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19420" windowHeight="7790" tabRatio="716" activeTab="9"/>
  </bookViews>
  <sheets>
    <sheet name="2008" sheetId="12" r:id="rId1"/>
    <sheet name="2009" sheetId="38" r:id="rId2"/>
    <sheet name="2010" sheetId="39" r:id="rId3"/>
    <sheet name="2011" sheetId="40" r:id="rId4"/>
    <sheet name="2012" sheetId="41" r:id="rId5"/>
    <sheet name="2013" sheetId="42" r:id="rId6"/>
    <sheet name="2014" sheetId="43" r:id="rId7"/>
    <sheet name="2015" sheetId="44" r:id="rId8"/>
    <sheet name="2016" sheetId="45" r:id="rId9"/>
    <sheet name="2017" sheetId="46" r:id="rId10"/>
    <sheet name="Monthly average" sheetId="13" r:id="rId11"/>
    <sheet name="Calc. Rs. " sheetId="37" r:id="rId12"/>
  </sheets>
  <calcPr calcId="145621"/>
</workbook>
</file>

<file path=xl/calcChain.xml><?xml version="1.0" encoding="utf-8"?>
<calcChain xmlns="http://schemas.openxmlformats.org/spreadsheetml/2006/main">
  <c r="BA44" i="13" l="1"/>
  <c r="BA45" i="13"/>
  <c r="BA46" i="13"/>
  <c r="BA47" i="13"/>
  <c r="BA48" i="13"/>
  <c r="BA49" i="13"/>
  <c r="BA50" i="13"/>
  <c r="BA51" i="13"/>
  <c r="BA52" i="13"/>
  <c r="BA53" i="13"/>
  <c r="BA54" i="13"/>
  <c r="BA43" i="13"/>
  <c r="BB44" i="13"/>
  <c r="BB45" i="13"/>
  <c r="BB46" i="13"/>
  <c r="BB47" i="13"/>
  <c r="BB48" i="13"/>
  <c r="BB49" i="13"/>
  <c r="BB50" i="13"/>
  <c r="BB51" i="13"/>
  <c r="BB52" i="13"/>
  <c r="BB53" i="13"/>
  <c r="BB54" i="13"/>
  <c r="BB43" i="13"/>
  <c r="O358" i="46" l="1"/>
  <c r="O57" i="12" l="1"/>
  <c r="O58" i="12"/>
  <c r="O368" i="46"/>
  <c r="P368" i="46" s="1"/>
  <c r="M368" i="46"/>
  <c r="O367" i="46"/>
  <c r="M367" i="46"/>
  <c r="O366" i="46"/>
  <c r="M366" i="46"/>
  <c r="O365" i="46"/>
  <c r="M365" i="46"/>
  <c r="O364" i="46"/>
  <c r="P364" i="46" s="1"/>
  <c r="M364" i="46"/>
  <c r="O363" i="46"/>
  <c r="M363" i="46"/>
  <c r="O362" i="46"/>
  <c r="M362" i="46"/>
  <c r="O361" i="46"/>
  <c r="M361" i="46"/>
  <c r="O360" i="46"/>
  <c r="P360" i="46" s="1"/>
  <c r="M360" i="46"/>
  <c r="O359" i="46"/>
  <c r="M359" i="46"/>
  <c r="M358" i="46"/>
  <c r="O357" i="46"/>
  <c r="M357" i="46"/>
  <c r="O356" i="46"/>
  <c r="P356" i="46" s="1"/>
  <c r="M356" i="46"/>
  <c r="O355" i="46"/>
  <c r="M355" i="46"/>
  <c r="O354" i="46"/>
  <c r="M354" i="46"/>
  <c r="O353" i="46"/>
  <c r="M353" i="46"/>
  <c r="O352" i="46"/>
  <c r="P352" i="46" s="1"/>
  <c r="M352" i="46"/>
  <c r="O351" i="46"/>
  <c r="M351" i="46"/>
  <c r="O350" i="46"/>
  <c r="P350" i="46" s="1"/>
  <c r="M350" i="46"/>
  <c r="O349" i="46"/>
  <c r="M349" i="46"/>
  <c r="O348" i="46"/>
  <c r="M348" i="46"/>
  <c r="O347" i="46"/>
  <c r="M347" i="46"/>
  <c r="O346" i="46"/>
  <c r="M346" i="46"/>
  <c r="O345" i="46"/>
  <c r="M345" i="46"/>
  <c r="O344" i="46"/>
  <c r="P344" i="46" s="1"/>
  <c r="M344" i="46"/>
  <c r="O343" i="46"/>
  <c r="M343" i="46"/>
  <c r="O342" i="46"/>
  <c r="M342" i="46"/>
  <c r="O341" i="46"/>
  <c r="M341" i="46"/>
  <c r="O340" i="46"/>
  <c r="M340" i="46"/>
  <c r="O339" i="46"/>
  <c r="M339" i="46"/>
  <c r="I339" i="46"/>
  <c r="I340" i="46" s="1"/>
  <c r="I341" i="46" s="1"/>
  <c r="I342" i="46" s="1"/>
  <c r="I343" i="46" s="1"/>
  <c r="I344" i="46" s="1"/>
  <c r="I345" i="46" s="1"/>
  <c r="I346" i="46" s="1"/>
  <c r="I347" i="46" s="1"/>
  <c r="I348" i="46" s="1"/>
  <c r="I349" i="46" s="1"/>
  <c r="I350" i="46" s="1"/>
  <c r="I351" i="46" s="1"/>
  <c r="I352" i="46" s="1"/>
  <c r="I353" i="46" s="1"/>
  <c r="I354" i="46" s="1"/>
  <c r="I355" i="46" s="1"/>
  <c r="I356" i="46" s="1"/>
  <c r="I357" i="46" s="1"/>
  <c r="I358" i="46" s="1"/>
  <c r="I359" i="46" s="1"/>
  <c r="I360" i="46" s="1"/>
  <c r="I361" i="46" s="1"/>
  <c r="I362" i="46" s="1"/>
  <c r="I363" i="46" s="1"/>
  <c r="I364" i="46" s="1"/>
  <c r="I365" i="46" s="1"/>
  <c r="I366" i="46" s="1"/>
  <c r="I367" i="46" s="1"/>
  <c r="I368" i="46" s="1"/>
  <c r="O338" i="46"/>
  <c r="M338" i="46"/>
  <c r="O337" i="46"/>
  <c r="P337" i="46" s="1"/>
  <c r="M337" i="46"/>
  <c r="O336" i="46"/>
  <c r="M336" i="46"/>
  <c r="O335" i="46"/>
  <c r="M335" i="46"/>
  <c r="O334" i="46"/>
  <c r="M334" i="46"/>
  <c r="O333" i="46"/>
  <c r="P333" i="46" s="1"/>
  <c r="M333" i="46"/>
  <c r="O332" i="46"/>
  <c r="M332" i="46"/>
  <c r="O331" i="46"/>
  <c r="M331" i="46"/>
  <c r="O330" i="46"/>
  <c r="M330" i="46"/>
  <c r="O329" i="46"/>
  <c r="P329" i="46" s="1"/>
  <c r="M329" i="46"/>
  <c r="O328" i="46"/>
  <c r="M328" i="46"/>
  <c r="O327" i="46"/>
  <c r="M327" i="46"/>
  <c r="O326" i="46"/>
  <c r="M326" i="46"/>
  <c r="O325" i="46"/>
  <c r="P325" i="46" s="1"/>
  <c r="M325" i="46"/>
  <c r="O324" i="46"/>
  <c r="M324" i="46"/>
  <c r="O323" i="46"/>
  <c r="M323" i="46"/>
  <c r="O322" i="46"/>
  <c r="M322" i="46"/>
  <c r="O321" i="46"/>
  <c r="P321" i="46" s="1"/>
  <c r="M321" i="46"/>
  <c r="O320" i="46"/>
  <c r="M320" i="46"/>
  <c r="O319" i="46"/>
  <c r="P319" i="46" s="1"/>
  <c r="M319" i="46"/>
  <c r="O318" i="46"/>
  <c r="M318" i="46"/>
  <c r="O317" i="46"/>
  <c r="M317" i="46"/>
  <c r="O316" i="46"/>
  <c r="M316" i="46"/>
  <c r="O315" i="46"/>
  <c r="M315" i="46"/>
  <c r="O314" i="46"/>
  <c r="M314" i="46"/>
  <c r="O313" i="46"/>
  <c r="P313" i="46" s="1"/>
  <c r="M313" i="46"/>
  <c r="O312" i="46"/>
  <c r="M312" i="46"/>
  <c r="O311" i="46"/>
  <c r="M311" i="46"/>
  <c r="O310" i="46"/>
  <c r="M310" i="46"/>
  <c r="O309" i="46"/>
  <c r="P309" i="46" s="1"/>
  <c r="M309" i="46"/>
  <c r="I309" i="46"/>
  <c r="I310" i="46" s="1"/>
  <c r="I311" i="46" s="1"/>
  <c r="I312" i="46" s="1"/>
  <c r="I313" i="46" s="1"/>
  <c r="I314" i="46" s="1"/>
  <c r="I315" i="46" s="1"/>
  <c r="I316" i="46" s="1"/>
  <c r="I317" i="46" s="1"/>
  <c r="I318" i="46" s="1"/>
  <c r="I319" i="46" s="1"/>
  <c r="I320" i="46" s="1"/>
  <c r="I321" i="46" s="1"/>
  <c r="I322" i="46" s="1"/>
  <c r="I323" i="46" s="1"/>
  <c r="I324" i="46" s="1"/>
  <c r="I325" i="46" s="1"/>
  <c r="I326" i="46" s="1"/>
  <c r="I327" i="46" s="1"/>
  <c r="I328" i="46" s="1"/>
  <c r="I329" i="46" s="1"/>
  <c r="I330" i="46" s="1"/>
  <c r="I331" i="46" s="1"/>
  <c r="I332" i="46" s="1"/>
  <c r="I333" i="46" s="1"/>
  <c r="I334" i="46" s="1"/>
  <c r="I335" i="46" s="1"/>
  <c r="I336" i="46" s="1"/>
  <c r="I337" i="46" s="1"/>
  <c r="O308" i="46"/>
  <c r="M308" i="46"/>
  <c r="O307" i="46"/>
  <c r="P307" i="46" s="1"/>
  <c r="S307" i="46" s="1"/>
  <c r="AP308" i="13" s="1"/>
  <c r="M307" i="46"/>
  <c r="O306" i="46"/>
  <c r="P306" i="46" s="1"/>
  <c r="M306" i="46"/>
  <c r="O305" i="46"/>
  <c r="P305" i="46" s="1"/>
  <c r="M305" i="46"/>
  <c r="O304" i="46"/>
  <c r="M304" i="46"/>
  <c r="O303" i="46"/>
  <c r="P303" i="46" s="1"/>
  <c r="M303" i="46"/>
  <c r="O302" i="46"/>
  <c r="P302" i="46" s="1"/>
  <c r="M302" i="46"/>
  <c r="O301" i="46"/>
  <c r="M301" i="46"/>
  <c r="O300" i="46"/>
  <c r="P300" i="46" s="1"/>
  <c r="M300" i="46"/>
  <c r="O299" i="46"/>
  <c r="M299" i="46"/>
  <c r="O298" i="46"/>
  <c r="M298" i="46"/>
  <c r="O297" i="46"/>
  <c r="P297" i="46" s="1"/>
  <c r="M297" i="46"/>
  <c r="O296" i="46"/>
  <c r="M296" i="46"/>
  <c r="O295" i="46"/>
  <c r="M295" i="46"/>
  <c r="O294" i="46"/>
  <c r="M294" i="46"/>
  <c r="O293" i="46"/>
  <c r="P293" i="46" s="1"/>
  <c r="M293" i="46"/>
  <c r="O292" i="46"/>
  <c r="M292" i="46"/>
  <c r="O291" i="46"/>
  <c r="P291" i="46" s="1"/>
  <c r="M291" i="46"/>
  <c r="O290" i="46"/>
  <c r="M290" i="46"/>
  <c r="O289" i="46"/>
  <c r="P289" i="46" s="1"/>
  <c r="M289" i="46"/>
  <c r="O288" i="46"/>
  <c r="P288" i="46" s="1"/>
  <c r="M288" i="46"/>
  <c r="O287" i="46"/>
  <c r="M287" i="46"/>
  <c r="O286" i="46"/>
  <c r="M286" i="46"/>
  <c r="O285" i="46"/>
  <c r="P285" i="46" s="1"/>
  <c r="M285" i="46"/>
  <c r="O284" i="46"/>
  <c r="M284" i="46"/>
  <c r="O283" i="46"/>
  <c r="M283" i="46"/>
  <c r="O282" i="46"/>
  <c r="M282" i="46"/>
  <c r="O281" i="46"/>
  <c r="P281" i="46" s="1"/>
  <c r="M281" i="46"/>
  <c r="O280" i="46"/>
  <c r="M280" i="46"/>
  <c r="O279" i="46"/>
  <c r="M279" i="46"/>
  <c r="O278" i="46"/>
  <c r="M278" i="46"/>
  <c r="I278" i="46"/>
  <c r="I279" i="46" s="1"/>
  <c r="I280" i="46" s="1"/>
  <c r="I281" i="46" s="1"/>
  <c r="I282" i="46" s="1"/>
  <c r="I283" i="46" s="1"/>
  <c r="I284" i="46" s="1"/>
  <c r="I285" i="46" s="1"/>
  <c r="I286" i="46" s="1"/>
  <c r="I287" i="46" s="1"/>
  <c r="I288" i="46" s="1"/>
  <c r="I289" i="46" s="1"/>
  <c r="I290" i="46" s="1"/>
  <c r="I291" i="46" s="1"/>
  <c r="I292" i="46" s="1"/>
  <c r="I293" i="46" s="1"/>
  <c r="I294" i="46" s="1"/>
  <c r="I295" i="46" s="1"/>
  <c r="I296" i="46" s="1"/>
  <c r="I297" i="46" s="1"/>
  <c r="I298" i="46" s="1"/>
  <c r="I299" i="46" s="1"/>
  <c r="I300" i="46" s="1"/>
  <c r="I301" i="46" s="1"/>
  <c r="I302" i="46" s="1"/>
  <c r="I303" i="46" s="1"/>
  <c r="I304" i="46" s="1"/>
  <c r="I305" i="46" s="1"/>
  <c r="I306" i="46" s="1"/>
  <c r="I307" i="46" s="1"/>
  <c r="O277" i="46"/>
  <c r="P277" i="46" s="1"/>
  <c r="M277" i="46"/>
  <c r="O276" i="46"/>
  <c r="M276" i="46"/>
  <c r="O275" i="46"/>
  <c r="M275" i="46"/>
  <c r="O274" i="46"/>
  <c r="M274" i="46"/>
  <c r="O273" i="46"/>
  <c r="P273" i="46" s="1"/>
  <c r="M273" i="46"/>
  <c r="O272" i="46"/>
  <c r="M272" i="46"/>
  <c r="O271" i="46"/>
  <c r="P271" i="46" s="1"/>
  <c r="M271" i="46"/>
  <c r="O270" i="46"/>
  <c r="M270" i="46"/>
  <c r="O269" i="46"/>
  <c r="M269" i="46"/>
  <c r="O268" i="46"/>
  <c r="M268" i="46"/>
  <c r="O267" i="46"/>
  <c r="M267" i="46"/>
  <c r="O266" i="46"/>
  <c r="P266" i="46" s="1"/>
  <c r="M266" i="46"/>
  <c r="O265" i="46"/>
  <c r="P265" i="46" s="1"/>
  <c r="M265" i="46"/>
  <c r="O264" i="46"/>
  <c r="M264" i="46"/>
  <c r="O263" i="46"/>
  <c r="M263" i="46"/>
  <c r="O262" i="46"/>
  <c r="M262" i="46"/>
  <c r="O261" i="46"/>
  <c r="P261" i="46" s="1"/>
  <c r="M261" i="46"/>
  <c r="O260" i="46"/>
  <c r="M260" i="46"/>
  <c r="O259" i="46"/>
  <c r="M259" i="46"/>
  <c r="O258" i="46"/>
  <c r="P258" i="46" s="1"/>
  <c r="M258" i="46"/>
  <c r="O257" i="46"/>
  <c r="P257" i="46" s="1"/>
  <c r="M257" i="46"/>
  <c r="O256" i="46"/>
  <c r="M256" i="46"/>
  <c r="O255" i="46"/>
  <c r="M255" i="46"/>
  <c r="O254" i="46"/>
  <c r="M254" i="46"/>
  <c r="O253" i="46"/>
  <c r="P253" i="46" s="1"/>
  <c r="M253" i="46"/>
  <c r="O252" i="46"/>
  <c r="P252" i="46" s="1"/>
  <c r="M252" i="46"/>
  <c r="O251" i="46"/>
  <c r="M251" i="46"/>
  <c r="O250" i="46"/>
  <c r="M250" i="46"/>
  <c r="O249" i="46"/>
  <c r="P249" i="46" s="1"/>
  <c r="M249" i="46"/>
  <c r="O248" i="46"/>
  <c r="P248" i="46" s="1"/>
  <c r="M248" i="46"/>
  <c r="I248" i="46"/>
  <c r="I249" i="46" s="1"/>
  <c r="I250" i="46" s="1"/>
  <c r="I251" i="46" s="1"/>
  <c r="I252" i="46" s="1"/>
  <c r="I253" i="46" s="1"/>
  <c r="I254" i="46" s="1"/>
  <c r="I255" i="46" s="1"/>
  <c r="I256" i="46" s="1"/>
  <c r="I257" i="46" s="1"/>
  <c r="I258" i="46" s="1"/>
  <c r="I259" i="46" s="1"/>
  <c r="I260" i="46" s="1"/>
  <c r="I261" i="46" s="1"/>
  <c r="I262" i="46" s="1"/>
  <c r="I263" i="46" s="1"/>
  <c r="I264" i="46" s="1"/>
  <c r="I265" i="46" s="1"/>
  <c r="I266" i="46" s="1"/>
  <c r="I267" i="46" s="1"/>
  <c r="I268" i="46" s="1"/>
  <c r="I269" i="46" s="1"/>
  <c r="I270" i="46" s="1"/>
  <c r="I271" i="46" s="1"/>
  <c r="I272" i="46" s="1"/>
  <c r="I273" i="46" s="1"/>
  <c r="I274" i="46" s="1"/>
  <c r="I275" i="46" s="1"/>
  <c r="I276" i="46" s="1"/>
  <c r="O247" i="46"/>
  <c r="M247" i="46"/>
  <c r="O246" i="46"/>
  <c r="P246" i="46" s="1"/>
  <c r="M246" i="46"/>
  <c r="O245" i="46"/>
  <c r="M245" i="46"/>
  <c r="O244" i="46"/>
  <c r="M244" i="46"/>
  <c r="O243" i="46"/>
  <c r="M243" i="46"/>
  <c r="O242" i="46"/>
  <c r="P242" i="46" s="1"/>
  <c r="M242" i="46"/>
  <c r="O241" i="46"/>
  <c r="M241" i="46"/>
  <c r="O240" i="46"/>
  <c r="M240" i="46"/>
  <c r="O239" i="46"/>
  <c r="M239" i="46"/>
  <c r="O238" i="46"/>
  <c r="P238" i="46" s="1"/>
  <c r="M238" i="46"/>
  <c r="O237" i="46"/>
  <c r="M237" i="46"/>
  <c r="O236" i="46"/>
  <c r="M236" i="46"/>
  <c r="O235" i="46"/>
  <c r="M235" i="46"/>
  <c r="O234" i="46"/>
  <c r="M234" i="46"/>
  <c r="O233" i="46"/>
  <c r="M233" i="46"/>
  <c r="O232" i="46"/>
  <c r="M232" i="46"/>
  <c r="O231" i="46"/>
  <c r="M231" i="46"/>
  <c r="O230" i="46"/>
  <c r="P230" i="46" s="1"/>
  <c r="M230" i="46"/>
  <c r="O229" i="46"/>
  <c r="P229" i="46" s="1"/>
  <c r="M229" i="46"/>
  <c r="O228" i="46"/>
  <c r="M228" i="46"/>
  <c r="O227" i="46"/>
  <c r="M227" i="46"/>
  <c r="O226" i="46"/>
  <c r="P226" i="46" s="1"/>
  <c r="M226" i="46"/>
  <c r="O225" i="46"/>
  <c r="M225" i="46"/>
  <c r="O224" i="46"/>
  <c r="M224" i="46"/>
  <c r="O223" i="46"/>
  <c r="M223" i="46"/>
  <c r="O222" i="46"/>
  <c r="M222" i="46"/>
  <c r="O221" i="46"/>
  <c r="M221" i="46"/>
  <c r="O220" i="46"/>
  <c r="M220" i="46"/>
  <c r="O219" i="46"/>
  <c r="M219" i="46"/>
  <c r="O218" i="46"/>
  <c r="M218" i="46"/>
  <c r="O217" i="46"/>
  <c r="M217" i="46"/>
  <c r="I217" i="46"/>
  <c r="I218" i="46" s="1"/>
  <c r="I219" i="46" s="1"/>
  <c r="I220" i="46" s="1"/>
  <c r="I221" i="46" s="1"/>
  <c r="I222" i="46" s="1"/>
  <c r="I223" i="46" s="1"/>
  <c r="I224" i="46" s="1"/>
  <c r="I225" i="46" s="1"/>
  <c r="I226" i="46" s="1"/>
  <c r="I227" i="46" s="1"/>
  <c r="I228" i="46" s="1"/>
  <c r="I229" i="46" s="1"/>
  <c r="I230" i="46" s="1"/>
  <c r="I231" i="46" s="1"/>
  <c r="I232" i="46" s="1"/>
  <c r="I233" i="46" s="1"/>
  <c r="I234" i="46" s="1"/>
  <c r="I235" i="46" s="1"/>
  <c r="I236" i="46" s="1"/>
  <c r="I237" i="46" s="1"/>
  <c r="I238" i="46" s="1"/>
  <c r="I239" i="46" s="1"/>
  <c r="I240" i="46" s="1"/>
  <c r="I241" i="46" s="1"/>
  <c r="I242" i="46" s="1"/>
  <c r="I243" i="46" s="1"/>
  <c r="I244" i="46" s="1"/>
  <c r="I245" i="46" s="1"/>
  <c r="I246" i="46" s="1"/>
  <c r="O216" i="46"/>
  <c r="M216" i="46"/>
  <c r="O215" i="46"/>
  <c r="P215" i="46" s="1"/>
  <c r="M215" i="46"/>
  <c r="O214" i="46"/>
  <c r="M214" i="46"/>
  <c r="O213" i="46"/>
  <c r="M213" i="46"/>
  <c r="O212" i="46"/>
  <c r="M212" i="46"/>
  <c r="O211" i="46"/>
  <c r="P211" i="46" s="1"/>
  <c r="M211" i="46"/>
  <c r="O210" i="46"/>
  <c r="M210" i="46"/>
  <c r="O209" i="46"/>
  <c r="M209" i="46"/>
  <c r="O208" i="46"/>
  <c r="M208" i="46"/>
  <c r="O207" i="46"/>
  <c r="M207" i="46"/>
  <c r="O206" i="46"/>
  <c r="M206" i="46"/>
  <c r="O205" i="46"/>
  <c r="M205" i="46"/>
  <c r="O204" i="46"/>
  <c r="M204" i="46"/>
  <c r="O203" i="46"/>
  <c r="M203" i="46"/>
  <c r="O202" i="46"/>
  <c r="M202" i="46"/>
  <c r="O201" i="46"/>
  <c r="M201" i="46"/>
  <c r="O200" i="46"/>
  <c r="M200" i="46"/>
  <c r="O199" i="46"/>
  <c r="P199" i="46" s="1"/>
  <c r="M199" i="46"/>
  <c r="O198" i="46"/>
  <c r="M198" i="46"/>
  <c r="O197" i="46"/>
  <c r="M197" i="46"/>
  <c r="O196" i="46"/>
  <c r="M196" i="46"/>
  <c r="O195" i="46"/>
  <c r="P195" i="46" s="1"/>
  <c r="M195" i="46"/>
  <c r="O194" i="46"/>
  <c r="M194" i="46"/>
  <c r="O193" i="46"/>
  <c r="M193" i="46"/>
  <c r="O192" i="46"/>
  <c r="M192" i="46"/>
  <c r="O191" i="46"/>
  <c r="P191" i="46" s="1"/>
  <c r="M191" i="46"/>
  <c r="O190" i="46"/>
  <c r="P190" i="46" s="1"/>
  <c r="M190" i="46"/>
  <c r="O189" i="46"/>
  <c r="M189" i="46"/>
  <c r="O188" i="46"/>
  <c r="M188" i="46"/>
  <c r="O187" i="46"/>
  <c r="M187" i="46"/>
  <c r="O186" i="46"/>
  <c r="M186" i="46"/>
  <c r="I186" i="46"/>
  <c r="I187" i="46" s="1"/>
  <c r="I188" i="46" s="1"/>
  <c r="I189" i="46" s="1"/>
  <c r="I190" i="46" s="1"/>
  <c r="I191" i="46" s="1"/>
  <c r="I192" i="46" s="1"/>
  <c r="I193" i="46" s="1"/>
  <c r="I194" i="46" s="1"/>
  <c r="I195" i="46" s="1"/>
  <c r="I196" i="46" s="1"/>
  <c r="I197" i="46" s="1"/>
  <c r="I198" i="46" s="1"/>
  <c r="I199" i="46" s="1"/>
  <c r="I200" i="46" s="1"/>
  <c r="I201" i="46" s="1"/>
  <c r="I202" i="46" s="1"/>
  <c r="I203" i="46" s="1"/>
  <c r="I204" i="46" s="1"/>
  <c r="I205" i="46" s="1"/>
  <c r="I206" i="46" s="1"/>
  <c r="I207" i="46" s="1"/>
  <c r="I208" i="46" s="1"/>
  <c r="I209" i="46" s="1"/>
  <c r="I210" i="46" s="1"/>
  <c r="I211" i="46" s="1"/>
  <c r="I212" i="46" s="1"/>
  <c r="I213" i="46" s="1"/>
  <c r="I214" i="46" s="1"/>
  <c r="I215" i="46" s="1"/>
  <c r="O185" i="46"/>
  <c r="M185" i="46"/>
  <c r="O184" i="46"/>
  <c r="P184" i="46" s="1"/>
  <c r="M184" i="46"/>
  <c r="O183" i="46"/>
  <c r="P183" i="46" s="1"/>
  <c r="M183" i="46"/>
  <c r="O182" i="46"/>
  <c r="P182" i="46" s="1"/>
  <c r="M182" i="46"/>
  <c r="O181" i="46"/>
  <c r="M181" i="46"/>
  <c r="O180" i="46"/>
  <c r="P180" i="46" s="1"/>
  <c r="M180" i="46"/>
  <c r="O179" i="46"/>
  <c r="P179" i="46" s="1"/>
  <c r="M179" i="46"/>
  <c r="O178" i="46"/>
  <c r="M178" i="46"/>
  <c r="O177" i="46"/>
  <c r="M177" i="46"/>
  <c r="O176" i="46"/>
  <c r="M176" i="46"/>
  <c r="O175" i="46"/>
  <c r="P175" i="46" s="1"/>
  <c r="M175" i="46"/>
  <c r="O174" i="46"/>
  <c r="P174" i="46" s="1"/>
  <c r="M174" i="46"/>
  <c r="O173" i="46"/>
  <c r="M173" i="46"/>
  <c r="O172" i="46"/>
  <c r="M172" i="46"/>
  <c r="O171" i="46"/>
  <c r="P171" i="46" s="1"/>
  <c r="M171" i="46"/>
  <c r="O170" i="46"/>
  <c r="M170" i="46"/>
  <c r="O169" i="46"/>
  <c r="M169" i="46"/>
  <c r="O168" i="46"/>
  <c r="M168" i="46"/>
  <c r="O167" i="46"/>
  <c r="M167" i="46"/>
  <c r="O166" i="46"/>
  <c r="P166" i="46" s="1"/>
  <c r="M166" i="46"/>
  <c r="O165" i="46"/>
  <c r="P165" i="46" s="1"/>
  <c r="M165" i="46"/>
  <c r="O164" i="46"/>
  <c r="P164" i="46" s="1"/>
  <c r="M164" i="46"/>
  <c r="O163" i="46"/>
  <c r="M163" i="46"/>
  <c r="O162" i="46"/>
  <c r="M162" i="46"/>
  <c r="O161" i="46"/>
  <c r="P161" i="46" s="1"/>
  <c r="M161" i="46"/>
  <c r="O160" i="46"/>
  <c r="P160" i="46" s="1"/>
  <c r="M160" i="46"/>
  <c r="O159" i="46"/>
  <c r="M159" i="46"/>
  <c r="O158" i="46"/>
  <c r="M158" i="46"/>
  <c r="O157" i="46"/>
  <c r="P157" i="46" s="1"/>
  <c r="M157" i="46"/>
  <c r="O156" i="46"/>
  <c r="M156" i="46"/>
  <c r="I156" i="46"/>
  <c r="I157" i="46" s="1"/>
  <c r="I158" i="46" s="1"/>
  <c r="I159" i="46" s="1"/>
  <c r="I160" i="46" s="1"/>
  <c r="I161" i="46" s="1"/>
  <c r="I162" i="46" s="1"/>
  <c r="I163" i="46" s="1"/>
  <c r="I164" i="46" s="1"/>
  <c r="I165" i="46" s="1"/>
  <c r="I166" i="46" s="1"/>
  <c r="I167" i="46" s="1"/>
  <c r="I168" i="46" s="1"/>
  <c r="I169" i="46" s="1"/>
  <c r="I170" i="46" s="1"/>
  <c r="I171" i="46" s="1"/>
  <c r="I172" i="46" s="1"/>
  <c r="I173" i="46" s="1"/>
  <c r="I174" i="46" s="1"/>
  <c r="I175" i="46" s="1"/>
  <c r="I176" i="46" s="1"/>
  <c r="I177" i="46" s="1"/>
  <c r="I178" i="46" s="1"/>
  <c r="I179" i="46" s="1"/>
  <c r="I180" i="46" s="1"/>
  <c r="I181" i="46" s="1"/>
  <c r="I182" i="46" s="1"/>
  <c r="I183" i="46" s="1"/>
  <c r="I184" i="46" s="1"/>
  <c r="O155" i="46"/>
  <c r="M155" i="46"/>
  <c r="O154" i="46"/>
  <c r="M154" i="46"/>
  <c r="O153" i="46"/>
  <c r="M153" i="46"/>
  <c r="O152" i="46"/>
  <c r="P152" i="46" s="1"/>
  <c r="M152" i="46"/>
  <c r="O151" i="46"/>
  <c r="P151" i="46" s="1"/>
  <c r="M151" i="46"/>
  <c r="O150" i="46"/>
  <c r="M150" i="46"/>
  <c r="O149" i="46"/>
  <c r="M149" i="46"/>
  <c r="O148" i="46"/>
  <c r="M148" i="46"/>
  <c r="O147" i="46"/>
  <c r="P147" i="46" s="1"/>
  <c r="M147" i="46"/>
  <c r="O146" i="46"/>
  <c r="M146" i="46"/>
  <c r="O145" i="46"/>
  <c r="M145" i="46"/>
  <c r="O144" i="46"/>
  <c r="P144" i="46" s="1"/>
  <c r="M144" i="46"/>
  <c r="O143" i="46"/>
  <c r="P143" i="46" s="1"/>
  <c r="M143" i="46"/>
  <c r="O142" i="46"/>
  <c r="M142" i="46"/>
  <c r="O141" i="46"/>
  <c r="M141" i="46"/>
  <c r="O140" i="46"/>
  <c r="P140" i="46" s="1"/>
  <c r="M140" i="46"/>
  <c r="O139" i="46"/>
  <c r="P139" i="46" s="1"/>
  <c r="M139" i="46"/>
  <c r="O138" i="46"/>
  <c r="M138" i="46"/>
  <c r="O137" i="46"/>
  <c r="M137" i="46"/>
  <c r="O136" i="46"/>
  <c r="M136" i="46"/>
  <c r="O135" i="46"/>
  <c r="P135" i="46" s="1"/>
  <c r="M135" i="46"/>
  <c r="O134" i="46"/>
  <c r="M134" i="46"/>
  <c r="O133" i="46"/>
  <c r="M133" i="46"/>
  <c r="O132" i="46"/>
  <c r="P132" i="46" s="1"/>
  <c r="M132" i="46"/>
  <c r="O131" i="46"/>
  <c r="P131" i="46" s="1"/>
  <c r="M131" i="46"/>
  <c r="O130" i="46"/>
  <c r="M130" i="46"/>
  <c r="O129" i="46"/>
  <c r="M129" i="46"/>
  <c r="O128" i="46"/>
  <c r="M128" i="46"/>
  <c r="O127" i="46"/>
  <c r="P127" i="46" s="1"/>
  <c r="M127" i="46"/>
  <c r="O126" i="46"/>
  <c r="M126" i="46"/>
  <c r="O125" i="46"/>
  <c r="M125" i="46"/>
  <c r="I125" i="46"/>
  <c r="I126" i="46" s="1"/>
  <c r="I127" i="46" s="1"/>
  <c r="I128" i="46" s="1"/>
  <c r="I129" i="46" s="1"/>
  <c r="I130" i="46" s="1"/>
  <c r="I131" i="46" s="1"/>
  <c r="I132" i="46" s="1"/>
  <c r="I133" i="46" s="1"/>
  <c r="I134" i="46" s="1"/>
  <c r="I135" i="46" s="1"/>
  <c r="I136" i="46" s="1"/>
  <c r="I137" i="46" s="1"/>
  <c r="I138" i="46" s="1"/>
  <c r="I139" i="46" s="1"/>
  <c r="I140" i="46" s="1"/>
  <c r="I141" i="46" s="1"/>
  <c r="I142" i="46" s="1"/>
  <c r="I143" i="46" s="1"/>
  <c r="I144" i="46" s="1"/>
  <c r="I145" i="46" s="1"/>
  <c r="I146" i="46" s="1"/>
  <c r="I147" i="46" s="1"/>
  <c r="I148" i="46" s="1"/>
  <c r="I149" i="46" s="1"/>
  <c r="I150" i="46" s="1"/>
  <c r="I151" i="46" s="1"/>
  <c r="I152" i="46" s="1"/>
  <c r="I153" i="46" s="1"/>
  <c r="I154" i="46" s="1"/>
  <c r="O124" i="46"/>
  <c r="M124" i="46"/>
  <c r="O123" i="46"/>
  <c r="M123" i="46"/>
  <c r="O122" i="46"/>
  <c r="M122" i="46"/>
  <c r="O121" i="46"/>
  <c r="M121" i="46"/>
  <c r="O120" i="46"/>
  <c r="M120" i="46"/>
  <c r="O119" i="46"/>
  <c r="M119" i="46"/>
  <c r="O118" i="46"/>
  <c r="M118" i="46"/>
  <c r="O117" i="46"/>
  <c r="M117" i="46"/>
  <c r="O116" i="46"/>
  <c r="M116" i="46"/>
  <c r="O115" i="46"/>
  <c r="M115" i="46"/>
  <c r="O114" i="46"/>
  <c r="M114" i="46"/>
  <c r="O113" i="46"/>
  <c r="P113" i="46" s="1"/>
  <c r="M113" i="46"/>
  <c r="O112" i="46"/>
  <c r="M112" i="46"/>
  <c r="O111" i="46"/>
  <c r="M111" i="46"/>
  <c r="O110" i="46"/>
  <c r="M110" i="46"/>
  <c r="O109" i="46"/>
  <c r="P109" i="46" s="1"/>
  <c r="M109" i="46"/>
  <c r="O108" i="46"/>
  <c r="P108" i="46" s="1"/>
  <c r="M108" i="46"/>
  <c r="O107" i="46"/>
  <c r="M107" i="46"/>
  <c r="O106" i="46"/>
  <c r="M106" i="46"/>
  <c r="O105" i="46"/>
  <c r="M105" i="46"/>
  <c r="O104" i="46"/>
  <c r="P104" i="46" s="1"/>
  <c r="M104" i="46"/>
  <c r="O103" i="46"/>
  <c r="M103" i="46"/>
  <c r="O102" i="46"/>
  <c r="M102" i="46"/>
  <c r="O101" i="46"/>
  <c r="P101" i="46" s="1"/>
  <c r="M101" i="46"/>
  <c r="O100" i="46"/>
  <c r="M100" i="46"/>
  <c r="O99" i="46"/>
  <c r="M99" i="46"/>
  <c r="O98" i="46"/>
  <c r="M98" i="46"/>
  <c r="O97" i="46"/>
  <c r="P97" i="46" s="1"/>
  <c r="M97" i="46"/>
  <c r="O96" i="46"/>
  <c r="M96" i="46"/>
  <c r="O95" i="46"/>
  <c r="M95" i="46"/>
  <c r="I95" i="46"/>
  <c r="I96" i="46" s="1"/>
  <c r="I97" i="46" s="1"/>
  <c r="I98" i="46" s="1"/>
  <c r="I99" i="46" s="1"/>
  <c r="I100" i="46" s="1"/>
  <c r="I101" i="46" s="1"/>
  <c r="I102" i="46" s="1"/>
  <c r="I103" i="46" s="1"/>
  <c r="I104" i="46" s="1"/>
  <c r="I105" i="46" s="1"/>
  <c r="I106" i="46" s="1"/>
  <c r="I107" i="46" s="1"/>
  <c r="I108" i="46" s="1"/>
  <c r="I109" i="46" s="1"/>
  <c r="I110" i="46" s="1"/>
  <c r="I111" i="46" s="1"/>
  <c r="I112" i="46" s="1"/>
  <c r="I113" i="46" s="1"/>
  <c r="I114" i="46" s="1"/>
  <c r="I115" i="46" s="1"/>
  <c r="I116" i="46" s="1"/>
  <c r="I117" i="46" s="1"/>
  <c r="I118" i="46" s="1"/>
  <c r="I119" i="46" s="1"/>
  <c r="I120" i="46" s="1"/>
  <c r="I121" i="46" s="1"/>
  <c r="I122" i="46" s="1"/>
  <c r="I123" i="46" s="1"/>
  <c r="O94" i="46"/>
  <c r="M94" i="46"/>
  <c r="O93" i="46"/>
  <c r="P93" i="46" s="1"/>
  <c r="M93" i="46"/>
  <c r="O92" i="46"/>
  <c r="M92" i="46"/>
  <c r="O91" i="46"/>
  <c r="M91" i="46"/>
  <c r="O90" i="46"/>
  <c r="P90" i="46" s="1"/>
  <c r="M90" i="46"/>
  <c r="O89" i="46"/>
  <c r="M89" i="46"/>
  <c r="O88" i="46"/>
  <c r="M88" i="46"/>
  <c r="O87" i="46"/>
  <c r="M87" i="46"/>
  <c r="O86" i="46"/>
  <c r="P86" i="46" s="1"/>
  <c r="M86" i="46"/>
  <c r="O85" i="46"/>
  <c r="P85" i="46" s="1"/>
  <c r="M85" i="46"/>
  <c r="O84" i="46"/>
  <c r="M84" i="46"/>
  <c r="O83" i="46"/>
  <c r="M83" i="46"/>
  <c r="O82" i="46"/>
  <c r="M82" i="46"/>
  <c r="O81" i="46"/>
  <c r="M81" i="46"/>
  <c r="O80" i="46"/>
  <c r="M80" i="46"/>
  <c r="O79" i="46"/>
  <c r="M79" i="46"/>
  <c r="O78" i="46"/>
  <c r="M78" i="46"/>
  <c r="O77" i="46"/>
  <c r="P77" i="46" s="1"/>
  <c r="M77" i="46"/>
  <c r="O76" i="46"/>
  <c r="M76" i="46"/>
  <c r="O75" i="46"/>
  <c r="M75" i="46"/>
  <c r="O74" i="46"/>
  <c r="P74" i="46" s="1"/>
  <c r="M74" i="46"/>
  <c r="O73" i="46"/>
  <c r="P73" i="46" s="1"/>
  <c r="M73" i="46"/>
  <c r="O72" i="46"/>
  <c r="M72" i="46"/>
  <c r="O71" i="46"/>
  <c r="M71" i="46"/>
  <c r="O70" i="46"/>
  <c r="P70" i="46" s="1"/>
  <c r="M70" i="46"/>
  <c r="O69" i="46"/>
  <c r="P69" i="46" s="1"/>
  <c r="M69" i="46"/>
  <c r="O68" i="46"/>
  <c r="M68" i="46"/>
  <c r="O67" i="46"/>
  <c r="M67" i="46"/>
  <c r="O66" i="46"/>
  <c r="P66" i="46" s="1"/>
  <c r="M66" i="46"/>
  <c r="O65" i="46"/>
  <c r="P65" i="46" s="1"/>
  <c r="M65" i="46"/>
  <c r="O64" i="46"/>
  <c r="M64" i="46"/>
  <c r="I64" i="46"/>
  <c r="I65" i="46" s="1"/>
  <c r="I66" i="46" s="1"/>
  <c r="I67" i="46" s="1"/>
  <c r="I68" i="46" s="1"/>
  <c r="I69" i="46" s="1"/>
  <c r="I70" i="46" s="1"/>
  <c r="I71" i="46" s="1"/>
  <c r="I72" i="46" s="1"/>
  <c r="I73" i="46" s="1"/>
  <c r="I74" i="46" s="1"/>
  <c r="I75" i="46" s="1"/>
  <c r="I76" i="46" s="1"/>
  <c r="I77" i="46" s="1"/>
  <c r="I78" i="46" s="1"/>
  <c r="I79" i="46" s="1"/>
  <c r="I80" i="46" s="1"/>
  <c r="I81" i="46" s="1"/>
  <c r="I82" i="46" s="1"/>
  <c r="I83" i="46" s="1"/>
  <c r="I84" i="46" s="1"/>
  <c r="I85" i="46" s="1"/>
  <c r="I86" i="46" s="1"/>
  <c r="I87" i="46" s="1"/>
  <c r="I88" i="46" s="1"/>
  <c r="I89" i="46" s="1"/>
  <c r="I90" i="46" s="1"/>
  <c r="I91" i="46" s="1"/>
  <c r="I92" i="46" s="1"/>
  <c r="I93" i="46" s="1"/>
  <c r="O63" i="46"/>
  <c r="M63" i="46"/>
  <c r="O62" i="46"/>
  <c r="P62" i="46" s="1"/>
  <c r="M62" i="46"/>
  <c r="O61" i="46"/>
  <c r="M61" i="46"/>
  <c r="O60" i="46"/>
  <c r="M60" i="46"/>
  <c r="O59" i="46"/>
  <c r="P59" i="46" s="1"/>
  <c r="M59" i="46"/>
  <c r="O58" i="46"/>
  <c r="P58" i="46" s="1"/>
  <c r="M58" i="46"/>
  <c r="O57" i="46"/>
  <c r="M57" i="46"/>
  <c r="O56" i="46"/>
  <c r="M56" i="46"/>
  <c r="O55" i="46"/>
  <c r="P55" i="46" s="1"/>
  <c r="M55" i="46"/>
  <c r="O54" i="46"/>
  <c r="P54" i="46" s="1"/>
  <c r="M54" i="46"/>
  <c r="O53" i="46"/>
  <c r="M53" i="46"/>
  <c r="O52" i="46"/>
  <c r="M52" i="46"/>
  <c r="O51" i="46"/>
  <c r="P51" i="46" s="1"/>
  <c r="M51" i="46"/>
  <c r="O50" i="46"/>
  <c r="M50" i="46"/>
  <c r="O49" i="46"/>
  <c r="M49" i="46"/>
  <c r="O48" i="46"/>
  <c r="M48" i="46"/>
  <c r="O47" i="46"/>
  <c r="P47" i="46" s="1"/>
  <c r="M47" i="46"/>
  <c r="O46" i="46"/>
  <c r="P46" i="46" s="1"/>
  <c r="M46" i="46"/>
  <c r="O45" i="46"/>
  <c r="M45" i="46"/>
  <c r="O44" i="46"/>
  <c r="M44" i="46"/>
  <c r="O43" i="46"/>
  <c r="M43" i="46"/>
  <c r="O42" i="46"/>
  <c r="M42" i="46"/>
  <c r="O41" i="46"/>
  <c r="P41" i="46" s="1"/>
  <c r="M41" i="46"/>
  <c r="O40" i="46"/>
  <c r="P40" i="46" s="1"/>
  <c r="M40" i="46"/>
  <c r="O39" i="46"/>
  <c r="P39" i="46" s="1"/>
  <c r="S39" i="46" s="1"/>
  <c r="AP40" i="13" s="1"/>
  <c r="M39" i="46"/>
  <c r="O38" i="46"/>
  <c r="P38" i="46" s="1"/>
  <c r="M38" i="46"/>
  <c r="O37" i="46"/>
  <c r="M37" i="46"/>
  <c r="I37" i="46"/>
  <c r="I38" i="46" s="1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50" i="46" s="1"/>
  <c r="I51" i="46" s="1"/>
  <c r="I52" i="46" s="1"/>
  <c r="I53" i="46" s="1"/>
  <c r="I54" i="46" s="1"/>
  <c r="I55" i="46" s="1"/>
  <c r="I56" i="46" s="1"/>
  <c r="I57" i="46" s="1"/>
  <c r="I58" i="46" s="1"/>
  <c r="I59" i="46" s="1"/>
  <c r="I60" i="46" s="1"/>
  <c r="I61" i="46" s="1"/>
  <c r="I62" i="46" s="1"/>
  <c r="O36" i="46"/>
  <c r="P36" i="46" s="1"/>
  <c r="M36" i="46"/>
  <c r="I36" i="46"/>
  <c r="O35" i="46"/>
  <c r="P35" i="46" s="1"/>
  <c r="M35" i="46"/>
  <c r="O34" i="46"/>
  <c r="P34" i="46" s="1"/>
  <c r="M34" i="46"/>
  <c r="O33" i="46"/>
  <c r="P33" i="46" s="1"/>
  <c r="M33" i="46"/>
  <c r="O32" i="46"/>
  <c r="P32" i="46" s="1"/>
  <c r="S32" i="46" s="1"/>
  <c r="AP33" i="13" s="1"/>
  <c r="M32" i="46"/>
  <c r="O31" i="46"/>
  <c r="M31" i="46"/>
  <c r="O30" i="46"/>
  <c r="P30" i="46" s="1"/>
  <c r="M30" i="46"/>
  <c r="O29" i="46"/>
  <c r="M29" i="46"/>
  <c r="O28" i="46"/>
  <c r="M28" i="46"/>
  <c r="O27" i="46"/>
  <c r="P27" i="46" s="1"/>
  <c r="M27" i="46"/>
  <c r="O26" i="46"/>
  <c r="P26" i="46" s="1"/>
  <c r="M26" i="46"/>
  <c r="O25" i="46"/>
  <c r="P25" i="46" s="1"/>
  <c r="M25" i="46"/>
  <c r="O24" i="46"/>
  <c r="M24" i="46"/>
  <c r="O23" i="46"/>
  <c r="P23" i="46" s="1"/>
  <c r="M23" i="46"/>
  <c r="O22" i="46"/>
  <c r="P22" i="46" s="1"/>
  <c r="S22" i="46" s="1"/>
  <c r="AP23" i="13" s="1"/>
  <c r="M22" i="46"/>
  <c r="O21" i="46"/>
  <c r="M21" i="46"/>
  <c r="O20" i="46"/>
  <c r="M20" i="46"/>
  <c r="O19" i="46"/>
  <c r="M19" i="46"/>
  <c r="O18" i="46"/>
  <c r="P18" i="46" s="1"/>
  <c r="M18" i="46"/>
  <c r="O17" i="46"/>
  <c r="P17" i="46" s="1"/>
  <c r="M17" i="46"/>
  <c r="O16" i="46"/>
  <c r="P16" i="46" s="1"/>
  <c r="M16" i="46"/>
  <c r="O15" i="46"/>
  <c r="P15" i="46" s="1"/>
  <c r="M15" i="46"/>
  <c r="O14" i="46"/>
  <c r="P14" i="46" s="1"/>
  <c r="M14" i="46"/>
  <c r="O13" i="46"/>
  <c r="P13" i="46" s="1"/>
  <c r="M13" i="46"/>
  <c r="O12" i="46"/>
  <c r="P12" i="46" s="1"/>
  <c r="M12" i="46"/>
  <c r="O11" i="46"/>
  <c r="P11" i="46" s="1"/>
  <c r="M11" i="46"/>
  <c r="O10" i="46"/>
  <c r="P10" i="46" s="1"/>
  <c r="M10" i="46"/>
  <c r="O9" i="46"/>
  <c r="P9" i="46" s="1"/>
  <c r="M9" i="46"/>
  <c r="C9" i="46"/>
  <c r="C12" i="46" s="1"/>
  <c r="O8" i="46"/>
  <c r="P8" i="46" s="1"/>
  <c r="M8" i="46"/>
  <c r="C8" i="46"/>
  <c r="O7" i="46"/>
  <c r="P7" i="46" s="1"/>
  <c r="M7" i="46"/>
  <c r="O6" i="46"/>
  <c r="P6" i="46" s="1"/>
  <c r="M6" i="46"/>
  <c r="O5" i="46"/>
  <c r="P5" i="46" s="1"/>
  <c r="M5" i="46"/>
  <c r="J5" i="46"/>
  <c r="J6" i="46" s="1"/>
  <c r="J7" i="46" s="1"/>
  <c r="J8" i="46" s="1"/>
  <c r="J9" i="46" s="1"/>
  <c r="J10" i="46" s="1"/>
  <c r="J11" i="46" s="1"/>
  <c r="J12" i="46" s="1"/>
  <c r="J13" i="46" s="1"/>
  <c r="J14" i="46" s="1"/>
  <c r="J15" i="46" s="1"/>
  <c r="J16" i="46" s="1"/>
  <c r="J17" i="46" s="1"/>
  <c r="J18" i="46" s="1"/>
  <c r="J19" i="46" s="1"/>
  <c r="J20" i="46" s="1"/>
  <c r="J21" i="46" s="1"/>
  <c r="J22" i="46" s="1"/>
  <c r="J23" i="46" s="1"/>
  <c r="J24" i="46" s="1"/>
  <c r="J25" i="46" s="1"/>
  <c r="J26" i="46" s="1"/>
  <c r="J27" i="46" s="1"/>
  <c r="J28" i="46" s="1"/>
  <c r="J29" i="46" s="1"/>
  <c r="J30" i="46" s="1"/>
  <c r="J31" i="46" s="1"/>
  <c r="J32" i="46" s="1"/>
  <c r="J33" i="46" s="1"/>
  <c r="J34" i="46" s="1"/>
  <c r="J35" i="46" s="1"/>
  <c r="J36" i="46" s="1"/>
  <c r="J37" i="46" s="1"/>
  <c r="J38" i="46" s="1"/>
  <c r="J39" i="46" s="1"/>
  <c r="J40" i="46" s="1"/>
  <c r="J41" i="46" s="1"/>
  <c r="J42" i="46" s="1"/>
  <c r="J43" i="46" s="1"/>
  <c r="J44" i="46" s="1"/>
  <c r="J45" i="46" s="1"/>
  <c r="J46" i="46" s="1"/>
  <c r="J47" i="46" s="1"/>
  <c r="J48" i="46" s="1"/>
  <c r="J49" i="46" s="1"/>
  <c r="J50" i="46" s="1"/>
  <c r="J51" i="46" s="1"/>
  <c r="J52" i="46" s="1"/>
  <c r="J53" i="46" s="1"/>
  <c r="J54" i="46" s="1"/>
  <c r="J55" i="46" s="1"/>
  <c r="J56" i="46" s="1"/>
  <c r="J57" i="46" s="1"/>
  <c r="J58" i="46" s="1"/>
  <c r="J59" i="46" s="1"/>
  <c r="J60" i="46" s="1"/>
  <c r="J61" i="46" s="1"/>
  <c r="J62" i="46" s="1"/>
  <c r="J63" i="46" s="1"/>
  <c r="J64" i="46" s="1"/>
  <c r="J65" i="46" s="1"/>
  <c r="J66" i="46" s="1"/>
  <c r="J67" i="46" s="1"/>
  <c r="J68" i="46" s="1"/>
  <c r="J69" i="46" s="1"/>
  <c r="J70" i="46" s="1"/>
  <c r="J71" i="46" s="1"/>
  <c r="J72" i="46" s="1"/>
  <c r="J73" i="46" s="1"/>
  <c r="J74" i="46" s="1"/>
  <c r="J75" i="46" s="1"/>
  <c r="J76" i="46" s="1"/>
  <c r="J77" i="46" s="1"/>
  <c r="J78" i="46" s="1"/>
  <c r="J79" i="46" s="1"/>
  <c r="J80" i="46" s="1"/>
  <c r="J81" i="46" s="1"/>
  <c r="J82" i="46" s="1"/>
  <c r="J83" i="46" s="1"/>
  <c r="J84" i="46" s="1"/>
  <c r="J85" i="46" s="1"/>
  <c r="J86" i="46" s="1"/>
  <c r="J87" i="46" s="1"/>
  <c r="J88" i="46" s="1"/>
  <c r="J89" i="46" s="1"/>
  <c r="J90" i="46" s="1"/>
  <c r="J91" i="46" s="1"/>
  <c r="J92" i="46" s="1"/>
  <c r="J93" i="46" s="1"/>
  <c r="J94" i="46" s="1"/>
  <c r="J95" i="46" s="1"/>
  <c r="J96" i="46" s="1"/>
  <c r="J97" i="46" s="1"/>
  <c r="J98" i="46" s="1"/>
  <c r="J99" i="46" s="1"/>
  <c r="J100" i="46" s="1"/>
  <c r="J101" i="46" s="1"/>
  <c r="J102" i="46" s="1"/>
  <c r="J103" i="46" s="1"/>
  <c r="J104" i="46" s="1"/>
  <c r="J105" i="46" s="1"/>
  <c r="J106" i="46" s="1"/>
  <c r="J107" i="46" s="1"/>
  <c r="J108" i="46" s="1"/>
  <c r="J109" i="46" s="1"/>
  <c r="J110" i="46" s="1"/>
  <c r="J111" i="46" s="1"/>
  <c r="J112" i="46" s="1"/>
  <c r="J113" i="46" s="1"/>
  <c r="J114" i="46" s="1"/>
  <c r="J115" i="46" s="1"/>
  <c r="J116" i="46" s="1"/>
  <c r="J117" i="46" s="1"/>
  <c r="J118" i="46" s="1"/>
  <c r="J119" i="46" s="1"/>
  <c r="J120" i="46" s="1"/>
  <c r="J121" i="46" s="1"/>
  <c r="J122" i="46" s="1"/>
  <c r="J123" i="46" s="1"/>
  <c r="J124" i="46" s="1"/>
  <c r="J125" i="46" s="1"/>
  <c r="J126" i="46" s="1"/>
  <c r="J127" i="46" s="1"/>
  <c r="J128" i="46" s="1"/>
  <c r="J129" i="46" s="1"/>
  <c r="J130" i="46" s="1"/>
  <c r="J131" i="46" s="1"/>
  <c r="J132" i="46" s="1"/>
  <c r="J133" i="46" s="1"/>
  <c r="J134" i="46" s="1"/>
  <c r="J135" i="46" s="1"/>
  <c r="J136" i="46" s="1"/>
  <c r="J137" i="46" s="1"/>
  <c r="J138" i="46" s="1"/>
  <c r="J139" i="46" s="1"/>
  <c r="J140" i="46" s="1"/>
  <c r="J141" i="46" s="1"/>
  <c r="J142" i="46" s="1"/>
  <c r="J143" i="46" s="1"/>
  <c r="J144" i="46" s="1"/>
  <c r="J145" i="46" s="1"/>
  <c r="J146" i="46" s="1"/>
  <c r="J147" i="46" s="1"/>
  <c r="J148" i="46" s="1"/>
  <c r="J149" i="46" s="1"/>
  <c r="J150" i="46" s="1"/>
  <c r="J151" i="46" s="1"/>
  <c r="J152" i="46" s="1"/>
  <c r="J153" i="46" s="1"/>
  <c r="J154" i="46" s="1"/>
  <c r="J155" i="46" s="1"/>
  <c r="J156" i="46" s="1"/>
  <c r="J157" i="46" s="1"/>
  <c r="J158" i="46" s="1"/>
  <c r="J159" i="46" s="1"/>
  <c r="J160" i="46" s="1"/>
  <c r="J161" i="46" s="1"/>
  <c r="J162" i="46" s="1"/>
  <c r="J163" i="46" s="1"/>
  <c r="J164" i="46" s="1"/>
  <c r="J165" i="46" s="1"/>
  <c r="J166" i="46" s="1"/>
  <c r="J167" i="46" s="1"/>
  <c r="J168" i="46" s="1"/>
  <c r="J169" i="46" s="1"/>
  <c r="J170" i="46" s="1"/>
  <c r="J171" i="46" s="1"/>
  <c r="J172" i="46" s="1"/>
  <c r="J173" i="46" s="1"/>
  <c r="J174" i="46" s="1"/>
  <c r="J175" i="46" s="1"/>
  <c r="J176" i="46" s="1"/>
  <c r="J177" i="46" s="1"/>
  <c r="J178" i="46" s="1"/>
  <c r="J179" i="46" s="1"/>
  <c r="J180" i="46" s="1"/>
  <c r="J181" i="46" s="1"/>
  <c r="J182" i="46" s="1"/>
  <c r="J183" i="46" s="1"/>
  <c r="J184" i="46" s="1"/>
  <c r="J185" i="46" s="1"/>
  <c r="J186" i="46" s="1"/>
  <c r="J187" i="46" s="1"/>
  <c r="J188" i="46" s="1"/>
  <c r="J189" i="46" s="1"/>
  <c r="J190" i="46" s="1"/>
  <c r="J191" i="46" s="1"/>
  <c r="J192" i="46" s="1"/>
  <c r="J193" i="46" s="1"/>
  <c r="J194" i="46" s="1"/>
  <c r="J195" i="46" s="1"/>
  <c r="J196" i="46" s="1"/>
  <c r="J197" i="46" s="1"/>
  <c r="J198" i="46" s="1"/>
  <c r="J199" i="46" s="1"/>
  <c r="J200" i="46" s="1"/>
  <c r="J201" i="46" s="1"/>
  <c r="J202" i="46" s="1"/>
  <c r="J203" i="46" s="1"/>
  <c r="J204" i="46" s="1"/>
  <c r="J205" i="46" s="1"/>
  <c r="J206" i="46" s="1"/>
  <c r="J207" i="46" s="1"/>
  <c r="J208" i="46" s="1"/>
  <c r="J209" i="46" s="1"/>
  <c r="J210" i="46" s="1"/>
  <c r="J211" i="46" s="1"/>
  <c r="J212" i="46" s="1"/>
  <c r="J213" i="46" s="1"/>
  <c r="J214" i="46" s="1"/>
  <c r="J215" i="46" s="1"/>
  <c r="J216" i="46" s="1"/>
  <c r="J217" i="46" s="1"/>
  <c r="J218" i="46" s="1"/>
  <c r="J219" i="46" s="1"/>
  <c r="J220" i="46" s="1"/>
  <c r="J221" i="46" s="1"/>
  <c r="J222" i="46" s="1"/>
  <c r="J223" i="46" s="1"/>
  <c r="J224" i="46" s="1"/>
  <c r="J225" i="46" s="1"/>
  <c r="J226" i="46" s="1"/>
  <c r="J227" i="46" s="1"/>
  <c r="J228" i="46" s="1"/>
  <c r="J229" i="46" s="1"/>
  <c r="J230" i="46" s="1"/>
  <c r="J231" i="46" s="1"/>
  <c r="J232" i="46" s="1"/>
  <c r="J233" i="46" s="1"/>
  <c r="J234" i="46" s="1"/>
  <c r="J235" i="46" s="1"/>
  <c r="J236" i="46" s="1"/>
  <c r="J237" i="46" s="1"/>
  <c r="J238" i="46" s="1"/>
  <c r="J239" i="46" s="1"/>
  <c r="J240" i="46" s="1"/>
  <c r="J241" i="46" s="1"/>
  <c r="J242" i="46" s="1"/>
  <c r="J243" i="46" s="1"/>
  <c r="J244" i="46" s="1"/>
  <c r="J245" i="46" s="1"/>
  <c r="J246" i="46" s="1"/>
  <c r="J247" i="46" s="1"/>
  <c r="J248" i="46" s="1"/>
  <c r="J249" i="46" s="1"/>
  <c r="J250" i="46" s="1"/>
  <c r="J251" i="46" s="1"/>
  <c r="J252" i="46" s="1"/>
  <c r="J253" i="46" s="1"/>
  <c r="J254" i="46" s="1"/>
  <c r="J255" i="46" s="1"/>
  <c r="J256" i="46" s="1"/>
  <c r="J257" i="46" s="1"/>
  <c r="J258" i="46" s="1"/>
  <c r="J259" i="46" s="1"/>
  <c r="J260" i="46" s="1"/>
  <c r="J261" i="46" s="1"/>
  <c r="J262" i="46" s="1"/>
  <c r="J263" i="46" s="1"/>
  <c r="J264" i="46" s="1"/>
  <c r="J265" i="46" s="1"/>
  <c r="J266" i="46" s="1"/>
  <c r="J267" i="46" s="1"/>
  <c r="J268" i="46" s="1"/>
  <c r="J269" i="46" s="1"/>
  <c r="J270" i="46" s="1"/>
  <c r="J271" i="46" s="1"/>
  <c r="J272" i="46" s="1"/>
  <c r="J273" i="46" s="1"/>
  <c r="J274" i="46" s="1"/>
  <c r="J275" i="46" s="1"/>
  <c r="J276" i="46" s="1"/>
  <c r="J277" i="46" s="1"/>
  <c r="J278" i="46" s="1"/>
  <c r="J279" i="46" s="1"/>
  <c r="J280" i="46" s="1"/>
  <c r="J281" i="46" s="1"/>
  <c r="J282" i="46" s="1"/>
  <c r="J283" i="46" s="1"/>
  <c r="J284" i="46" s="1"/>
  <c r="J285" i="46" s="1"/>
  <c r="J286" i="46" s="1"/>
  <c r="J287" i="46" s="1"/>
  <c r="J288" i="46" s="1"/>
  <c r="J289" i="46" s="1"/>
  <c r="J290" i="46" s="1"/>
  <c r="J291" i="46" s="1"/>
  <c r="J292" i="46" s="1"/>
  <c r="J293" i="46" s="1"/>
  <c r="J294" i="46" s="1"/>
  <c r="J295" i="46" s="1"/>
  <c r="J296" i="46" s="1"/>
  <c r="J297" i="46" s="1"/>
  <c r="J298" i="46" s="1"/>
  <c r="J299" i="46" s="1"/>
  <c r="J300" i="46" s="1"/>
  <c r="J301" i="46" s="1"/>
  <c r="J302" i="46" s="1"/>
  <c r="J303" i="46" s="1"/>
  <c r="J304" i="46" s="1"/>
  <c r="J305" i="46" s="1"/>
  <c r="J306" i="46" s="1"/>
  <c r="J307" i="46" s="1"/>
  <c r="J308" i="46" s="1"/>
  <c r="J309" i="46" s="1"/>
  <c r="J310" i="46" s="1"/>
  <c r="J311" i="46" s="1"/>
  <c r="J312" i="46" s="1"/>
  <c r="J313" i="46" s="1"/>
  <c r="J314" i="46" s="1"/>
  <c r="J315" i="46" s="1"/>
  <c r="J316" i="46" s="1"/>
  <c r="J317" i="46" s="1"/>
  <c r="J318" i="46" s="1"/>
  <c r="J319" i="46" s="1"/>
  <c r="J320" i="46" s="1"/>
  <c r="J321" i="46" s="1"/>
  <c r="J322" i="46" s="1"/>
  <c r="J323" i="46" s="1"/>
  <c r="J324" i="46" s="1"/>
  <c r="J325" i="46" s="1"/>
  <c r="J326" i="46" s="1"/>
  <c r="J327" i="46" s="1"/>
  <c r="J328" i="46" s="1"/>
  <c r="J329" i="46" s="1"/>
  <c r="J330" i="46" s="1"/>
  <c r="J331" i="46" s="1"/>
  <c r="J332" i="46" s="1"/>
  <c r="J333" i="46" s="1"/>
  <c r="J334" i="46" s="1"/>
  <c r="J335" i="46" s="1"/>
  <c r="J336" i="46" s="1"/>
  <c r="J337" i="46" s="1"/>
  <c r="J338" i="46" s="1"/>
  <c r="J339" i="46" s="1"/>
  <c r="J340" i="46" s="1"/>
  <c r="J341" i="46" s="1"/>
  <c r="J342" i="46" s="1"/>
  <c r="J343" i="46" s="1"/>
  <c r="J344" i="46" s="1"/>
  <c r="J345" i="46" s="1"/>
  <c r="J346" i="46" s="1"/>
  <c r="J347" i="46" s="1"/>
  <c r="J348" i="46" s="1"/>
  <c r="J349" i="46" s="1"/>
  <c r="J350" i="46" s="1"/>
  <c r="J351" i="46" s="1"/>
  <c r="J352" i="46" s="1"/>
  <c r="J353" i="46" s="1"/>
  <c r="J354" i="46" s="1"/>
  <c r="J355" i="46" s="1"/>
  <c r="J356" i="46" s="1"/>
  <c r="J357" i="46" s="1"/>
  <c r="J358" i="46" s="1"/>
  <c r="J359" i="46" s="1"/>
  <c r="J360" i="46" s="1"/>
  <c r="J361" i="46" s="1"/>
  <c r="J362" i="46" s="1"/>
  <c r="J363" i="46" s="1"/>
  <c r="J364" i="46" s="1"/>
  <c r="J365" i="46" s="1"/>
  <c r="J366" i="46" s="1"/>
  <c r="J367" i="46" s="1"/>
  <c r="J368" i="46" s="1"/>
  <c r="I5" i="46"/>
  <c r="I6" i="46" s="1"/>
  <c r="I7" i="46" s="1"/>
  <c r="I8" i="46" s="1"/>
  <c r="I9" i="46" s="1"/>
  <c r="I10" i="46" s="1"/>
  <c r="I11" i="46" s="1"/>
  <c r="I12" i="46" s="1"/>
  <c r="I13" i="46" s="1"/>
  <c r="I14" i="46" s="1"/>
  <c r="I15" i="46" s="1"/>
  <c r="I16" i="46" s="1"/>
  <c r="I17" i="46" s="1"/>
  <c r="I18" i="46" s="1"/>
  <c r="I19" i="46" s="1"/>
  <c r="I20" i="46" s="1"/>
  <c r="I21" i="46" s="1"/>
  <c r="I22" i="46" s="1"/>
  <c r="I23" i="46" s="1"/>
  <c r="I24" i="46" s="1"/>
  <c r="I25" i="46" s="1"/>
  <c r="I26" i="46" s="1"/>
  <c r="I27" i="46" s="1"/>
  <c r="I28" i="46" s="1"/>
  <c r="I29" i="46" s="1"/>
  <c r="I30" i="46" s="1"/>
  <c r="I31" i="46" s="1"/>
  <c r="I32" i="46" s="1"/>
  <c r="I33" i="46" s="1"/>
  <c r="I34" i="46" s="1"/>
  <c r="O4" i="46"/>
  <c r="M4" i="46"/>
  <c r="D4" i="46"/>
  <c r="M368" i="45"/>
  <c r="M367" i="45"/>
  <c r="M366" i="45"/>
  <c r="M365" i="45"/>
  <c r="M364" i="45"/>
  <c r="M363" i="45"/>
  <c r="M362" i="45"/>
  <c r="M361" i="45"/>
  <c r="M360" i="45"/>
  <c r="M359" i="45"/>
  <c r="M358" i="45"/>
  <c r="M357" i="45"/>
  <c r="M356" i="45"/>
  <c r="M355" i="45"/>
  <c r="M354" i="45"/>
  <c r="M353" i="45"/>
  <c r="M352" i="45"/>
  <c r="M351" i="45"/>
  <c r="M350" i="45"/>
  <c r="M349" i="45"/>
  <c r="M348" i="45"/>
  <c r="M347" i="45"/>
  <c r="M346" i="45"/>
  <c r="M345" i="45"/>
  <c r="M344" i="45"/>
  <c r="M343" i="45"/>
  <c r="M342" i="45"/>
  <c r="M341" i="45"/>
  <c r="M340" i="45"/>
  <c r="M339" i="45"/>
  <c r="I339" i="45"/>
  <c r="I340" i="45" s="1"/>
  <c r="I341" i="45" s="1"/>
  <c r="I342" i="45" s="1"/>
  <c r="I343" i="45" s="1"/>
  <c r="I344" i="45" s="1"/>
  <c r="I345" i="45" s="1"/>
  <c r="I346" i="45" s="1"/>
  <c r="I347" i="45" s="1"/>
  <c r="I348" i="45" s="1"/>
  <c r="I349" i="45" s="1"/>
  <c r="I350" i="45" s="1"/>
  <c r="I351" i="45" s="1"/>
  <c r="I352" i="45" s="1"/>
  <c r="I353" i="45" s="1"/>
  <c r="I354" i="45" s="1"/>
  <c r="I355" i="45" s="1"/>
  <c r="I356" i="45" s="1"/>
  <c r="I357" i="45" s="1"/>
  <c r="I358" i="45" s="1"/>
  <c r="I359" i="45" s="1"/>
  <c r="I360" i="45" s="1"/>
  <c r="I361" i="45" s="1"/>
  <c r="I362" i="45" s="1"/>
  <c r="I363" i="45" s="1"/>
  <c r="I364" i="45" s="1"/>
  <c r="I365" i="45" s="1"/>
  <c r="I366" i="45" s="1"/>
  <c r="I367" i="45" s="1"/>
  <c r="I368" i="45" s="1"/>
  <c r="M338" i="45"/>
  <c r="M337" i="45"/>
  <c r="M336" i="45"/>
  <c r="M335" i="45"/>
  <c r="M334" i="45"/>
  <c r="M333" i="45"/>
  <c r="M332" i="45"/>
  <c r="M331" i="45"/>
  <c r="M330" i="45"/>
  <c r="M329" i="45"/>
  <c r="M328" i="45"/>
  <c r="M327" i="45"/>
  <c r="M326" i="45"/>
  <c r="M325" i="45"/>
  <c r="M324" i="45"/>
  <c r="M323" i="45"/>
  <c r="M322" i="45"/>
  <c r="M321" i="45"/>
  <c r="M320" i="45"/>
  <c r="M319" i="45"/>
  <c r="M318" i="45"/>
  <c r="M317" i="45"/>
  <c r="M316" i="45"/>
  <c r="M315" i="45"/>
  <c r="M314" i="45"/>
  <c r="M313" i="45"/>
  <c r="M312" i="45"/>
  <c r="M311" i="45"/>
  <c r="M310" i="45"/>
  <c r="I310" i="45"/>
  <c r="I311" i="45" s="1"/>
  <c r="I312" i="45" s="1"/>
  <c r="I313" i="45" s="1"/>
  <c r="I314" i="45" s="1"/>
  <c r="I315" i="45" s="1"/>
  <c r="I316" i="45" s="1"/>
  <c r="I317" i="45" s="1"/>
  <c r="I318" i="45" s="1"/>
  <c r="I319" i="45" s="1"/>
  <c r="I320" i="45" s="1"/>
  <c r="I321" i="45" s="1"/>
  <c r="I322" i="45" s="1"/>
  <c r="I323" i="45" s="1"/>
  <c r="I324" i="45" s="1"/>
  <c r="I325" i="45" s="1"/>
  <c r="I326" i="45" s="1"/>
  <c r="I327" i="45" s="1"/>
  <c r="I328" i="45" s="1"/>
  <c r="I329" i="45" s="1"/>
  <c r="I330" i="45" s="1"/>
  <c r="I331" i="45" s="1"/>
  <c r="I332" i="45" s="1"/>
  <c r="I333" i="45" s="1"/>
  <c r="I334" i="45" s="1"/>
  <c r="I335" i="45" s="1"/>
  <c r="I336" i="45" s="1"/>
  <c r="I337" i="45" s="1"/>
  <c r="M309" i="45"/>
  <c r="I309" i="45"/>
  <c r="M308" i="45"/>
  <c r="M307" i="45"/>
  <c r="M306" i="45"/>
  <c r="M305" i="45"/>
  <c r="M304" i="45"/>
  <c r="M303" i="45"/>
  <c r="M302" i="45"/>
  <c r="M301" i="45"/>
  <c r="M300" i="45"/>
  <c r="M299" i="45"/>
  <c r="M298" i="45"/>
  <c r="M297" i="45"/>
  <c r="M296" i="45"/>
  <c r="M295" i="45"/>
  <c r="M294" i="45"/>
  <c r="M293" i="45"/>
  <c r="M292" i="45"/>
  <c r="M291" i="45"/>
  <c r="M290" i="45"/>
  <c r="M289" i="45"/>
  <c r="M288" i="45"/>
  <c r="M287" i="45"/>
  <c r="M286" i="45"/>
  <c r="M285" i="45"/>
  <c r="M284" i="45"/>
  <c r="M283" i="45"/>
  <c r="M282" i="45"/>
  <c r="M281" i="45"/>
  <c r="M280" i="45"/>
  <c r="M279" i="45"/>
  <c r="M278" i="45"/>
  <c r="I278" i="45"/>
  <c r="I279" i="45" s="1"/>
  <c r="I280" i="45" s="1"/>
  <c r="I281" i="45" s="1"/>
  <c r="I282" i="45" s="1"/>
  <c r="I283" i="45" s="1"/>
  <c r="I284" i="45" s="1"/>
  <c r="I285" i="45" s="1"/>
  <c r="I286" i="45" s="1"/>
  <c r="I287" i="45" s="1"/>
  <c r="I288" i="45" s="1"/>
  <c r="I289" i="45" s="1"/>
  <c r="I290" i="45" s="1"/>
  <c r="I291" i="45" s="1"/>
  <c r="I292" i="45" s="1"/>
  <c r="I293" i="45" s="1"/>
  <c r="I294" i="45" s="1"/>
  <c r="I295" i="45" s="1"/>
  <c r="I296" i="45" s="1"/>
  <c r="I297" i="45" s="1"/>
  <c r="I298" i="45" s="1"/>
  <c r="I299" i="45" s="1"/>
  <c r="I300" i="45" s="1"/>
  <c r="I301" i="45" s="1"/>
  <c r="I302" i="45" s="1"/>
  <c r="I303" i="45" s="1"/>
  <c r="I304" i="45" s="1"/>
  <c r="I305" i="45" s="1"/>
  <c r="I306" i="45" s="1"/>
  <c r="I307" i="45" s="1"/>
  <c r="M277" i="45"/>
  <c r="M276" i="45"/>
  <c r="M275" i="45"/>
  <c r="M274" i="45"/>
  <c r="M273" i="45"/>
  <c r="M272" i="45"/>
  <c r="M271" i="45"/>
  <c r="M270" i="45"/>
  <c r="M269" i="45"/>
  <c r="M268" i="45"/>
  <c r="M267" i="45"/>
  <c r="M266" i="45"/>
  <c r="M265" i="45"/>
  <c r="M264" i="45"/>
  <c r="M263" i="45"/>
  <c r="M262" i="45"/>
  <c r="M261" i="45"/>
  <c r="M260" i="45"/>
  <c r="M259" i="45"/>
  <c r="M258" i="45"/>
  <c r="M257" i="45"/>
  <c r="M256" i="45"/>
  <c r="M255" i="45"/>
  <c r="M254" i="45"/>
  <c r="M253" i="45"/>
  <c r="M252" i="45"/>
  <c r="M251" i="45"/>
  <c r="M250" i="45"/>
  <c r="M249" i="45"/>
  <c r="M248" i="45"/>
  <c r="I248" i="45"/>
  <c r="I249" i="45" s="1"/>
  <c r="I250" i="45" s="1"/>
  <c r="I251" i="45" s="1"/>
  <c r="I252" i="45" s="1"/>
  <c r="I253" i="45" s="1"/>
  <c r="I254" i="45" s="1"/>
  <c r="I255" i="45" s="1"/>
  <c r="I256" i="45" s="1"/>
  <c r="I257" i="45" s="1"/>
  <c r="I258" i="45" s="1"/>
  <c r="I259" i="45" s="1"/>
  <c r="I260" i="45" s="1"/>
  <c r="I261" i="45" s="1"/>
  <c r="I262" i="45" s="1"/>
  <c r="I263" i="45" s="1"/>
  <c r="I264" i="45" s="1"/>
  <c r="I265" i="45" s="1"/>
  <c r="I266" i="45" s="1"/>
  <c r="I267" i="45" s="1"/>
  <c r="I268" i="45" s="1"/>
  <c r="I269" i="45" s="1"/>
  <c r="I270" i="45" s="1"/>
  <c r="I271" i="45" s="1"/>
  <c r="I272" i="45" s="1"/>
  <c r="I273" i="45" s="1"/>
  <c r="I274" i="45" s="1"/>
  <c r="I275" i="45" s="1"/>
  <c r="I276" i="45" s="1"/>
  <c r="M247" i="45"/>
  <c r="M246" i="45"/>
  <c r="M245" i="45"/>
  <c r="M244" i="45"/>
  <c r="M243" i="45"/>
  <c r="M242" i="45"/>
  <c r="M241" i="45"/>
  <c r="M240" i="45"/>
  <c r="M239" i="45"/>
  <c r="M238" i="45"/>
  <c r="M237" i="45"/>
  <c r="M236" i="45"/>
  <c r="M235" i="45"/>
  <c r="M234" i="45"/>
  <c r="M233" i="45"/>
  <c r="M232" i="45"/>
  <c r="M231" i="45"/>
  <c r="M230" i="45"/>
  <c r="M229" i="45"/>
  <c r="M228" i="45"/>
  <c r="M227" i="45"/>
  <c r="M226" i="45"/>
  <c r="M225" i="45"/>
  <c r="M224" i="45"/>
  <c r="M223" i="45"/>
  <c r="M222" i="45"/>
  <c r="M221" i="45"/>
  <c r="M220" i="45"/>
  <c r="M219" i="45"/>
  <c r="M218" i="45"/>
  <c r="M217" i="45"/>
  <c r="I217" i="45"/>
  <c r="I218" i="45" s="1"/>
  <c r="I219" i="45" s="1"/>
  <c r="I220" i="45" s="1"/>
  <c r="I221" i="45" s="1"/>
  <c r="I222" i="45" s="1"/>
  <c r="I223" i="45" s="1"/>
  <c r="I224" i="45" s="1"/>
  <c r="I225" i="45" s="1"/>
  <c r="I226" i="45" s="1"/>
  <c r="I227" i="45" s="1"/>
  <c r="I228" i="45" s="1"/>
  <c r="I229" i="45" s="1"/>
  <c r="I230" i="45" s="1"/>
  <c r="I231" i="45" s="1"/>
  <c r="I232" i="45" s="1"/>
  <c r="I233" i="45" s="1"/>
  <c r="I234" i="45" s="1"/>
  <c r="I235" i="45" s="1"/>
  <c r="I236" i="45" s="1"/>
  <c r="I237" i="45" s="1"/>
  <c r="I238" i="45" s="1"/>
  <c r="I239" i="45" s="1"/>
  <c r="I240" i="45" s="1"/>
  <c r="I241" i="45" s="1"/>
  <c r="I242" i="45" s="1"/>
  <c r="I243" i="45" s="1"/>
  <c r="I244" i="45" s="1"/>
  <c r="I245" i="45" s="1"/>
  <c r="I246" i="45" s="1"/>
  <c r="M216" i="45"/>
  <c r="M215" i="45"/>
  <c r="M214" i="45"/>
  <c r="M213" i="45"/>
  <c r="M212" i="45"/>
  <c r="M211" i="45"/>
  <c r="M210" i="45"/>
  <c r="M209" i="45"/>
  <c r="M208" i="45"/>
  <c r="M207" i="45"/>
  <c r="M206" i="45"/>
  <c r="M205" i="45"/>
  <c r="M204" i="45"/>
  <c r="M203" i="45"/>
  <c r="M202" i="45"/>
  <c r="M201" i="45"/>
  <c r="M200" i="45"/>
  <c r="M199" i="45"/>
  <c r="M198" i="45"/>
  <c r="M197" i="45"/>
  <c r="M196" i="45"/>
  <c r="M195" i="45"/>
  <c r="M194" i="45"/>
  <c r="M193" i="45"/>
  <c r="M192" i="45"/>
  <c r="M191" i="45"/>
  <c r="M190" i="45"/>
  <c r="M189" i="45"/>
  <c r="M188" i="45"/>
  <c r="M187" i="45"/>
  <c r="M186" i="45"/>
  <c r="I186" i="45"/>
  <c r="I187" i="45" s="1"/>
  <c r="I188" i="45" s="1"/>
  <c r="I189" i="45" s="1"/>
  <c r="I190" i="45" s="1"/>
  <c r="I191" i="45" s="1"/>
  <c r="I192" i="45" s="1"/>
  <c r="I193" i="45" s="1"/>
  <c r="I194" i="45" s="1"/>
  <c r="I195" i="45" s="1"/>
  <c r="I196" i="45" s="1"/>
  <c r="I197" i="45" s="1"/>
  <c r="I198" i="45" s="1"/>
  <c r="I199" i="45" s="1"/>
  <c r="I200" i="45" s="1"/>
  <c r="I201" i="45" s="1"/>
  <c r="I202" i="45" s="1"/>
  <c r="I203" i="45" s="1"/>
  <c r="I204" i="45" s="1"/>
  <c r="I205" i="45" s="1"/>
  <c r="I206" i="45" s="1"/>
  <c r="I207" i="45" s="1"/>
  <c r="I208" i="45" s="1"/>
  <c r="I209" i="45" s="1"/>
  <c r="I210" i="45" s="1"/>
  <c r="I211" i="45" s="1"/>
  <c r="I212" i="45" s="1"/>
  <c r="I213" i="45" s="1"/>
  <c r="I214" i="45" s="1"/>
  <c r="I215" i="45" s="1"/>
  <c r="M185" i="45"/>
  <c r="M184" i="45"/>
  <c r="M183" i="45"/>
  <c r="M182" i="45"/>
  <c r="M181" i="45"/>
  <c r="M180" i="45"/>
  <c r="M179" i="45"/>
  <c r="M178" i="45"/>
  <c r="M177" i="45"/>
  <c r="M176" i="45"/>
  <c r="M175" i="45"/>
  <c r="M174" i="45"/>
  <c r="M173" i="45"/>
  <c r="M172" i="45"/>
  <c r="M171" i="45"/>
  <c r="M170" i="45"/>
  <c r="M169" i="45"/>
  <c r="M168" i="45"/>
  <c r="M167" i="45"/>
  <c r="M166" i="45"/>
  <c r="M165" i="45"/>
  <c r="M164" i="45"/>
  <c r="M163" i="45"/>
  <c r="M162" i="45"/>
  <c r="M161" i="45"/>
  <c r="M160" i="45"/>
  <c r="M159" i="45"/>
  <c r="M158" i="45"/>
  <c r="M157" i="45"/>
  <c r="I157" i="45"/>
  <c r="I158" i="45" s="1"/>
  <c r="I159" i="45" s="1"/>
  <c r="I160" i="45" s="1"/>
  <c r="I161" i="45" s="1"/>
  <c r="I162" i="45" s="1"/>
  <c r="I163" i="45" s="1"/>
  <c r="I164" i="45" s="1"/>
  <c r="I165" i="45" s="1"/>
  <c r="I166" i="45" s="1"/>
  <c r="I167" i="45" s="1"/>
  <c r="I168" i="45" s="1"/>
  <c r="I169" i="45" s="1"/>
  <c r="I170" i="45" s="1"/>
  <c r="I171" i="45" s="1"/>
  <c r="I172" i="45" s="1"/>
  <c r="I173" i="45" s="1"/>
  <c r="I174" i="45" s="1"/>
  <c r="I175" i="45" s="1"/>
  <c r="I176" i="45" s="1"/>
  <c r="I177" i="45" s="1"/>
  <c r="I178" i="45" s="1"/>
  <c r="I179" i="45" s="1"/>
  <c r="I180" i="45" s="1"/>
  <c r="I181" i="45" s="1"/>
  <c r="I182" i="45" s="1"/>
  <c r="I183" i="45" s="1"/>
  <c r="I184" i="45" s="1"/>
  <c r="M156" i="45"/>
  <c r="I156" i="45"/>
  <c r="M155" i="45"/>
  <c r="M154" i="45"/>
  <c r="M153" i="45"/>
  <c r="M152" i="45"/>
  <c r="M151" i="45"/>
  <c r="M150" i="45"/>
  <c r="M149" i="45"/>
  <c r="M148" i="45"/>
  <c r="M147" i="45"/>
  <c r="M146" i="45"/>
  <c r="M145" i="45"/>
  <c r="M144" i="45"/>
  <c r="M143" i="45"/>
  <c r="M142" i="45"/>
  <c r="M141" i="45"/>
  <c r="M140" i="45"/>
  <c r="M139" i="45"/>
  <c r="M138" i="45"/>
  <c r="M137" i="45"/>
  <c r="M136" i="45"/>
  <c r="M135" i="45"/>
  <c r="M134" i="45"/>
  <c r="M133" i="45"/>
  <c r="M132" i="45"/>
  <c r="M131" i="45"/>
  <c r="M130" i="45"/>
  <c r="M129" i="45"/>
  <c r="M128" i="45"/>
  <c r="M127" i="45"/>
  <c r="M126" i="45"/>
  <c r="I126" i="45"/>
  <c r="I127" i="45" s="1"/>
  <c r="I128" i="45" s="1"/>
  <c r="I129" i="45" s="1"/>
  <c r="I130" i="45" s="1"/>
  <c r="I131" i="45" s="1"/>
  <c r="I132" i="45" s="1"/>
  <c r="I133" i="45" s="1"/>
  <c r="I134" i="45" s="1"/>
  <c r="I135" i="45" s="1"/>
  <c r="I136" i="45" s="1"/>
  <c r="I137" i="45" s="1"/>
  <c r="I138" i="45" s="1"/>
  <c r="I139" i="45" s="1"/>
  <c r="I140" i="45" s="1"/>
  <c r="I141" i="45" s="1"/>
  <c r="I142" i="45" s="1"/>
  <c r="I143" i="45" s="1"/>
  <c r="I144" i="45" s="1"/>
  <c r="I145" i="45" s="1"/>
  <c r="I146" i="45" s="1"/>
  <c r="I147" i="45" s="1"/>
  <c r="I148" i="45" s="1"/>
  <c r="I149" i="45" s="1"/>
  <c r="I150" i="45" s="1"/>
  <c r="I151" i="45" s="1"/>
  <c r="I152" i="45" s="1"/>
  <c r="I153" i="45" s="1"/>
  <c r="I154" i="45" s="1"/>
  <c r="M125" i="45"/>
  <c r="I125" i="45"/>
  <c r="M124" i="45"/>
  <c r="M123" i="45"/>
  <c r="M122" i="45"/>
  <c r="M121" i="45"/>
  <c r="M120" i="45"/>
  <c r="M119" i="45"/>
  <c r="M118" i="45"/>
  <c r="M117" i="45"/>
  <c r="M116" i="45"/>
  <c r="M115" i="45"/>
  <c r="M114" i="45"/>
  <c r="M113" i="45"/>
  <c r="M112" i="45"/>
  <c r="M111" i="45"/>
  <c r="M110" i="45"/>
  <c r="M109" i="45"/>
  <c r="M108" i="45"/>
  <c r="M107" i="45"/>
  <c r="M106" i="45"/>
  <c r="M105" i="45"/>
  <c r="M104" i="45"/>
  <c r="M103" i="45"/>
  <c r="M102" i="45"/>
  <c r="M101" i="45"/>
  <c r="M100" i="45"/>
  <c r="M99" i="45"/>
  <c r="M98" i="45"/>
  <c r="M97" i="45"/>
  <c r="M96" i="45"/>
  <c r="M95" i="45"/>
  <c r="I95" i="45"/>
  <c r="I96" i="45" s="1"/>
  <c r="I97" i="45" s="1"/>
  <c r="I98" i="45" s="1"/>
  <c r="I99" i="45" s="1"/>
  <c r="I100" i="45" s="1"/>
  <c r="I101" i="45" s="1"/>
  <c r="I102" i="45" s="1"/>
  <c r="I103" i="45" s="1"/>
  <c r="I104" i="45" s="1"/>
  <c r="I105" i="45" s="1"/>
  <c r="I106" i="45" s="1"/>
  <c r="I107" i="45" s="1"/>
  <c r="I108" i="45" s="1"/>
  <c r="I109" i="45" s="1"/>
  <c r="I110" i="45" s="1"/>
  <c r="I111" i="45" s="1"/>
  <c r="I112" i="45" s="1"/>
  <c r="I113" i="45" s="1"/>
  <c r="I114" i="45" s="1"/>
  <c r="I115" i="45" s="1"/>
  <c r="I116" i="45" s="1"/>
  <c r="I117" i="45" s="1"/>
  <c r="I118" i="45" s="1"/>
  <c r="I119" i="45" s="1"/>
  <c r="I120" i="45" s="1"/>
  <c r="I121" i="45" s="1"/>
  <c r="I122" i="45" s="1"/>
  <c r="I123" i="45" s="1"/>
  <c r="M94" i="45"/>
  <c r="M93" i="45"/>
  <c r="M92" i="45"/>
  <c r="M91" i="45"/>
  <c r="M90" i="45"/>
  <c r="M89" i="45"/>
  <c r="M88" i="45"/>
  <c r="M87" i="45"/>
  <c r="M86" i="45"/>
  <c r="M85" i="45"/>
  <c r="M84" i="45"/>
  <c r="M83" i="45"/>
  <c r="M82" i="45"/>
  <c r="M81" i="45"/>
  <c r="M80" i="45"/>
  <c r="M79" i="45"/>
  <c r="M78" i="45"/>
  <c r="M77" i="45"/>
  <c r="M76" i="45"/>
  <c r="M75" i="45"/>
  <c r="M74" i="45"/>
  <c r="M73" i="45"/>
  <c r="M72" i="45"/>
  <c r="M71" i="45"/>
  <c r="M70" i="45"/>
  <c r="M69" i="45"/>
  <c r="M68" i="45"/>
  <c r="M67" i="45"/>
  <c r="M66" i="45"/>
  <c r="M65" i="45"/>
  <c r="M64" i="45"/>
  <c r="I64" i="45"/>
  <c r="I65" i="45" s="1"/>
  <c r="I66" i="45" s="1"/>
  <c r="I67" i="45" s="1"/>
  <c r="I68" i="45" s="1"/>
  <c r="I69" i="45" s="1"/>
  <c r="I70" i="45" s="1"/>
  <c r="I71" i="45" s="1"/>
  <c r="I72" i="45" s="1"/>
  <c r="I73" i="45" s="1"/>
  <c r="I74" i="45" s="1"/>
  <c r="I75" i="45" s="1"/>
  <c r="I76" i="45" s="1"/>
  <c r="I77" i="45" s="1"/>
  <c r="I78" i="45" s="1"/>
  <c r="I79" i="45" s="1"/>
  <c r="I80" i="45" s="1"/>
  <c r="I81" i="45" s="1"/>
  <c r="I82" i="45" s="1"/>
  <c r="I83" i="45" s="1"/>
  <c r="I84" i="45" s="1"/>
  <c r="I85" i="45" s="1"/>
  <c r="I86" i="45" s="1"/>
  <c r="I87" i="45" s="1"/>
  <c r="I88" i="45" s="1"/>
  <c r="I89" i="45" s="1"/>
  <c r="I90" i="45" s="1"/>
  <c r="I91" i="45" s="1"/>
  <c r="I92" i="45" s="1"/>
  <c r="I93" i="45" s="1"/>
  <c r="M63" i="45"/>
  <c r="M62" i="45"/>
  <c r="M61" i="45"/>
  <c r="M60" i="45"/>
  <c r="M59" i="45"/>
  <c r="M58" i="45"/>
  <c r="M57" i="45"/>
  <c r="M56" i="45"/>
  <c r="M55" i="45"/>
  <c r="M54" i="45"/>
  <c r="M53" i="45"/>
  <c r="M52" i="45"/>
  <c r="M51" i="45"/>
  <c r="M50" i="45"/>
  <c r="M49" i="45"/>
  <c r="M48" i="45"/>
  <c r="M47" i="45"/>
  <c r="M46" i="45"/>
  <c r="M45" i="45"/>
  <c r="M44" i="45"/>
  <c r="M43" i="45"/>
  <c r="M42" i="45"/>
  <c r="M41" i="45"/>
  <c r="M40" i="45"/>
  <c r="M39" i="45"/>
  <c r="M38" i="45"/>
  <c r="M37" i="45"/>
  <c r="M36" i="45"/>
  <c r="I36" i="45"/>
  <c r="I37" i="45" s="1"/>
  <c r="I38" i="45" s="1"/>
  <c r="I39" i="45" s="1"/>
  <c r="I40" i="45" s="1"/>
  <c r="I41" i="45" s="1"/>
  <c r="I42" i="45" s="1"/>
  <c r="I43" i="45" s="1"/>
  <c r="I44" i="45" s="1"/>
  <c r="I45" i="45" s="1"/>
  <c r="I46" i="45" s="1"/>
  <c r="I47" i="45" s="1"/>
  <c r="I48" i="45" s="1"/>
  <c r="I49" i="45" s="1"/>
  <c r="I50" i="45" s="1"/>
  <c r="I51" i="45" s="1"/>
  <c r="I52" i="45" s="1"/>
  <c r="I53" i="45" s="1"/>
  <c r="I54" i="45" s="1"/>
  <c r="I55" i="45" s="1"/>
  <c r="I56" i="45" s="1"/>
  <c r="I57" i="45" s="1"/>
  <c r="I58" i="45" s="1"/>
  <c r="I59" i="45" s="1"/>
  <c r="I60" i="45" s="1"/>
  <c r="I61" i="45" s="1"/>
  <c r="I62" i="45" s="1"/>
  <c r="M35" i="45"/>
  <c r="M34" i="45"/>
  <c r="M33" i="45"/>
  <c r="M32" i="45"/>
  <c r="M31" i="45"/>
  <c r="M30" i="45"/>
  <c r="M29" i="45"/>
  <c r="M28" i="45"/>
  <c r="M27" i="45"/>
  <c r="M26" i="45"/>
  <c r="M25" i="45"/>
  <c r="M24" i="45"/>
  <c r="M23" i="45"/>
  <c r="M22" i="45"/>
  <c r="M21" i="45"/>
  <c r="M20" i="45"/>
  <c r="M19" i="45"/>
  <c r="M18" i="45"/>
  <c r="M17" i="45"/>
  <c r="M16" i="45"/>
  <c r="M15" i="45"/>
  <c r="M14" i="45"/>
  <c r="M13" i="45"/>
  <c r="M12" i="45"/>
  <c r="M11" i="45"/>
  <c r="M10" i="45"/>
  <c r="M9" i="45"/>
  <c r="C9" i="45"/>
  <c r="C12" i="45" s="1"/>
  <c r="M8" i="45"/>
  <c r="C8" i="45"/>
  <c r="M7" i="45"/>
  <c r="M6" i="45"/>
  <c r="M5" i="45"/>
  <c r="J5" i="45"/>
  <c r="J6" i="45" s="1"/>
  <c r="J7" i="45" s="1"/>
  <c r="J8" i="45" s="1"/>
  <c r="J9" i="45" s="1"/>
  <c r="J10" i="45" s="1"/>
  <c r="J11" i="45" s="1"/>
  <c r="J12" i="45" s="1"/>
  <c r="J13" i="45" s="1"/>
  <c r="J14" i="45" s="1"/>
  <c r="J15" i="45" s="1"/>
  <c r="J16" i="45" s="1"/>
  <c r="J17" i="45" s="1"/>
  <c r="J18" i="45" s="1"/>
  <c r="J19" i="45" s="1"/>
  <c r="J20" i="45" s="1"/>
  <c r="J21" i="45" s="1"/>
  <c r="J22" i="45" s="1"/>
  <c r="J23" i="45" s="1"/>
  <c r="J24" i="45" s="1"/>
  <c r="J25" i="45" s="1"/>
  <c r="J26" i="45" s="1"/>
  <c r="J27" i="45" s="1"/>
  <c r="J28" i="45" s="1"/>
  <c r="J29" i="45" s="1"/>
  <c r="J30" i="45" s="1"/>
  <c r="J31" i="45" s="1"/>
  <c r="J32" i="45" s="1"/>
  <c r="J33" i="45" s="1"/>
  <c r="J34" i="45" s="1"/>
  <c r="J35" i="45" s="1"/>
  <c r="J36" i="45" s="1"/>
  <c r="J37" i="45" s="1"/>
  <c r="J38" i="45" s="1"/>
  <c r="J39" i="45" s="1"/>
  <c r="J40" i="45" s="1"/>
  <c r="J41" i="45" s="1"/>
  <c r="J42" i="45" s="1"/>
  <c r="J43" i="45" s="1"/>
  <c r="J44" i="45" s="1"/>
  <c r="J45" i="45" s="1"/>
  <c r="J46" i="45" s="1"/>
  <c r="J47" i="45" s="1"/>
  <c r="J48" i="45" s="1"/>
  <c r="J49" i="45" s="1"/>
  <c r="J50" i="45" s="1"/>
  <c r="J51" i="45" s="1"/>
  <c r="J52" i="45" s="1"/>
  <c r="J53" i="45" s="1"/>
  <c r="J54" i="45" s="1"/>
  <c r="J55" i="45" s="1"/>
  <c r="J56" i="45" s="1"/>
  <c r="J57" i="45" s="1"/>
  <c r="J58" i="45" s="1"/>
  <c r="J59" i="45" s="1"/>
  <c r="J60" i="45" s="1"/>
  <c r="J61" i="45" s="1"/>
  <c r="J62" i="45" s="1"/>
  <c r="J63" i="45" s="1"/>
  <c r="J64" i="45" s="1"/>
  <c r="J65" i="45" s="1"/>
  <c r="J66" i="45" s="1"/>
  <c r="J67" i="45" s="1"/>
  <c r="J68" i="45" s="1"/>
  <c r="J69" i="45" s="1"/>
  <c r="J70" i="45" s="1"/>
  <c r="J71" i="45" s="1"/>
  <c r="J72" i="45" s="1"/>
  <c r="J73" i="45" s="1"/>
  <c r="J74" i="45" s="1"/>
  <c r="J75" i="45" s="1"/>
  <c r="J76" i="45" s="1"/>
  <c r="J77" i="45" s="1"/>
  <c r="J78" i="45" s="1"/>
  <c r="J79" i="45" s="1"/>
  <c r="J80" i="45" s="1"/>
  <c r="J81" i="45" s="1"/>
  <c r="J82" i="45" s="1"/>
  <c r="J83" i="45" s="1"/>
  <c r="J84" i="45" s="1"/>
  <c r="J85" i="45" s="1"/>
  <c r="J86" i="45" s="1"/>
  <c r="J87" i="45" s="1"/>
  <c r="J88" i="45" s="1"/>
  <c r="J89" i="45" s="1"/>
  <c r="J90" i="45" s="1"/>
  <c r="J91" i="45" s="1"/>
  <c r="J92" i="45" s="1"/>
  <c r="J93" i="45" s="1"/>
  <c r="J94" i="45" s="1"/>
  <c r="J95" i="45" s="1"/>
  <c r="J96" i="45" s="1"/>
  <c r="J97" i="45" s="1"/>
  <c r="J98" i="45" s="1"/>
  <c r="J99" i="45" s="1"/>
  <c r="J100" i="45" s="1"/>
  <c r="J101" i="45" s="1"/>
  <c r="J102" i="45" s="1"/>
  <c r="J103" i="45" s="1"/>
  <c r="J104" i="45" s="1"/>
  <c r="J105" i="45" s="1"/>
  <c r="J106" i="45" s="1"/>
  <c r="J107" i="45" s="1"/>
  <c r="J108" i="45" s="1"/>
  <c r="J109" i="45" s="1"/>
  <c r="J110" i="45" s="1"/>
  <c r="J111" i="45" s="1"/>
  <c r="J112" i="45" s="1"/>
  <c r="J113" i="45" s="1"/>
  <c r="J114" i="45" s="1"/>
  <c r="J115" i="45" s="1"/>
  <c r="J116" i="45" s="1"/>
  <c r="J117" i="45" s="1"/>
  <c r="J118" i="45" s="1"/>
  <c r="J119" i="45" s="1"/>
  <c r="J120" i="45" s="1"/>
  <c r="J121" i="45" s="1"/>
  <c r="J122" i="45" s="1"/>
  <c r="J123" i="45" s="1"/>
  <c r="J124" i="45" s="1"/>
  <c r="J125" i="45" s="1"/>
  <c r="J126" i="45" s="1"/>
  <c r="J127" i="45" s="1"/>
  <c r="J128" i="45" s="1"/>
  <c r="J129" i="45" s="1"/>
  <c r="J130" i="45" s="1"/>
  <c r="J131" i="45" s="1"/>
  <c r="J132" i="45" s="1"/>
  <c r="J133" i="45" s="1"/>
  <c r="J134" i="45" s="1"/>
  <c r="J135" i="45" s="1"/>
  <c r="J136" i="45" s="1"/>
  <c r="J137" i="45" s="1"/>
  <c r="J138" i="45" s="1"/>
  <c r="J139" i="45" s="1"/>
  <c r="J140" i="45" s="1"/>
  <c r="J141" i="45" s="1"/>
  <c r="J142" i="45" s="1"/>
  <c r="J143" i="45" s="1"/>
  <c r="J144" i="45" s="1"/>
  <c r="J145" i="45" s="1"/>
  <c r="J146" i="45" s="1"/>
  <c r="J147" i="45" s="1"/>
  <c r="J148" i="45" s="1"/>
  <c r="J149" i="45" s="1"/>
  <c r="J150" i="45" s="1"/>
  <c r="J151" i="45" s="1"/>
  <c r="J152" i="45" s="1"/>
  <c r="J153" i="45" s="1"/>
  <c r="J154" i="45" s="1"/>
  <c r="J155" i="45" s="1"/>
  <c r="J156" i="45" s="1"/>
  <c r="J157" i="45" s="1"/>
  <c r="J158" i="45" s="1"/>
  <c r="J159" i="45" s="1"/>
  <c r="J160" i="45" s="1"/>
  <c r="J161" i="45" s="1"/>
  <c r="J162" i="45" s="1"/>
  <c r="J163" i="45" s="1"/>
  <c r="J164" i="45" s="1"/>
  <c r="J165" i="45" s="1"/>
  <c r="J166" i="45" s="1"/>
  <c r="J167" i="45" s="1"/>
  <c r="J168" i="45" s="1"/>
  <c r="J169" i="45" s="1"/>
  <c r="J170" i="45" s="1"/>
  <c r="J171" i="45" s="1"/>
  <c r="J172" i="45" s="1"/>
  <c r="J173" i="45" s="1"/>
  <c r="J174" i="45" s="1"/>
  <c r="J175" i="45" s="1"/>
  <c r="J176" i="45" s="1"/>
  <c r="J177" i="45" s="1"/>
  <c r="J178" i="45" s="1"/>
  <c r="J179" i="45" s="1"/>
  <c r="J180" i="45" s="1"/>
  <c r="J181" i="45" s="1"/>
  <c r="J182" i="45" s="1"/>
  <c r="J183" i="45" s="1"/>
  <c r="J184" i="45" s="1"/>
  <c r="J185" i="45" s="1"/>
  <c r="J186" i="45" s="1"/>
  <c r="J187" i="45" s="1"/>
  <c r="J188" i="45" s="1"/>
  <c r="J189" i="45" s="1"/>
  <c r="J190" i="45" s="1"/>
  <c r="J191" i="45" s="1"/>
  <c r="J192" i="45" s="1"/>
  <c r="J193" i="45" s="1"/>
  <c r="J194" i="45" s="1"/>
  <c r="J195" i="45" s="1"/>
  <c r="J196" i="45" s="1"/>
  <c r="J197" i="45" s="1"/>
  <c r="J198" i="45" s="1"/>
  <c r="J199" i="45" s="1"/>
  <c r="J200" i="45" s="1"/>
  <c r="J201" i="45" s="1"/>
  <c r="J202" i="45" s="1"/>
  <c r="J203" i="45" s="1"/>
  <c r="J204" i="45" s="1"/>
  <c r="J205" i="45" s="1"/>
  <c r="J206" i="45" s="1"/>
  <c r="J207" i="45" s="1"/>
  <c r="J208" i="45" s="1"/>
  <c r="J209" i="45" s="1"/>
  <c r="J210" i="45" s="1"/>
  <c r="J211" i="45" s="1"/>
  <c r="J212" i="45" s="1"/>
  <c r="J213" i="45" s="1"/>
  <c r="J214" i="45" s="1"/>
  <c r="J215" i="45" s="1"/>
  <c r="J216" i="45" s="1"/>
  <c r="J217" i="45" s="1"/>
  <c r="J218" i="45" s="1"/>
  <c r="J219" i="45" s="1"/>
  <c r="J220" i="45" s="1"/>
  <c r="J221" i="45" s="1"/>
  <c r="J222" i="45" s="1"/>
  <c r="J223" i="45" s="1"/>
  <c r="J224" i="45" s="1"/>
  <c r="J225" i="45" s="1"/>
  <c r="J226" i="45" s="1"/>
  <c r="J227" i="45" s="1"/>
  <c r="J228" i="45" s="1"/>
  <c r="J229" i="45" s="1"/>
  <c r="J230" i="45" s="1"/>
  <c r="J231" i="45" s="1"/>
  <c r="J232" i="45" s="1"/>
  <c r="J233" i="45" s="1"/>
  <c r="J234" i="45" s="1"/>
  <c r="J235" i="45" s="1"/>
  <c r="J236" i="45" s="1"/>
  <c r="J237" i="45" s="1"/>
  <c r="J238" i="45" s="1"/>
  <c r="J239" i="45" s="1"/>
  <c r="J240" i="45" s="1"/>
  <c r="J241" i="45" s="1"/>
  <c r="J242" i="45" s="1"/>
  <c r="J243" i="45" s="1"/>
  <c r="J244" i="45" s="1"/>
  <c r="J245" i="45" s="1"/>
  <c r="J246" i="45" s="1"/>
  <c r="J247" i="45" s="1"/>
  <c r="J248" i="45" s="1"/>
  <c r="J249" i="45" s="1"/>
  <c r="J250" i="45" s="1"/>
  <c r="J251" i="45" s="1"/>
  <c r="J252" i="45" s="1"/>
  <c r="J253" i="45" s="1"/>
  <c r="J254" i="45" s="1"/>
  <c r="J255" i="45" s="1"/>
  <c r="J256" i="45" s="1"/>
  <c r="J257" i="45" s="1"/>
  <c r="J258" i="45" s="1"/>
  <c r="J259" i="45" s="1"/>
  <c r="J260" i="45" s="1"/>
  <c r="J261" i="45" s="1"/>
  <c r="J262" i="45" s="1"/>
  <c r="J263" i="45" s="1"/>
  <c r="J264" i="45" s="1"/>
  <c r="J265" i="45" s="1"/>
  <c r="J266" i="45" s="1"/>
  <c r="J267" i="45" s="1"/>
  <c r="J268" i="45" s="1"/>
  <c r="J269" i="45" s="1"/>
  <c r="J270" i="45" s="1"/>
  <c r="J271" i="45" s="1"/>
  <c r="J272" i="45" s="1"/>
  <c r="J273" i="45" s="1"/>
  <c r="J274" i="45" s="1"/>
  <c r="J275" i="45" s="1"/>
  <c r="J276" i="45" s="1"/>
  <c r="J277" i="45" s="1"/>
  <c r="J278" i="45" s="1"/>
  <c r="J279" i="45" s="1"/>
  <c r="J280" i="45" s="1"/>
  <c r="J281" i="45" s="1"/>
  <c r="J282" i="45" s="1"/>
  <c r="J283" i="45" s="1"/>
  <c r="J284" i="45" s="1"/>
  <c r="J285" i="45" s="1"/>
  <c r="J286" i="45" s="1"/>
  <c r="J287" i="45" s="1"/>
  <c r="J288" i="45" s="1"/>
  <c r="J289" i="45" s="1"/>
  <c r="J290" i="45" s="1"/>
  <c r="J291" i="45" s="1"/>
  <c r="J292" i="45" s="1"/>
  <c r="J293" i="45" s="1"/>
  <c r="J294" i="45" s="1"/>
  <c r="J295" i="45" s="1"/>
  <c r="J296" i="45" s="1"/>
  <c r="J297" i="45" s="1"/>
  <c r="J298" i="45" s="1"/>
  <c r="J299" i="45" s="1"/>
  <c r="J300" i="45" s="1"/>
  <c r="J301" i="45" s="1"/>
  <c r="J302" i="45" s="1"/>
  <c r="J303" i="45" s="1"/>
  <c r="J304" i="45" s="1"/>
  <c r="J305" i="45" s="1"/>
  <c r="J306" i="45" s="1"/>
  <c r="J307" i="45" s="1"/>
  <c r="J308" i="45" s="1"/>
  <c r="J309" i="45" s="1"/>
  <c r="J310" i="45" s="1"/>
  <c r="J311" i="45" s="1"/>
  <c r="J312" i="45" s="1"/>
  <c r="J313" i="45" s="1"/>
  <c r="J314" i="45" s="1"/>
  <c r="J315" i="45" s="1"/>
  <c r="J316" i="45" s="1"/>
  <c r="J317" i="45" s="1"/>
  <c r="J318" i="45" s="1"/>
  <c r="J319" i="45" s="1"/>
  <c r="J320" i="45" s="1"/>
  <c r="J321" i="45" s="1"/>
  <c r="J322" i="45" s="1"/>
  <c r="J323" i="45" s="1"/>
  <c r="J324" i="45" s="1"/>
  <c r="J325" i="45" s="1"/>
  <c r="J326" i="45" s="1"/>
  <c r="J327" i="45" s="1"/>
  <c r="J328" i="45" s="1"/>
  <c r="J329" i="45" s="1"/>
  <c r="J330" i="45" s="1"/>
  <c r="J331" i="45" s="1"/>
  <c r="J332" i="45" s="1"/>
  <c r="J333" i="45" s="1"/>
  <c r="J334" i="45" s="1"/>
  <c r="J335" i="45" s="1"/>
  <c r="J336" i="45" s="1"/>
  <c r="J337" i="45" s="1"/>
  <c r="J338" i="45" s="1"/>
  <c r="J339" i="45" s="1"/>
  <c r="J340" i="45" s="1"/>
  <c r="J341" i="45" s="1"/>
  <c r="J342" i="45" s="1"/>
  <c r="J343" i="45" s="1"/>
  <c r="J344" i="45" s="1"/>
  <c r="J345" i="45" s="1"/>
  <c r="J346" i="45" s="1"/>
  <c r="J347" i="45" s="1"/>
  <c r="J348" i="45" s="1"/>
  <c r="J349" i="45" s="1"/>
  <c r="J350" i="45" s="1"/>
  <c r="J351" i="45" s="1"/>
  <c r="J352" i="45" s="1"/>
  <c r="J353" i="45" s="1"/>
  <c r="J354" i="45" s="1"/>
  <c r="J355" i="45" s="1"/>
  <c r="J356" i="45" s="1"/>
  <c r="J357" i="45" s="1"/>
  <c r="J358" i="45" s="1"/>
  <c r="J359" i="45" s="1"/>
  <c r="J360" i="45" s="1"/>
  <c r="J361" i="45" s="1"/>
  <c r="J362" i="45" s="1"/>
  <c r="J363" i="45" s="1"/>
  <c r="J364" i="45" s="1"/>
  <c r="J365" i="45" s="1"/>
  <c r="J366" i="45" s="1"/>
  <c r="J367" i="45" s="1"/>
  <c r="J368" i="45" s="1"/>
  <c r="I5" i="45"/>
  <c r="I6" i="45" s="1"/>
  <c r="I7" i="45" s="1"/>
  <c r="I8" i="45" s="1"/>
  <c r="I9" i="45" s="1"/>
  <c r="I10" i="45" s="1"/>
  <c r="I11" i="45" s="1"/>
  <c r="I12" i="45" s="1"/>
  <c r="I13" i="45" s="1"/>
  <c r="I14" i="45" s="1"/>
  <c r="I15" i="45" s="1"/>
  <c r="I16" i="45" s="1"/>
  <c r="I17" i="45" s="1"/>
  <c r="I18" i="45" s="1"/>
  <c r="I19" i="45" s="1"/>
  <c r="I20" i="45" s="1"/>
  <c r="I21" i="45" s="1"/>
  <c r="I22" i="45" s="1"/>
  <c r="I23" i="45" s="1"/>
  <c r="I24" i="45" s="1"/>
  <c r="I25" i="45" s="1"/>
  <c r="I26" i="45" s="1"/>
  <c r="I27" i="45" s="1"/>
  <c r="I28" i="45" s="1"/>
  <c r="I29" i="45" s="1"/>
  <c r="I30" i="45" s="1"/>
  <c r="I31" i="45" s="1"/>
  <c r="I32" i="45" s="1"/>
  <c r="I33" i="45" s="1"/>
  <c r="I34" i="45" s="1"/>
  <c r="M4" i="45"/>
  <c r="D4" i="45"/>
  <c r="D6" i="45" s="1"/>
  <c r="O368" i="44"/>
  <c r="P368" i="44" s="1"/>
  <c r="M368" i="44"/>
  <c r="O367" i="44"/>
  <c r="M367" i="44"/>
  <c r="O366" i="44"/>
  <c r="M366" i="44"/>
  <c r="O365" i="44"/>
  <c r="P365" i="44" s="1"/>
  <c r="M365" i="44"/>
  <c r="O364" i="44"/>
  <c r="M364" i="44"/>
  <c r="O363" i="44"/>
  <c r="P363" i="44" s="1"/>
  <c r="M363" i="44"/>
  <c r="O362" i="44"/>
  <c r="M362" i="44"/>
  <c r="O361" i="44"/>
  <c r="P361" i="44" s="1"/>
  <c r="M361" i="44"/>
  <c r="O360" i="44"/>
  <c r="P360" i="44" s="1"/>
  <c r="M360" i="44"/>
  <c r="O359" i="44"/>
  <c r="M359" i="44"/>
  <c r="O358" i="44"/>
  <c r="M358" i="44"/>
  <c r="O357" i="44"/>
  <c r="P357" i="44" s="1"/>
  <c r="M357" i="44"/>
  <c r="O356" i="44"/>
  <c r="P356" i="44" s="1"/>
  <c r="M356" i="44"/>
  <c r="O355" i="44"/>
  <c r="P355" i="44" s="1"/>
  <c r="M355" i="44"/>
  <c r="O354" i="44"/>
  <c r="M354" i="44"/>
  <c r="O353" i="44"/>
  <c r="P353" i="44" s="1"/>
  <c r="M353" i="44"/>
  <c r="O352" i="44"/>
  <c r="P352" i="44" s="1"/>
  <c r="M352" i="44"/>
  <c r="O351" i="44"/>
  <c r="M351" i="44"/>
  <c r="O350" i="44"/>
  <c r="M350" i="44"/>
  <c r="O349" i="44"/>
  <c r="P349" i="44" s="1"/>
  <c r="M349" i="44"/>
  <c r="O348" i="44"/>
  <c r="M348" i="44"/>
  <c r="O347" i="44"/>
  <c r="P347" i="44" s="1"/>
  <c r="M347" i="44"/>
  <c r="O346" i="44"/>
  <c r="M346" i="44"/>
  <c r="O345" i="44"/>
  <c r="P345" i="44" s="1"/>
  <c r="M345" i="44"/>
  <c r="O344" i="44"/>
  <c r="P344" i="44" s="1"/>
  <c r="M344" i="44"/>
  <c r="O343" i="44"/>
  <c r="M343" i="44"/>
  <c r="O342" i="44"/>
  <c r="M342" i="44"/>
  <c r="O341" i="44"/>
  <c r="P341" i="44" s="1"/>
  <c r="M341" i="44"/>
  <c r="O340" i="44"/>
  <c r="P340" i="44" s="1"/>
  <c r="M340" i="44"/>
  <c r="O339" i="44"/>
  <c r="M339" i="44"/>
  <c r="I339" i="44"/>
  <c r="I340" i="44" s="1"/>
  <c r="I341" i="44" s="1"/>
  <c r="I342" i="44" s="1"/>
  <c r="I343" i="44" s="1"/>
  <c r="I344" i="44" s="1"/>
  <c r="I345" i="44" s="1"/>
  <c r="I346" i="44" s="1"/>
  <c r="I347" i="44" s="1"/>
  <c r="I348" i="44" s="1"/>
  <c r="I349" i="44" s="1"/>
  <c r="I350" i="44" s="1"/>
  <c r="I351" i="44" s="1"/>
  <c r="I352" i="44" s="1"/>
  <c r="I353" i="44" s="1"/>
  <c r="I354" i="44" s="1"/>
  <c r="I355" i="44" s="1"/>
  <c r="I356" i="44" s="1"/>
  <c r="I357" i="44" s="1"/>
  <c r="I358" i="44" s="1"/>
  <c r="I359" i="44" s="1"/>
  <c r="I360" i="44" s="1"/>
  <c r="I361" i="44" s="1"/>
  <c r="I362" i="44" s="1"/>
  <c r="I363" i="44" s="1"/>
  <c r="I364" i="44" s="1"/>
  <c r="I365" i="44" s="1"/>
  <c r="I366" i="44" s="1"/>
  <c r="I367" i="44" s="1"/>
  <c r="I368" i="44" s="1"/>
  <c r="O338" i="44"/>
  <c r="M338" i="44"/>
  <c r="O337" i="44"/>
  <c r="M337" i="44"/>
  <c r="O336" i="44"/>
  <c r="P336" i="44" s="1"/>
  <c r="M336" i="44"/>
  <c r="O335" i="44"/>
  <c r="M335" i="44"/>
  <c r="O334" i="44"/>
  <c r="P334" i="44" s="1"/>
  <c r="M334" i="44"/>
  <c r="O333" i="44"/>
  <c r="P333" i="44" s="1"/>
  <c r="M333" i="44"/>
  <c r="O332" i="44"/>
  <c r="M332" i="44"/>
  <c r="O331" i="44"/>
  <c r="M331" i="44"/>
  <c r="O330" i="44"/>
  <c r="P330" i="44" s="1"/>
  <c r="M330" i="44"/>
  <c r="O329" i="44"/>
  <c r="P329" i="44" s="1"/>
  <c r="M329" i="44"/>
  <c r="O328" i="44"/>
  <c r="P328" i="44" s="1"/>
  <c r="M328" i="44"/>
  <c r="O327" i="44"/>
  <c r="M327" i="44"/>
  <c r="O326" i="44"/>
  <c r="P326" i="44" s="1"/>
  <c r="M326" i="44"/>
  <c r="O325" i="44"/>
  <c r="P325" i="44" s="1"/>
  <c r="M325" i="44"/>
  <c r="O324" i="44"/>
  <c r="M324" i="44"/>
  <c r="O323" i="44"/>
  <c r="M323" i="44"/>
  <c r="O322" i="44"/>
  <c r="P322" i="44" s="1"/>
  <c r="M322" i="44"/>
  <c r="O321" i="44"/>
  <c r="M321" i="44"/>
  <c r="O320" i="44"/>
  <c r="P320" i="44" s="1"/>
  <c r="M320" i="44"/>
  <c r="O319" i="44"/>
  <c r="M319" i="44"/>
  <c r="O318" i="44"/>
  <c r="P318" i="44" s="1"/>
  <c r="M318" i="44"/>
  <c r="O317" i="44"/>
  <c r="P317" i="44" s="1"/>
  <c r="M317" i="44"/>
  <c r="O316" i="44"/>
  <c r="M316" i="44"/>
  <c r="O315" i="44"/>
  <c r="M315" i="44"/>
  <c r="O314" i="44"/>
  <c r="P314" i="44" s="1"/>
  <c r="M314" i="44"/>
  <c r="O313" i="44"/>
  <c r="P313" i="44" s="1"/>
  <c r="M313" i="44"/>
  <c r="O312" i="44"/>
  <c r="P312" i="44" s="1"/>
  <c r="S312" i="44" s="1"/>
  <c r="AN313" i="13" s="1"/>
  <c r="M312" i="44"/>
  <c r="O311" i="44"/>
  <c r="M311" i="44"/>
  <c r="O310" i="44"/>
  <c r="P310" i="44" s="1"/>
  <c r="M310" i="44"/>
  <c r="I310" i="44"/>
  <c r="I311" i="44" s="1"/>
  <c r="I312" i="44" s="1"/>
  <c r="I313" i="44" s="1"/>
  <c r="I314" i="44" s="1"/>
  <c r="I315" i="44" s="1"/>
  <c r="I316" i="44" s="1"/>
  <c r="I317" i="44" s="1"/>
  <c r="I318" i="44" s="1"/>
  <c r="I319" i="44" s="1"/>
  <c r="I320" i="44" s="1"/>
  <c r="I321" i="44" s="1"/>
  <c r="I322" i="44" s="1"/>
  <c r="I323" i="44" s="1"/>
  <c r="I324" i="44" s="1"/>
  <c r="I325" i="44" s="1"/>
  <c r="I326" i="44" s="1"/>
  <c r="I327" i="44" s="1"/>
  <c r="I328" i="44" s="1"/>
  <c r="I329" i="44" s="1"/>
  <c r="I330" i="44" s="1"/>
  <c r="I331" i="44" s="1"/>
  <c r="I332" i="44" s="1"/>
  <c r="I333" i="44" s="1"/>
  <c r="I334" i="44" s="1"/>
  <c r="I335" i="44" s="1"/>
  <c r="I336" i="44" s="1"/>
  <c r="I337" i="44" s="1"/>
  <c r="O309" i="44"/>
  <c r="P309" i="44" s="1"/>
  <c r="M309" i="44"/>
  <c r="I309" i="44"/>
  <c r="O308" i="44"/>
  <c r="P308" i="44" s="1"/>
  <c r="M308" i="44"/>
  <c r="O307" i="44"/>
  <c r="P307" i="44" s="1"/>
  <c r="M307" i="44"/>
  <c r="O306" i="44"/>
  <c r="P306" i="44" s="1"/>
  <c r="M306" i="44"/>
  <c r="O305" i="44"/>
  <c r="R305" i="44" s="1"/>
  <c r="M306" i="13" s="1"/>
  <c r="M305" i="44"/>
  <c r="O304" i="44"/>
  <c r="M304" i="44"/>
  <c r="O303" i="44"/>
  <c r="P303" i="44" s="1"/>
  <c r="M303" i="44"/>
  <c r="O302" i="44"/>
  <c r="P302" i="44" s="1"/>
  <c r="M302" i="44"/>
  <c r="O301" i="44"/>
  <c r="P301" i="44" s="1"/>
  <c r="S301" i="44" s="1"/>
  <c r="AN302" i="13" s="1"/>
  <c r="M301" i="44"/>
  <c r="O300" i="44"/>
  <c r="M300" i="44"/>
  <c r="O299" i="44"/>
  <c r="M299" i="44"/>
  <c r="O298" i="44"/>
  <c r="M298" i="44"/>
  <c r="O297" i="44"/>
  <c r="M297" i="44"/>
  <c r="O296" i="44"/>
  <c r="M296" i="44"/>
  <c r="O295" i="44"/>
  <c r="M295" i="44"/>
  <c r="O294" i="44"/>
  <c r="M294" i="44"/>
  <c r="O293" i="44"/>
  <c r="M293" i="44"/>
  <c r="O292" i="44"/>
  <c r="M292" i="44"/>
  <c r="O291" i="44"/>
  <c r="M291" i="44"/>
  <c r="O290" i="44"/>
  <c r="M290" i="44"/>
  <c r="O289" i="44"/>
  <c r="M289" i="44"/>
  <c r="O288" i="44"/>
  <c r="M288" i="44"/>
  <c r="O287" i="44"/>
  <c r="M287" i="44"/>
  <c r="O286" i="44"/>
  <c r="M286" i="44"/>
  <c r="O285" i="44"/>
  <c r="M285" i="44"/>
  <c r="O284" i="44"/>
  <c r="M284" i="44"/>
  <c r="O283" i="44"/>
  <c r="P283" i="44" s="1"/>
  <c r="M283" i="44"/>
  <c r="O282" i="44"/>
  <c r="P282" i="44" s="1"/>
  <c r="S282" i="44" s="1"/>
  <c r="AN283" i="13" s="1"/>
  <c r="M282" i="44"/>
  <c r="O281" i="44"/>
  <c r="M281" i="44"/>
  <c r="O280" i="44"/>
  <c r="M280" i="44"/>
  <c r="O279" i="44"/>
  <c r="P279" i="44" s="1"/>
  <c r="M279" i="44"/>
  <c r="O278" i="44"/>
  <c r="M278" i="44"/>
  <c r="I278" i="44"/>
  <c r="I279" i="44" s="1"/>
  <c r="I280" i="44" s="1"/>
  <c r="I281" i="44" s="1"/>
  <c r="I282" i="44" s="1"/>
  <c r="I283" i="44" s="1"/>
  <c r="I284" i="44" s="1"/>
  <c r="I285" i="44" s="1"/>
  <c r="I286" i="44" s="1"/>
  <c r="I287" i="44" s="1"/>
  <c r="I288" i="44" s="1"/>
  <c r="I289" i="44" s="1"/>
  <c r="I290" i="44" s="1"/>
  <c r="I291" i="44" s="1"/>
  <c r="I292" i="44" s="1"/>
  <c r="I293" i="44" s="1"/>
  <c r="I294" i="44" s="1"/>
  <c r="I295" i="44" s="1"/>
  <c r="I296" i="44" s="1"/>
  <c r="I297" i="44" s="1"/>
  <c r="I298" i="44" s="1"/>
  <c r="I299" i="44" s="1"/>
  <c r="I300" i="44" s="1"/>
  <c r="I301" i="44" s="1"/>
  <c r="I302" i="44" s="1"/>
  <c r="I303" i="44" s="1"/>
  <c r="I304" i="44" s="1"/>
  <c r="I305" i="44" s="1"/>
  <c r="I306" i="44" s="1"/>
  <c r="I307" i="44" s="1"/>
  <c r="O277" i="44"/>
  <c r="M277" i="44"/>
  <c r="O276" i="44"/>
  <c r="P276" i="44" s="1"/>
  <c r="M276" i="44"/>
  <c r="O275" i="44"/>
  <c r="P275" i="44" s="1"/>
  <c r="S275" i="44" s="1"/>
  <c r="AN276" i="13" s="1"/>
  <c r="M275" i="44"/>
  <c r="O274" i="44"/>
  <c r="M274" i="44"/>
  <c r="O273" i="44"/>
  <c r="M273" i="44"/>
  <c r="O272" i="44"/>
  <c r="P272" i="44" s="1"/>
  <c r="M272" i="44"/>
  <c r="O271" i="44"/>
  <c r="P271" i="44" s="1"/>
  <c r="S271" i="44" s="1"/>
  <c r="AN272" i="13" s="1"/>
  <c r="M271" i="44"/>
  <c r="O270" i="44"/>
  <c r="M270" i="44"/>
  <c r="O269" i="44"/>
  <c r="M269" i="44"/>
  <c r="O268" i="44"/>
  <c r="P268" i="44" s="1"/>
  <c r="M268" i="44"/>
  <c r="O267" i="44"/>
  <c r="P267" i="44" s="1"/>
  <c r="S267" i="44" s="1"/>
  <c r="AN268" i="13" s="1"/>
  <c r="M267" i="44"/>
  <c r="O266" i="44"/>
  <c r="M266" i="44"/>
  <c r="O265" i="44"/>
  <c r="M265" i="44"/>
  <c r="O264" i="44"/>
  <c r="P264" i="44" s="1"/>
  <c r="M264" i="44"/>
  <c r="O263" i="44"/>
  <c r="P263" i="44" s="1"/>
  <c r="S263" i="44" s="1"/>
  <c r="AN264" i="13" s="1"/>
  <c r="M263" i="44"/>
  <c r="O262" i="44"/>
  <c r="M262" i="44"/>
  <c r="O261" i="44"/>
  <c r="M261" i="44"/>
  <c r="O260" i="44"/>
  <c r="P260" i="44" s="1"/>
  <c r="M260" i="44"/>
  <c r="O259" i="44"/>
  <c r="P259" i="44" s="1"/>
  <c r="S259" i="44" s="1"/>
  <c r="AN260" i="13" s="1"/>
  <c r="M259" i="44"/>
  <c r="O258" i="44"/>
  <c r="M258" i="44"/>
  <c r="O257" i="44"/>
  <c r="M257" i="44"/>
  <c r="O256" i="44"/>
  <c r="P256" i="44" s="1"/>
  <c r="M256" i="44"/>
  <c r="O255" i="44"/>
  <c r="P255" i="44" s="1"/>
  <c r="S255" i="44" s="1"/>
  <c r="AN256" i="13" s="1"/>
  <c r="M255" i="44"/>
  <c r="O254" i="44"/>
  <c r="M254" i="44"/>
  <c r="O253" i="44"/>
  <c r="P253" i="44" s="1"/>
  <c r="M253" i="44"/>
  <c r="O252" i="44"/>
  <c r="P252" i="44" s="1"/>
  <c r="M252" i="44"/>
  <c r="O251" i="44"/>
  <c r="R251" i="44" s="1"/>
  <c r="M252" i="13" s="1"/>
  <c r="M251" i="44"/>
  <c r="O250" i="44"/>
  <c r="P250" i="44" s="1"/>
  <c r="M250" i="44"/>
  <c r="O249" i="44"/>
  <c r="M249" i="44"/>
  <c r="O248" i="44"/>
  <c r="M248" i="44"/>
  <c r="I248" i="44"/>
  <c r="I249" i="44" s="1"/>
  <c r="I250" i="44" s="1"/>
  <c r="I251" i="44" s="1"/>
  <c r="I252" i="44" s="1"/>
  <c r="I253" i="44" s="1"/>
  <c r="I254" i="44" s="1"/>
  <c r="I255" i="44" s="1"/>
  <c r="I256" i="44" s="1"/>
  <c r="I257" i="44" s="1"/>
  <c r="I258" i="44" s="1"/>
  <c r="I259" i="44" s="1"/>
  <c r="I260" i="44" s="1"/>
  <c r="I261" i="44" s="1"/>
  <c r="I262" i="44" s="1"/>
  <c r="I263" i="44" s="1"/>
  <c r="I264" i="44" s="1"/>
  <c r="I265" i="44" s="1"/>
  <c r="I266" i="44" s="1"/>
  <c r="I267" i="44" s="1"/>
  <c r="I268" i="44" s="1"/>
  <c r="I269" i="44" s="1"/>
  <c r="I270" i="44" s="1"/>
  <c r="I271" i="44" s="1"/>
  <c r="I272" i="44" s="1"/>
  <c r="I273" i="44" s="1"/>
  <c r="I274" i="44" s="1"/>
  <c r="I275" i="44" s="1"/>
  <c r="I276" i="44" s="1"/>
  <c r="O247" i="44"/>
  <c r="M247" i="44"/>
  <c r="O246" i="44"/>
  <c r="M246" i="44"/>
  <c r="O245" i="44"/>
  <c r="P245" i="44" s="1"/>
  <c r="M245" i="44"/>
  <c r="O244" i="44"/>
  <c r="M244" i="44"/>
  <c r="O243" i="44"/>
  <c r="P243" i="44" s="1"/>
  <c r="M243" i="44"/>
  <c r="O242" i="44"/>
  <c r="M242" i="44"/>
  <c r="O241" i="44"/>
  <c r="P241" i="44" s="1"/>
  <c r="M241" i="44"/>
  <c r="O240" i="44"/>
  <c r="P240" i="44" s="1"/>
  <c r="M240" i="44"/>
  <c r="O239" i="44"/>
  <c r="P239" i="44" s="1"/>
  <c r="M239" i="44"/>
  <c r="O238" i="44"/>
  <c r="M238" i="44"/>
  <c r="O237" i="44"/>
  <c r="P237" i="44" s="1"/>
  <c r="M237" i="44"/>
  <c r="O236" i="44"/>
  <c r="P236" i="44" s="1"/>
  <c r="M236" i="44"/>
  <c r="O235" i="44"/>
  <c r="P235" i="44" s="1"/>
  <c r="M235" i="44"/>
  <c r="O234" i="44"/>
  <c r="M234" i="44"/>
  <c r="O233" i="44"/>
  <c r="P233" i="44" s="1"/>
  <c r="M233" i="44"/>
  <c r="O232" i="44"/>
  <c r="P232" i="44" s="1"/>
  <c r="M232" i="44"/>
  <c r="O231" i="44"/>
  <c r="P231" i="44" s="1"/>
  <c r="M231" i="44"/>
  <c r="O230" i="44"/>
  <c r="M230" i="44"/>
  <c r="O229" i="44"/>
  <c r="P229" i="44" s="1"/>
  <c r="M229" i="44"/>
  <c r="O228" i="44"/>
  <c r="M228" i="44"/>
  <c r="O227" i="44"/>
  <c r="P227" i="44" s="1"/>
  <c r="M227" i="44"/>
  <c r="O226" i="44"/>
  <c r="M226" i="44"/>
  <c r="O225" i="44"/>
  <c r="P225" i="44" s="1"/>
  <c r="M225" i="44"/>
  <c r="O224" i="44"/>
  <c r="P224" i="44" s="1"/>
  <c r="M224" i="44"/>
  <c r="O223" i="44"/>
  <c r="P223" i="44" s="1"/>
  <c r="M223" i="44"/>
  <c r="O222" i="44"/>
  <c r="M222" i="44"/>
  <c r="O221" i="44"/>
  <c r="P221" i="44" s="1"/>
  <c r="M221" i="44"/>
  <c r="O220" i="44"/>
  <c r="P220" i="44" s="1"/>
  <c r="M220" i="44"/>
  <c r="O219" i="44"/>
  <c r="P219" i="44" s="1"/>
  <c r="M219" i="44"/>
  <c r="O218" i="44"/>
  <c r="P218" i="44" s="1"/>
  <c r="M218" i="44"/>
  <c r="O217" i="44"/>
  <c r="P217" i="44" s="1"/>
  <c r="M217" i="44"/>
  <c r="I217" i="44"/>
  <c r="I218" i="44" s="1"/>
  <c r="I219" i="44" s="1"/>
  <c r="I220" i="44" s="1"/>
  <c r="I221" i="44" s="1"/>
  <c r="I222" i="44" s="1"/>
  <c r="I223" i="44" s="1"/>
  <c r="I224" i="44" s="1"/>
  <c r="I225" i="44" s="1"/>
  <c r="I226" i="44" s="1"/>
  <c r="I227" i="44" s="1"/>
  <c r="I228" i="44" s="1"/>
  <c r="I229" i="44" s="1"/>
  <c r="I230" i="44" s="1"/>
  <c r="I231" i="44" s="1"/>
  <c r="I232" i="44" s="1"/>
  <c r="I233" i="44" s="1"/>
  <c r="I234" i="44" s="1"/>
  <c r="I235" i="44" s="1"/>
  <c r="I236" i="44" s="1"/>
  <c r="I237" i="44" s="1"/>
  <c r="I238" i="44" s="1"/>
  <c r="I239" i="44" s="1"/>
  <c r="I240" i="44" s="1"/>
  <c r="I241" i="44" s="1"/>
  <c r="I242" i="44" s="1"/>
  <c r="I243" i="44" s="1"/>
  <c r="I244" i="44" s="1"/>
  <c r="I245" i="44" s="1"/>
  <c r="I246" i="44" s="1"/>
  <c r="O216" i="44"/>
  <c r="P216" i="44" s="1"/>
  <c r="S216" i="44" s="1"/>
  <c r="AN217" i="13" s="1"/>
  <c r="M216" i="44"/>
  <c r="O215" i="44"/>
  <c r="P215" i="44" s="1"/>
  <c r="M215" i="44"/>
  <c r="O214" i="44"/>
  <c r="P214" i="44" s="1"/>
  <c r="M214" i="44"/>
  <c r="O213" i="44"/>
  <c r="M213" i="44"/>
  <c r="O212" i="44"/>
  <c r="P212" i="44" s="1"/>
  <c r="S212" i="44" s="1"/>
  <c r="AN213" i="13" s="1"/>
  <c r="M212" i="44"/>
  <c r="O211" i="44"/>
  <c r="P211" i="44" s="1"/>
  <c r="M211" i="44"/>
  <c r="O210" i="44"/>
  <c r="M210" i="44"/>
  <c r="O209" i="44"/>
  <c r="M209" i="44"/>
  <c r="O208" i="44"/>
  <c r="P208" i="44" s="1"/>
  <c r="M208" i="44"/>
  <c r="O207" i="44"/>
  <c r="P207" i="44" s="1"/>
  <c r="M207" i="44"/>
  <c r="O206" i="44"/>
  <c r="P206" i="44" s="1"/>
  <c r="M206" i="44"/>
  <c r="O205" i="44"/>
  <c r="M205" i="44"/>
  <c r="O204" i="44"/>
  <c r="M204" i="44"/>
  <c r="O203" i="44"/>
  <c r="M203" i="44"/>
  <c r="O202" i="44"/>
  <c r="M202" i="44"/>
  <c r="O201" i="44"/>
  <c r="P201" i="44" s="1"/>
  <c r="M201" i="44"/>
  <c r="P200" i="44"/>
  <c r="O200" i="44"/>
  <c r="M200" i="44"/>
  <c r="O199" i="44"/>
  <c r="M199" i="44"/>
  <c r="O198" i="44"/>
  <c r="P198" i="44" s="1"/>
  <c r="M198" i="44"/>
  <c r="O197" i="44"/>
  <c r="P197" i="44" s="1"/>
  <c r="M197" i="44"/>
  <c r="O196" i="44"/>
  <c r="M196" i="44"/>
  <c r="O195" i="44"/>
  <c r="P195" i="44" s="1"/>
  <c r="M195" i="44"/>
  <c r="O194" i="44"/>
  <c r="P194" i="44" s="1"/>
  <c r="M194" i="44"/>
  <c r="O193" i="44"/>
  <c r="P193" i="44" s="1"/>
  <c r="M193" i="44"/>
  <c r="O192" i="44"/>
  <c r="M192" i="44"/>
  <c r="O191" i="44"/>
  <c r="M191" i="44"/>
  <c r="O190" i="44"/>
  <c r="P190" i="44" s="1"/>
  <c r="M190" i="44"/>
  <c r="O189" i="44"/>
  <c r="P189" i="44" s="1"/>
  <c r="M189" i="44"/>
  <c r="O188" i="44"/>
  <c r="M188" i="44"/>
  <c r="O187" i="44"/>
  <c r="M187" i="44"/>
  <c r="O186" i="44"/>
  <c r="M186" i="44"/>
  <c r="I186" i="44"/>
  <c r="I187" i="44" s="1"/>
  <c r="I188" i="44" s="1"/>
  <c r="I189" i="44" s="1"/>
  <c r="I190" i="44" s="1"/>
  <c r="I191" i="44" s="1"/>
  <c r="I192" i="44" s="1"/>
  <c r="I193" i="44" s="1"/>
  <c r="I194" i="44" s="1"/>
  <c r="I195" i="44" s="1"/>
  <c r="I196" i="44" s="1"/>
  <c r="I197" i="44" s="1"/>
  <c r="I198" i="44" s="1"/>
  <c r="I199" i="44" s="1"/>
  <c r="I200" i="44" s="1"/>
  <c r="I201" i="44" s="1"/>
  <c r="I202" i="44" s="1"/>
  <c r="I203" i="44" s="1"/>
  <c r="I204" i="44" s="1"/>
  <c r="I205" i="44" s="1"/>
  <c r="I206" i="44" s="1"/>
  <c r="I207" i="44" s="1"/>
  <c r="I208" i="44" s="1"/>
  <c r="I209" i="44" s="1"/>
  <c r="I210" i="44" s="1"/>
  <c r="I211" i="44" s="1"/>
  <c r="I212" i="44" s="1"/>
  <c r="I213" i="44" s="1"/>
  <c r="I214" i="44" s="1"/>
  <c r="I215" i="44" s="1"/>
  <c r="O185" i="44"/>
  <c r="P185" i="44" s="1"/>
  <c r="M185" i="44"/>
  <c r="O184" i="44"/>
  <c r="P184" i="44" s="1"/>
  <c r="M184" i="44"/>
  <c r="O183" i="44"/>
  <c r="P183" i="44" s="1"/>
  <c r="M183" i="44"/>
  <c r="O182" i="44"/>
  <c r="P182" i="44" s="1"/>
  <c r="M182" i="44"/>
  <c r="O181" i="44"/>
  <c r="M181" i="44"/>
  <c r="O180" i="44"/>
  <c r="P180" i="44" s="1"/>
  <c r="M180" i="44"/>
  <c r="O179" i="44"/>
  <c r="P179" i="44" s="1"/>
  <c r="M179" i="44"/>
  <c r="O178" i="44"/>
  <c r="P178" i="44" s="1"/>
  <c r="M178" i="44"/>
  <c r="O177" i="44"/>
  <c r="M177" i="44"/>
  <c r="O176" i="44"/>
  <c r="P176" i="44" s="1"/>
  <c r="M176" i="44"/>
  <c r="O175" i="44"/>
  <c r="M175" i="44"/>
  <c r="O174" i="44"/>
  <c r="P174" i="44" s="1"/>
  <c r="M174" i="44"/>
  <c r="O173" i="44"/>
  <c r="M173" i="44"/>
  <c r="O172" i="44"/>
  <c r="P172" i="44" s="1"/>
  <c r="M172" i="44"/>
  <c r="O171" i="44"/>
  <c r="P171" i="44" s="1"/>
  <c r="M171" i="44"/>
  <c r="O170" i="44"/>
  <c r="M170" i="44"/>
  <c r="O169" i="44"/>
  <c r="M169" i="44"/>
  <c r="O168" i="44"/>
  <c r="P168" i="44" s="1"/>
  <c r="M168" i="44"/>
  <c r="O167" i="44"/>
  <c r="P167" i="44" s="1"/>
  <c r="M167" i="44"/>
  <c r="O166" i="44"/>
  <c r="P166" i="44" s="1"/>
  <c r="M166" i="44"/>
  <c r="O165" i="44"/>
  <c r="M165" i="44"/>
  <c r="O164" i="44"/>
  <c r="P164" i="44" s="1"/>
  <c r="M164" i="44"/>
  <c r="O163" i="44"/>
  <c r="P163" i="44" s="1"/>
  <c r="M163" i="44"/>
  <c r="O162" i="44"/>
  <c r="M162" i="44"/>
  <c r="O161" i="44"/>
  <c r="M161" i="44"/>
  <c r="O160" i="44"/>
  <c r="P160" i="44" s="1"/>
  <c r="M160" i="44"/>
  <c r="O159" i="44"/>
  <c r="M159" i="44"/>
  <c r="O158" i="44"/>
  <c r="P158" i="44" s="1"/>
  <c r="M158" i="44"/>
  <c r="O157" i="44"/>
  <c r="M157" i="44"/>
  <c r="O156" i="44"/>
  <c r="P156" i="44" s="1"/>
  <c r="M156" i="44"/>
  <c r="I156" i="44"/>
  <c r="I157" i="44" s="1"/>
  <c r="I158" i="44" s="1"/>
  <c r="I159" i="44" s="1"/>
  <c r="I160" i="44" s="1"/>
  <c r="I161" i="44" s="1"/>
  <c r="I162" i="44" s="1"/>
  <c r="I163" i="44" s="1"/>
  <c r="I164" i="44" s="1"/>
  <c r="I165" i="44" s="1"/>
  <c r="I166" i="44" s="1"/>
  <c r="I167" i="44" s="1"/>
  <c r="I168" i="44" s="1"/>
  <c r="I169" i="44" s="1"/>
  <c r="I170" i="44" s="1"/>
  <c r="I171" i="44" s="1"/>
  <c r="I172" i="44" s="1"/>
  <c r="I173" i="44" s="1"/>
  <c r="I174" i="44" s="1"/>
  <c r="I175" i="44" s="1"/>
  <c r="I176" i="44" s="1"/>
  <c r="I177" i="44" s="1"/>
  <c r="I178" i="44" s="1"/>
  <c r="I179" i="44" s="1"/>
  <c r="I180" i="44" s="1"/>
  <c r="I181" i="44" s="1"/>
  <c r="I182" i="44" s="1"/>
  <c r="I183" i="44" s="1"/>
  <c r="I184" i="44" s="1"/>
  <c r="O155" i="44"/>
  <c r="P155" i="44" s="1"/>
  <c r="M155" i="44"/>
  <c r="O154" i="44"/>
  <c r="M154" i="44"/>
  <c r="O153" i="44"/>
  <c r="P153" i="44" s="1"/>
  <c r="M153" i="44"/>
  <c r="O152" i="44"/>
  <c r="M152" i="44"/>
  <c r="O151" i="44"/>
  <c r="P151" i="44" s="1"/>
  <c r="M151" i="44"/>
  <c r="O150" i="44"/>
  <c r="M150" i="44"/>
  <c r="O149" i="44"/>
  <c r="P149" i="44" s="1"/>
  <c r="M149" i="44"/>
  <c r="O148" i="44"/>
  <c r="M148" i="44"/>
  <c r="O147" i="44"/>
  <c r="P147" i="44" s="1"/>
  <c r="M147" i="44"/>
  <c r="O146" i="44"/>
  <c r="M146" i="44"/>
  <c r="O145" i="44"/>
  <c r="P145" i="44" s="1"/>
  <c r="M145" i="44"/>
  <c r="O144" i="44"/>
  <c r="P144" i="44" s="1"/>
  <c r="M144" i="44"/>
  <c r="O143" i="44"/>
  <c r="M143" i="44"/>
  <c r="O142" i="44"/>
  <c r="M142" i="44"/>
  <c r="O141" i="44"/>
  <c r="P141" i="44" s="1"/>
  <c r="M141" i="44"/>
  <c r="O140" i="44"/>
  <c r="P140" i="44" s="1"/>
  <c r="M140" i="44"/>
  <c r="O139" i="44"/>
  <c r="M139" i="44"/>
  <c r="O138" i="44"/>
  <c r="M138" i="44"/>
  <c r="O137" i="44"/>
  <c r="P137" i="44" s="1"/>
  <c r="M137" i="44"/>
  <c r="O136" i="44"/>
  <c r="P136" i="44" s="1"/>
  <c r="M136" i="44"/>
  <c r="O135" i="44"/>
  <c r="M135" i="44"/>
  <c r="O134" i="44"/>
  <c r="M134" i="44"/>
  <c r="O133" i="44"/>
  <c r="P133" i="44" s="1"/>
  <c r="M133" i="44"/>
  <c r="O132" i="44"/>
  <c r="P132" i="44" s="1"/>
  <c r="M132" i="44"/>
  <c r="O131" i="44"/>
  <c r="M131" i="44"/>
  <c r="O130" i="44"/>
  <c r="M130" i="44"/>
  <c r="O129" i="44"/>
  <c r="P129" i="44" s="1"/>
  <c r="S129" i="44" s="1"/>
  <c r="AN130" i="13" s="1"/>
  <c r="M129" i="44"/>
  <c r="O128" i="44"/>
  <c r="P128" i="44" s="1"/>
  <c r="M128" i="44"/>
  <c r="O127" i="44"/>
  <c r="M127" i="44"/>
  <c r="O126" i="44"/>
  <c r="M126" i="44"/>
  <c r="O125" i="44"/>
  <c r="P125" i="44" s="1"/>
  <c r="S125" i="44" s="1"/>
  <c r="AN126" i="13" s="1"/>
  <c r="M125" i="44"/>
  <c r="I125" i="44"/>
  <c r="I126" i="44" s="1"/>
  <c r="I127" i="44" s="1"/>
  <c r="I128" i="44" s="1"/>
  <c r="I129" i="44" s="1"/>
  <c r="I130" i="44" s="1"/>
  <c r="I131" i="44" s="1"/>
  <c r="I132" i="44" s="1"/>
  <c r="I133" i="44" s="1"/>
  <c r="I134" i="44" s="1"/>
  <c r="I135" i="44" s="1"/>
  <c r="I136" i="44" s="1"/>
  <c r="I137" i="44" s="1"/>
  <c r="I138" i="44" s="1"/>
  <c r="I139" i="44" s="1"/>
  <c r="I140" i="44" s="1"/>
  <c r="I141" i="44" s="1"/>
  <c r="I142" i="44" s="1"/>
  <c r="I143" i="44" s="1"/>
  <c r="I144" i="44" s="1"/>
  <c r="I145" i="44" s="1"/>
  <c r="I146" i="44" s="1"/>
  <c r="I147" i="44" s="1"/>
  <c r="I148" i="44" s="1"/>
  <c r="I149" i="44" s="1"/>
  <c r="I150" i="44" s="1"/>
  <c r="I151" i="44" s="1"/>
  <c r="I152" i="44" s="1"/>
  <c r="I153" i="44" s="1"/>
  <c r="I154" i="44" s="1"/>
  <c r="O124" i="44"/>
  <c r="P124" i="44" s="1"/>
  <c r="M124" i="44"/>
  <c r="O123" i="44"/>
  <c r="M123" i="44"/>
  <c r="O122" i="44"/>
  <c r="P122" i="44" s="1"/>
  <c r="M122" i="44"/>
  <c r="O121" i="44"/>
  <c r="P121" i="44" s="1"/>
  <c r="M121" i="44"/>
  <c r="O120" i="44"/>
  <c r="M120" i="44"/>
  <c r="O119" i="44"/>
  <c r="M119" i="44"/>
  <c r="O118" i="44"/>
  <c r="P118" i="44" s="1"/>
  <c r="M118" i="44"/>
  <c r="O117" i="44"/>
  <c r="P117" i="44" s="1"/>
  <c r="M117" i="44"/>
  <c r="O116" i="44"/>
  <c r="M116" i="44"/>
  <c r="O115" i="44"/>
  <c r="M115" i="44"/>
  <c r="O114" i="44"/>
  <c r="P114" i="44" s="1"/>
  <c r="M114" i="44"/>
  <c r="O113" i="44"/>
  <c r="P113" i="44" s="1"/>
  <c r="M113" i="44"/>
  <c r="O112" i="44"/>
  <c r="M112" i="44"/>
  <c r="O111" i="44"/>
  <c r="M111" i="44"/>
  <c r="O110" i="44"/>
  <c r="M110" i="44"/>
  <c r="O109" i="44"/>
  <c r="P109" i="44" s="1"/>
  <c r="M109" i="44"/>
  <c r="O108" i="44"/>
  <c r="P108" i="44" s="1"/>
  <c r="M108" i="44"/>
  <c r="O107" i="44"/>
  <c r="P107" i="44" s="1"/>
  <c r="M107" i="44"/>
  <c r="O106" i="44"/>
  <c r="P106" i="44" s="1"/>
  <c r="M106" i="44"/>
  <c r="O105" i="44"/>
  <c r="P105" i="44" s="1"/>
  <c r="M105" i="44"/>
  <c r="O104" i="44"/>
  <c r="P104" i="44" s="1"/>
  <c r="M104" i="44"/>
  <c r="O103" i="44"/>
  <c r="P103" i="44" s="1"/>
  <c r="M103" i="44"/>
  <c r="O102" i="44"/>
  <c r="M102" i="44"/>
  <c r="O101" i="44"/>
  <c r="P101" i="44" s="1"/>
  <c r="M101" i="44"/>
  <c r="O100" i="44"/>
  <c r="P100" i="44" s="1"/>
  <c r="M100" i="44"/>
  <c r="O99" i="44"/>
  <c r="P99" i="44" s="1"/>
  <c r="M99" i="44"/>
  <c r="O98" i="44"/>
  <c r="M98" i="44"/>
  <c r="O97" i="44"/>
  <c r="P97" i="44" s="1"/>
  <c r="M97" i="44"/>
  <c r="O96" i="44"/>
  <c r="P96" i="44" s="1"/>
  <c r="M96" i="44"/>
  <c r="O95" i="44"/>
  <c r="P95" i="44" s="1"/>
  <c r="M95" i="44"/>
  <c r="I95" i="44"/>
  <c r="I96" i="44" s="1"/>
  <c r="I97" i="44" s="1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O94" i="44"/>
  <c r="P94" i="44" s="1"/>
  <c r="M94" i="44"/>
  <c r="O93" i="44"/>
  <c r="P93" i="44" s="1"/>
  <c r="M93" i="44"/>
  <c r="O92" i="44"/>
  <c r="P92" i="44" s="1"/>
  <c r="M92" i="44"/>
  <c r="O91" i="44"/>
  <c r="M91" i="44"/>
  <c r="O90" i="44"/>
  <c r="P90" i="44" s="1"/>
  <c r="M90" i="44"/>
  <c r="O89" i="44"/>
  <c r="P89" i="44" s="1"/>
  <c r="M89" i="44"/>
  <c r="O88" i="44"/>
  <c r="P88" i="44" s="1"/>
  <c r="M88" i="44"/>
  <c r="O87" i="44"/>
  <c r="M87" i="44"/>
  <c r="O86" i="44"/>
  <c r="P86" i="44" s="1"/>
  <c r="M86" i="44"/>
  <c r="O85" i="44"/>
  <c r="P85" i="44" s="1"/>
  <c r="M85" i="44"/>
  <c r="O84" i="44"/>
  <c r="P84" i="44" s="1"/>
  <c r="M84" i="44"/>
  <c r="O83" i="44"/>
  <c r="M83" i="44"/>
  <c r="O82" i="44"/>
  <c r="P82" i="44" s="1"/>
  <c r="M82" i="44"/>
  <c r="O81" i="44"/>
  <c r="P81" i="44" s="1"/>
  <c r="M81" i="44"/>
  <c r="O80" i="44"/>
  <c r="P80" i="44" s="1"/>
  <c r="M80" i="44"/>
  <c r="O79" i="44"/>
  <c r="M79" i="44"/>
  <c r="O78" i="44"/>
  <c r="M78" i="44"/>
  <c r="O77" i="44"/>
  <c r="P77" i="44" s="1"/>
  <c r="M77" i="44"/>
  <c r="O76" i="44"/>
  <c r="P76" i="44" s="1"/>
  <c r="M76" i="44"/>
  <c r="O75" i="44"/>
  <c r="M75" i="44"/>
  <c r="O74" i="44"/>
  <c r="M74" i="44"/>
  <c r="O73" i="44"/>
  <c r="P73" i="44" s="1"/>
  <c r="M73" i="44"/>
  <c r="O72" i="44"/>
  <c r="P72" i="44" s="1"/>
  <c r="M72" i="44"/>
  <c r="O71" i="44"/>
  <c r="M71" i="44"/>
  <c r="O70" i="44"/>
  <c r="M70" i="44"/>
  <c r="O69" i="44"/>
  <c r="P69" i="44" s="1"/>
  <c r="M69" i="44"/>
  <c r="O68" i="44"/>
  <c r="P68" i="44" s="1"/>
  <c r="M68" i="44"/>
  <c r="O67" i="44"/>
  <c r="M67" i="44"/>
  <c r="O66" i="44"/>
  <c r="P66" i="44" s="1"/>
  <c r="M66" i="44"/>
  <c r="O65" i="44"/>
  <c r="P65" i="44" s="1"/>
  <c r="M65" i="44"/>
  <c r="O64" i="44"/>
  <c r="P64" i="44" s="1"/>
  <c r="M64" i="44"/>
  <c r="I64" i="44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I84" i="44" s="1"/>
  <c r="I85" i="44" s="1"/>
  <c r="I86" i="44" s="1"/>
  <c r="I87" i="44" s="1"/>
  <c r="I88" i="44" s="1"/>
  <c r="I89" i="44" s="1"/>
  <c r="I90" i="44" s="1"/>
  <c r="I91" i="44" s="1"/>
  <c r="I92" i="44" s="1"/>
  <c r="I93" i="44" s="1"/>
  <c r="O63" i="44"/>
  <c r="M63" i="44"/>
  <c r="O62" i="44"/>
  <c r="P62" i="44" s="1"/>
  <c r="M62" i="44"/>
  <c r="O61" i="44"/>
  <c r="P61" i="44" s="1"/>
  <c r="S61" i="44" s="1"/>
  <c r="AN62" i="13" s="1"/>
  <c r="M61" i="44"/>
  <c r="O60" i="44"/>
  <c r="M60" i="44"/>
  <c r="O59" i="44"/>
  <c r="M59" i="44"/>
  <c r="O58" i="44"/>
  <c r="P58" i="44" s="1"/>
  <c r="M58" i="44"/>
  <c r="O57" i="44"/>
  <c r="P57" i="44" s="1"/>
  <c r="S57" i="44" s="1"/>
  <c r="AN58" i="13" s="1"/>
  <c r="M57" i="44"/>
  <c r="O56" i="44"/>
  <c r="M56" i="44"/>
  <c r="O55" i="44"/>
  <c r="M55" i="44"/>
  <c r="O54" i="44"/>
  <c r="P54" i="44" s="1"/>
  <c r="M54" i="44"/>
  <c r="O53" i="44"/>
  <c r="P53" i="44" s="1"/>
  <c r="S53" i="44" s="1"/>
  <c r="AN54" i="13" s="1"/>
  <c r="M53" i="44"/>
  <c r="O52" i="44"/>
  <c r="M52" i="44"/>
  <c r="O51" i="44"/>
  <c r="P51" i="44" s="1"/>
  <c r="M51" i="44"/>
  <c r="O50" i="44"/>
  <c r="P50" i="44" s="1"/>
  <c r="M50" i="44"/>
  <c r="O49" i="44"/>
  <c r="P49" i="44" s="1"/>
  <c r="S49" i="44" s="1"/>
  <c r="AN50" i="13" s="1"/>
  <c r="M49" i="44"/>
  <c r="O48" i="44"/>
  <c r="M48" i="44"/>
  <c r="O47" i="44"/>
  <c r="R47" i="44" s="1"/>
  <c r="M48" i="13" s="1"/>
  <c r="M47" i="44"/>
  <c r="O46" i="44"/>
  <c r="P46" i="44" s="1"/>
  <c r="M46" i="44"/>
  <c r="O45" i="44"/>
  <c r="P45" i="44" s="1"/>
  <c r="S45" i="44" s="1"/>
  <c r="AN46" i="13" s="1"/>
  <c r="M45" i="44"/>
  <c r="O44" i="44"/>
  <c r="M44" i="44"/>
  <c r="O43" i="44"/>
  <c r="P43" i="44" s="1"/>
  <c r="S43" i="44" s="1"/>
  <c r="AN44" i="13" s="1"/>
  <c r="M43" i="44"/>
  <c r="O42" i="44"/>
  <c r="P42" i="44" s="1"/>
  <c r="M42" i="44"/>
  <c r="O41" i="44"/>
  <c r="P41" i="44" s="1"/>
  <c r="S41" i="44" s="1"/>
  <c r="AN42" i="13" s="1"/>
  <c r="M41" i="44"/>
  <c r="O40" i="44"/>
  <c r="M40" i="44"/>
  <c r="O39" i="44"/>
  <c r="M39" i="44"/>
  <c r="O38" i="44"/>
  <c r="P38" i="44" s="1"/>
  <c r="M38" i="44"/>
  <c r="O37" i="44"/>
  <c r="P37" i="44" s="1"/>
  <c r="M37" i="44"/>
  <c r="I37" i="44"/>
  <c r="I38" i="44" s="1"/>
  <c r="I39" i="44" s="1"/>
  <c r="I40" i="44" s="1"/>
  <c r="I41" i="44" s="1"/>
  <c r="I42" i="44" s="1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O36" i="44"/>
  <c r="M36" i="44"/>
  <c r="I36" i="44"/>
  <c r="O35" i="44"/>
  <c r="P35" i="44" s="1"/>
  <c r="M35" i="44"/>
  <c r="O34" i="44"/>
  <c r="P34" i="44" s="1"/>
  <c r="M34" i="44"/>
  <c r="O33" i="44"/>
  <c r="M33" i="44"/>
  <c r="O32" i="44"/>
  <c r="P32" i="44" s="1"/>
  <c r="M32" i="44"/>
  <c r="O31" i="44"/>
  <c r="P31" i="44" s="1"/>
  <c r="M31" i="44"/>
  <c r="O30" i="44"/>
  <c r="P30" i="44" s="1"/>
  <c r="M30" i="44"/>
  <c r="O29" i="44"/>
  <c r="M29" i="44"/>
  <c r="O28" i="44"/>
  <c r="P28" i="44" s="1"/>
  <c r="M28" i="44"/>
  <c r="O27" i="44"/>
  <c r="P27" i="44" s="1"/>
  <c r="M27" i="44"/>
  <c r="O26" i="44"/>
  <c r="P26" i="44" s="1"/>
  <c r="M26" i="44"/>
  <c r="O25" i="44"/>
  <c r="M25" i="44"/>
  <c r="O24" i="44"/>
  <c r="M24" i="44"/>
  <c r="O23" i="44"/>
  <c r="P23" i="44" s="1"/>
  <c r="M23" i="44"/>
  <c r="O22" i="44"/>
  <c r="P22" i="44" s="1"/>
  <c r="M22" i="44"/>
  <c r="O21" i="44"/>
  <c r="M21" i="44"/>
  <c r="O20" i="44"/>
  <c r="P20" i="44" s="1"/>
  <c r="M20" i="44"/>
  <c r="O19" i="44"/>
  <c r="P19" i="44" s="1"/>
  <c r="M19" i="44"/>
  <c r="O18" i="44"/>
  <c r="P18" i="44" s="1"/>
  <c r="M18" i="44"/>
  <c r="O17" i="44"/>
  <c r="P17" i="44" s="1"/>
  <c r="S17" i="44" s="1"/>
  <c r="AN18" i="13" s="1"/>
  <c r="M17" i="44"/>
  <c r="O16" i="44"/>
  <c r="P16" i="44" s="1"/>
  <c r="M16" i="44"/>
  <c r="O15" i="44"/>
  <c r="P15" i="44" s="1"/>
  <c r="S15" i="44" s="1"/>
  <c r="AN16" i="13" s="1"/>
  <c r="M15" i="44"/>
  <c r="O14" i="44"/>
  <c r="P14" i="44" s="1"/>
  <c r="M14" i="44"/>
  <c r="O13" i="44"/>
  <c r="P13" i="44" s="1"/>
  <c r="S13" i="44" s="1"/>
  <c r="AN14" i="13" s="1"/>
  <c r="M13" i="44"/>
  <c r="O12" i="44"/>
  <c r="P12" i="44" s="1"/>
  <c r="M12" i="44"/>
  <c r="O11" i="44"/>
  <c r="P11" i="44" s="1"/>
  <c r="S11" i="44" s="1"/>
  <c r="AN12" i="13" s="1"/>
  <c r="M11" i="44"/>
  <c r="O10" i="44"/>
  <c r="P10" i="44" s="1"/>
  <c r="M10" i="44"/>
  <c r="O9" i="44"/>
  <c r="P9" i="44" s="1"/>
  <c r="S9" i="44" s="1"/>
  <c r="AN10" i="13" s="1"/>
  <c r="M9" i="44"/>
  <c r="C9" i="44"/>
  <c r="C12" i="44" s="1"/>
  <c r="O8" i="44"/>
  <c r="M8" i="44"/>
  <c r="C8" i="44"/>
  <c r="O7" i="44"/>
  <c r="P7" i="44" s="1"/>
  <c r="M7" i="44"/>
  <c r="O6" i="44"/>
  <c r="P6" i="44" s="1"/>
  <c r="M6" i="44"/>
  <c r="O5" i="44"/>
  <c r="M5" i="44"/>
  <c r="J5" i="44"/>
  <c r="J6" i="44" s="1"/>
  <c r="J7" i="44" s="1"/>
  <c r="J8" i="44" s="1"/>
  <c r="J9" i="44" s="1"/>
  <c r="J10" i="44" s="1"/>
  <c r="J11" i="44" s="1"/>
  <c r="J12" i="44" s="1"/>
  <c r="J13" i="44" s="1"/>
  <c r="J14" i="44" s="1"/>
  <c r="J15" i="44" s="1"/>
  <c r="J16" i="44" s="1"/>
  <c r="J17" i="44" s="1"/>
  <c r="J18" i="44" s="1"/>
  <c r="J19" i="44" s="1"/>
  <c r="J20" i="44" s="1"/>
  <c r="J21" i="44" s="1"/>
  <c r="J22" i="44" s="1"/>
  <c r="J23" i="44" s="1"/>
  <c r="J24" i="44" s="1"/>
  <c r="J25" i="44" s="1"/>
  <c r="J26" i="44" s="1"/>
  <c r="J27" i="44" s="1"/>
  <c r="J28" i="44" s="1"/>
  <c r="J29" i="44" s="1"/>
  <c r="J30" i="44" s="1"/>
  <c r="J31" i="44" s="1"/>
  <c r="J32" i="44" s="1"/>
  <c r="J33" i="44" s="1"/>
  <c r="J34" i="44" s="1"/>
  <c r="J35" i="44" s="1"/>
  <c r="J36" i="44" s="1"/>
  <c r="J37" i="44" s="1"/>
  <c r="J38" i="44" s="1"/>
  <c r="J39" i="44" s="1"/>
  <c r="J40" i="44" s="1"/>
  <c r="J41" i="44" s="1"/>
  <c r="J42" i="44" s="1"/>
  <c r="J43" i="44" s="1"/>
  <c r="J44" i="44" s="1"/>
  <c r="J45" i="44" s="1"/>
  <c r="J46" i="44" s="1"/>
  <c r="J47" i="44" s="1"/>
  <c r="J48" i="44" s="1"/>
  <c r="J49" i="44" s="1"/>
  <c r="J50" i="44" s="1"/>
  <c r="J51" i="44" s="1"/>
  <c r="J52" i="44" s="1"/>
  <c r="J53" i="44" s="1"/>
  <c r="J54" i="44" s="1"/>
  <c r="J55" i="44" s="1"/>
  <c r="J56" i="44" s="1"/>
  <c r="J57" i="44" s="1"/>
  <c r="J58" i="44" s="1"/>
  <c r="J59" i="44" s="1"/>
  <c r="J60" i="44" s="1"/>
  <c r="J61" i="44" s="1"/>
  <c r="J62" i="44" s="1"/>
  <c r="J63" i="44" s="1"/>
  <c r="J64" i="44" s="1"/>
  <c r="J65" i="44" s="1"/>
  <c r="J66" i="44" s="1"/>
  <c r="J67" i="44" s="1"/>
  <c r="J68" i="44" s="1"/>
  <c r="J69" i="44" s="1"/>
  <c r="J70" i="44" s="1"/>
  <c r="J71" i="44" s="1"/>
  <c r="J72" i="44" s="1"/>
  <c r="J73" i="44" s="1"/>
  <c r="J74" i="44" s="1"/>
  <c r="J75" i="44" s="1"/>
  <c r="J76" i="44" s="1"/>
  <c r="J77" i="44" s="1"/>
  <c r="J78" i="44" s="1"/>
  <c r="J79" i="44" s="1"/>
  <c r="J80" i="44" s="1"/>
  <c r="J81" i="44" s="1"/>
  <c r="J82" i="44" s="1"/>
  <c r="J83" i="44" s="1"/>
  <c r="J84" i="44" s="1"/>
  <c r="J85" i="44" s="1"/>
  <c r="J86" i="44" s="1"/>
  <c r="J87" i="44" s="1"/>
  <c r="J88" i="44" s="1"/>
  <c r="J89" i="44" s="1"/>
  <c r="J90" i="44" s="1"/>
  <c r="J91" i="44" s="1"/>
  <c r="J92" i="44" s="1"/>
  <c r="J93" i="44" s="1"/>
  <c r="J94" i="44" s="1"/>
  <c r="J95" i="44" s="1"/>
  <c r="J96" i="44" s="1"/>
  <c r="J97" i="44" s="1"/>
  <c r="J98" i="44" s="1"/>
  <c r="J99" i="44" s="1"/>
  <c r="J100" i="44" s="1"/>
  <c r="J101" i="44" s="1"/>
  <c r="J102" i="44" s="1"/>
  <c r="J103" i="44" s="1"/>
  <c r="J104" i="44" s="1"/>
  <c r="J105" i="44" s="1"/>
  <c r="J106" i="44" s="1"/>
  <c r="J107" i="44" s="1"/>
  <c r="J108" i="44" s="1"/>
  <c r="J109" i="44" s="1"/>
  <c r="J110" i="44" s="1"/>
  <c r="J111" i="44" s="1"/>
  <c r="J112" i="44" s="1"/>
  <c r="J113" i="44" s="1"/>
  <c r="J114" i="44" s="1"/>
  <c r="J115" i="44" s="1"/>
  <c r="J116" i="44" s="1"/>
  <c r="J117" i="44" s="1"/>
  <c r="J118" i="44" s="1"/>
  <c r="J119" i="44" s="1"/>
  <c r="J120" i="44" s="1"/>
  <c r="J121" i="44" s="1"/>
  <c r="J122" i="44" s="1"/>
  <c r="J123" i="44" s="1"/>
  <c r="J124" i="44" s="1"/>
  <c r="J125" i="44" s="1"/>
  <c r="J126" i="44" s="1"/>
  <c r="J127" i="44" s="1"/>
  <c r="J128" i="44" s="1"/>
  <c r="J129" i="44" s="1"/>
  <c r="J130" i="44" s="1"/>
  <c r="J131" i="44" s="1"/>
  <c r="J132" i="44" s="1"/>
  <c r="J133" i="44" s="1"/>
  <c r="J134" i="44" s="1"/>
  <c r="J135" i="44" s="1"/>
  <c r="J136" i="44" s="1"/>
  <c r="J137" i="44" s="1"/>
  <c r="J138" i="44" s="1"/>
  <c r="J139" i="44" s="1"/>
  <c r="J140" i="44" s="1"/>
  <c r="J141" i="44" s="1"/>
  <c r="J142" i="44" s="1"/>
  <c r="J143" i="44" s="1"/>
  <c r="J144" i="44" s="1"/>
  <c r="J145" i="44" s="1"/>
  <c r="J146" i="44" s="1"/>
  <c r="J147" i="44" s="1"/>
  <c r="J148" i="44" s="1"/>
  <c r="J149" i="44" s="1"/>
  <c r="J150" i="44" s="1"/>
  <c r="J151" i="44" s="1"/>
  <c r="J152" i="44" s="1"/>
  <c r="J153" i="44" s="1"/>
  <c r="J154" i="44" s="1"/>
  <c r="J155" i="44" s="1"/>
  <c r="J156" i="44" s="1"/>
  <c r="J157" i="44" s="1"/>
  <c r="J158" i="44" s="1"/>
  <c r="J159" i="44" s="1"/>
  <c r="J160" i="44" s="1"/>
  <c r="J161" i="44" s="1"/>
  <c r="J162" i="44" s="1"/>
  <c r="J163" i="44" s="1"/>
  <c r="J164" i="44" s="1"/>
  <c r="J165" i="44" s="1"/>
  <c r="J166" i="44" s="1"/>
  <c r="J167" i="44" s="1"/>
  <c r="J168" i="44" s="1"/>
  <c r="J169" i="44" s="1"/>
  <c r="J170" i="44" s="1"/>
  <c r="J171" i="44" s="1"/>
  <c r="J172" i="44" s="1"/>
  <c r="J173" i="44" s="1"/>
  <c r="J174" i="44" s="1"/>
  <c r="J175" i="44" s="1"/>
  <c r="J176" i="44" s="1"/>
  <c r="J177" i="44" s="1"/>
  <c r="J178" i="44" s="1"/>
  <c r="J179" i="44" s="1"/>
  <c r="J180" i="44" s="1"/>
  <c r="J181" i="44" s="1"/>
  <c r="J182" i="44" s="1"/>
  <c r="J183" i="44" s="1"/>
  <c r="J184" i="44" s="1"/>
  <c r="J185" i="44" s="1"/>
  <c r="J186" i="44" s="1"/>
  <c r="J187" i="44" s="1"/>
  <c r="J188" i="44" s="1"/>
  <c r="J189" i="44" s="1"/>
  <c r="J190" i="44" s="1"/>
  <c r="J191" i="44" s="1"/>
  <c r="J192" i="44" s="1"/>
  <c r="J193" i="44" s="1"/>
  <c r="J194" i="44" s="1"/>
  <c r="J195" i="44" s="1"/>
  <c r="J196" i="44" s="1"/>
  <c r="J197" i="44" s="1"/>
  <c r="J198" i="44" s="1"/>
  <c r="J199" i="44" s="1"/>
  <c r="J200" i="44" s="1"/>
  <c r="J201" i="44" s="1"/>
  <c r="J202" i="44" s="1"/>
  <c r="J203" i="44" s="1"/>
  <c r="J204" i="44" s="1"/>
  <c r="J205" i="44" s="1"/>
  <c r="J206" i="44" s="1"/>
  <c r="J207" i="44" s="1"/>
  <c r="J208" i="44" s="1"/>
  <c r="J209" i="44" s="1"/>
  <c r="J210" i="44" s="1"/>
  <c r="J211" i="44" s="1"/>
  <c r="J212" i="44" s="1"/>
  <c r="J213" i="44" s="1"/>
  <c r="J214" i="44" s="1"/>
  <c r="J215" i="44" s="1"/>
  <c r="J216" i="44" s="1"/>
  <c r="J217" i="44" s="1"/>
  <c r="J218" i="44" s="1"/>
  <c r="J219" i="44" s="1"/>
  <c r="J220" i="44" s="1"/>
  <c r="J221" i="44" s="1"/>
  <c r="J222" i="44" s="1"/>
  <c r="J223" i="44" s="1"/>
  <c r="J224" i="44" s="1"/>
  <c r="J225" i="44" s="1"/>
  <c r="J226" i="44" s="1"/>
  <c r="J227" i="44" s="1"/>
  <c r="J228" i="44" s="1"/>
  <c r="J229" i="44" s="1"/>
  <c r="J230" i="44" s="1"/>
  <c r="J231" i="44" s="1"/>
  <c r="J232" i="44" s="1"/>
  <c r="J233" i="44" s="1"/>
  <c r="J234" i="44" s="1"/>
  <c r="J235" i="44" s="1"/>
  <c r="J236" i="44" s="1"/>
  <c r="J237" i="44" s="1"/>
  <c r="J238" i="44" s="1"/>
  <c r="J239" i="44" s="1"/>
  <c r="J240" i="44" s="1"/>
  <c r="J241" i="44" s="1"/>
  <c r="J242" i="44" s="1"/>
  <c r="J243" i="44" s="1"/>
  <c r="J244" i="44" s="1"/>
  <c r="J245" i="44" s="1"/>
  <c r="J246" i="44" s="1"/>
  <c r="J247" i="44" s="1"/>
  <c r="J248" i="44" s="1"/>
  <c r="J249" i="44" s="1"/>
  <c r="J250" i="44" s="1"/>
  <c r="J251" i="44" s="1"/>
  <c r="J252" i="44" s="1"/>
  <c r="J253" i="44" s="1"/>
  <c r="J254" i="44" s="1"/>
  <c r="J255" i="44" s="1"/>
  <c r="J256" i="44" s="1"/>
  <c r="J257" i="44" s="1"/>
  <c r="J258" i="44" s="1"/>
  <c r="J259" i="44" s="1"/>
  <c r="J260" i="44" s="1"/>
  <c r="J261" i="44" s="1"/>
  <c r="J262" i="44" s="1"/>
  <c r="J263" i="44" s="1"/>
  <c r="J264" i="44" s="1"/>
  <c r="J265" i="44" s="1"/>
  <c r="J266" i="44" s="1"/>
  <c r="J267" i="44" s="1"/>
  <c r="J268" i="44" s="1"/>
  <c r="J269" i="44" s="1"/>
  <c r="J270" i="44" s="1"/>
  <c r="J271" i="44" s="1"/>
  <c r="J272" i="44" s="1"/>
  <c r="J273" i="44" s="1"/>
  <c r="J274" i="44" s="1"/>
  <c r="J275" i="44" s="1"/>
  <c r="J276" i="44" s="1"/>
  <c r="J277" i="44" s="1"/>
  <c r="J278" i="44" s="1"/>
  <c r="J279" i="44" s="1"/>
  <c r="J280" i="44" s="1"/>
  <c r="J281" i="44" s="1"/>
  <c r="J282" i="44" s="1"/>
  <c r="J283" i="44" s="1"/>
  <c r="J284" i="44" s="1"/>
  <c r="J285" i="44" s="1"/>
  <c r="J286" i="44" s="1"/>
  <c r="J287" i="44" s="1"/>
  <c r="J288" i="44" s="1"/>
  <c r="J289" i="44" s="1"/>
  <c r="J290" i="44" s="1"/>
  <c r="J291" i="44" s="1"/>
  <c r="J292" i="44" s="1"/>
  <c r="J293" i="44" s="1"/>
  <c r="J294" i="44" s="1"/>
  <c r="J295" i="44" s="1"/>
  <c r="J296" i="44" s="1"/>
  <c r="J297" i="44" s="1"/>
  <c r="J298" i="44" s="1"/>
  <c r="J299" i="44" s="1"/>
  <c r="J300" i="44" s="1"/>
  <c r="J301" i="44" s="1"/>
  <c r="J302" i="44" s="1"/>
  <c r="J303" i="44" s="1"/>
  <c r="J304" i="44" s="1"/>
  <c r="J305" i="44" s="1"/>
  <c r="J306" i="44" s="1"/>
  <c r="J307" i="44" s="1"/>
  <c r="J308" i="44" s="1"/>
  <c r="J309" i="44" s="1"/>
  <c r="J310" i="44" s="1"/>
  <c r="J311" i="44" s="1"/>
  <c r="J312" i="44" s="1"/>
  <c r="J313" i="44" s="1"/>
  <c r="J314" i="44" s="1"/>
  <c r="J315" i="44" s="1"/>
  <c r="J316" i="44" s="1"/>
  <c r="J317" i="44" s="1"/>
  <c r="J318" i="44" s="1"/>
  <c r="J319" i="44" s="1"/>
  <c r="J320" i="44" s="1"/>
  <c r="J321" i="44" s="1"/>
  <c r="J322" i="44" s="1"/>
  <c r="J323" i="44" s="1"/>
  <c r="J324" i="44" s="1"/>
  <c r="J325" i="44" s="1"/>
  <c r="J326" i="44" s="1"/>
  <c r="J327" i="44" s="1"/>
  <c r="J328" i="44" s="1"/>
  <c r="J329" i="44" s="1"/>
  <c r="J330" i="44" s="1"/>
  <c r="J331" i="44" s="1"/>
  <c r="J332" i="44" s="1"/>
  <c r="J333" i="44" s="1"/>
  <c r="J334" i="44" s="1"/>
  <c r="J335" i="44" s="1"/>
  <c r="J336" i="44" s="1"/>
  <c r="J337" i="44" s="1"/>
  <c r="J338" i="44" s="1"/>
  <c r="J339" i="44" s="1"/>
  <c r="J340" i="44" s="1"/>
  <c r="J341" i="44" s="1"/>
  <c r="J342" i="44" s="1"/>
  <c r="J343" i="44" s="1"/>
  <c r="J344" i="44" s="1"/>
  <c r="J345" i="44" s="1"/>
  <c r="J346" i="44" s="1"/>
  <c r="J347" i="44" s="1"/>
  <c r="J348" i="44" s="1"/>
  <c r="J349" i="44" s="1"/>
  <c r="J350" i="44" s="1"/>
  <c r="J351" i="44" s="1"/>
  <c r="J352" i="44" s="1"/>
  <c r="J353" i="44" s="1"/>
  <c r="J354" i="44" s="1"/>
  <c r="J355" i="44" s="1"/>
  <c r="J356" i="44" s="1"/>
  <c r="J357" i="44" s="1"/>
  <c r="J358" i="44" s="1"/>
  <c r="J359" i="44" s="1"/>
  <c r="J360" i="44" s="1"/>
  <c r="J361" i="44" s="1"/>
  <c r="J362" i="44" s="1"/>
  <c r="J363" i="44" s="1"/>
  <c r="J364" i="44" s="1"/>
  <c r="J365" i="44" s="1"/>
  <c r="J366" i="44" s="1"/>
  <c r="J367" i="44" s="1"/>
  <c r="J368" i="44" s="1"/>
  <c r="I5" i="44"/>
  <c r="I6" i="44" s="1"/>
  <c r="I7" i="44" s="1"/>
  <c r="I8" i="44" s="1"/>
  <c r="I9" i="44" s="1"/>
  <c r="I10" i="44" s="1"/>
  <c r="I11" i="44" s="1"/>
  <c r="I12" i="44" s="1"/>
  <c r="I13" i="44" s="1"/>
  <c r="I14" i="44" s="1"/>
  <c r="I15" i="44" s="1"/>
  <c r="I16" i="44" s="1"/>
  <c r="I17" i="44" s="1"/>
  <c r="I18" i="44" s="1"/>
  <c r="I19" i="44" s="1"/>
  <c r="I20" i="44" s="1"/>
  <c r="I21" i="44" s="1"/>
  <c r="I22" i="44" s="1"/>
  <c r="I23" i="44" s="1"/>
  <c r="I24" i="44" s="1"/>
  <c r="I25" i="44" s="1"/>
  <c r="I26" i="44" s="1"/>
  <c r="I27" i="44" s="1"/>
  <c r="I28" i="44" s="1"/>
  <c r="I29" i="44" s="1"/>
  <c r="I30" i="44" s="1"/>
  <c r="I31" i="44" s="1"/>
  <c r="I32" i="44" s="1"/>
  <c r="I33" i="44" s="1"/>
  <c r="I34" i="44" s="1"/>
  <c r="O4" i="44"/>
  <c r="P4" i="44" s="1"/>
  <c r="M4" i="44"/>
  <c r="D4" i="44"/>
  <c r="O368" i="43"/>
  <c r="P368" i="43" s="1"/>
  <c r="M368" i="43"/>
  <c r="O367" i="43"/>
  <c r="P367" i="43" s="1"/>
  <c r="S367" i="43" s="1"/>
  <c r="AM368" i="13" s="1"/>
  <c r="M367" i="43"/>
  <c r="O366" i="43"/>
  <c r="M366" i="43"/>
  <c r="O365" i="43"/>
  <c r="P365" i="43" s="1"/>
  <c r="M365" i="43"/>
  <c r="O364" i="43"/>
  <c r="P364" i="43" s="1"/>
  <c r="M364" i="43"/>
  <c r="O363" i="43"/>
  <c r="P363" i="43" s="1"/>
  <c r="M363" i="43"/>
  <c r="O362" i="43"/>
  <c r="M362" i="43"/>
  <c r="O361" i="43"/>
  <c r="P361" i="43" s="1"/>
  <c r="M361" i="43"/>
  <c r="O360" i="43"/>
  <c r="P360" i="43" s="1"/>
  <c r="M360" i="43"/>
  <c r="O359" i="43"/>
  <c r="P359" i="43" s="1"/>
  <c r="M359" i="43"/>
  <c r="O358" i="43"/>
  <c r="M358" i="43"/>
  <c r="O357" i="43"/>
  <c r="P357" i="43" s="1"/>
  <c r="M357" i="43"/>
  <c r="O356" i="43"/>
  <c r="M356" i="43"/>
  <c r="O355" i="43"/>
  <c r="M355" i="43"/>
  <c r="O354" i="43"/>
  <c r="M354" i="43"/>
  <c r="O353" i="43"/>
  <c r="P353" i="43" s="1"/>
  <c r="M353" i="43"/>
  <c r="O352" i="43"/>
  <c r="M352" i="43"/>
  <c r="O351" i="43"/>
  <c r="M351" i="43"/>
  <c r="O350" i="43"/>
  <c r="M350" i="43"/>
  <c r="O349" i="43"/>
  <c r="P349" i="43" s="1"/>
  <c r="M349" i="43"/>
  <c r="O348" i="43"/>
  <c r="M348" i="43"/>
  <c r="O347" i="43"/>
  <c r="P347" i="43" s="1"/>
  <c r="M347" i="43"/>
  <c r="O346" i="43"/>
  <c r="M346" i="43"/>
  <c r="O345" i="43"/>
  <c r="P345" i="43" s="1"/>
  <c r="M345" i="43"/>
  <c r="O344" i="43"/>
  <c r="M344" i="43"/>
  <c r="P343" i="43"/>
  <c r="O343" i="43"/>
  <c r="M343" i="43"/>
  <c r="O342" i="43"/>
  <c r="M342" i="43"/>
  <c r="O341" i="43"/>
  <c r="P341" i="43" s="1"/>
  <c r="M341" i="43"/>
  <c r="O340" i="43"/>
  <c r="M340" i="43"/>
  <c r="O339" i="43"/>
  <c r="P339" i="43" s="1"/>
  <c r="M339" i="43"/>
  <c r="I339" i="43"/>
  <c r="I340" i="43" s="1"/>
  <c r="I341" i="43" s="1"/>
  <c r="I342" i="43" s="1"/>
  <c r="I343" i="43" s="1"/>
  <c r="I344" i="43" s="1"/>
  <c r="I345" i="43" s="1"/>
  <c r="I346" i="43" s="1"/>
  <c r="I347" i="43" s="1"/>
  <c r="I348" i="43" s="1"/>
  <c r="I349" i="43" s="1"/>
  <c r="I350" i="43" s="1"/>
  <c r="I351" i="43" s="1"/>
  <c r="I352" i="43" s="1"/>
  <c r="I353" i="43" s="1"/>
  <c r="I354" i="43" s="1"/>
  <c r="I355" i="43" s="1"/>
  <c r="I356" i="43" s="1"/>
  <c r="I357" i="43" s="1"/>
  <c r="I358" i="43" s="1"/>
  <c r="I359" i="43" s="1"/>
  <c r="I360" i="43" s="1"/>
  <c r="I361" i="43" s="1"/>
  <c r="I362" i="43" s="1"/>
  <c r="I363" i="43" s="1"/>
  <c r="I364" i="43" s="1"/>
  <c r="I365" i="43" s="1"/>
  <c r="I366" i="43" s="1"/>
  <c r="I367" i="43" s="1"/>
  <c r="I368" i="43" s="1"/>
  <c r="O338" i="43"/>
  <c r="M338" i="43"/>
  <c r="O337" i="43"/>
  <c r="P337" i="43" s="1"/>
  <c r="S337" i="43" s="1"/>
  <c r="AM338" i="13" s="1"/>
  <c r="M337" i="43"/>
  <c r="O336" i="43"/>
  <c r="P336" i="43" s="1"/>
  <c r="M336" i="43"/>
  <c r="O335" i="43"/>
  <c r="M335" i="43"/>
  <c r="O334" i="43"/>
  <c r="P334" i="43" s="1"/>
  <c r="M334" i="43"/>
  <c r="O333" i="43"/>
  <c r="P333" i="43" s="1"/>
  <c r="S333" i="43" s="1"/>
  <c r="AM334" i="13" s="1"/>
  <c r="M333" i="43"/>
  <c r="O332" i="43"/>
  <c r="P332" i="43" s="1"/>
  <c r="M332" i="43"/>
  <c r="O331" i="43"/>
  <c r="M331" i="43"/>
  <c r="O330" i="43"/>
  <c r="P330" i="43" s="1"/>
  <c r="M330" i="43"/>
  <c r="O329" i="43"/>
  <c r="M329" i="43"/>
  <c r="O328" i="43"/>
  <c r="M328" i="43"/>
  <c r="O327" i="43"/>
  <c r="M327" i="43"/>
  <c r="O326" i="43"/>
  <c r="P326" i="43" s="1"/>
  <c r="M326" i="43"/>
  <c r="O325" i="43"/>
  <c r="R325" i="43" s="1"/>
  <c r="L326" i="13" s="1"/>
  <c r="M325" i="43"/>
  <c r="O324" i="43"/>
  <c r="M324" i="43"/>
  <c r="O323" i="43"/>
  <c r="M323" i="43"/>
  <c r="O322" i="43"/>
  <c r="P322" i="43" s="1"/>
  <c r="M322" i="43"/>
  <c r="O321" i="43"/>
  <c r="M321" i="43"/>
  <c r="O320" i="43"/>
  <c r="P320" i="43" s="1"/>
  <c r="M320" i="43"/>
  <c r="O319" i="43"/>
  <c r="M319" i="43"/>
  <c r="O318" i="43"/>
  <c r="P318" i="43" s="1"/>
  <c r="M318" i="43"/>
  <c r="O317" i="43"/>
  <c r="M317" i="43"/>
  <c r="O316" i="43"/>
  <c r="P316" i="43" s="1"/>
  <c r="M316" i="43"/>
  <c r="O315" i="43"/>
  <c r="M315" i="43"/>
  <c r="O314" i="43"/>
  <c r="M314" i="43"/>
  <c r="O313" i="43"/>
  <c r="M313" i="43"/>
  <c r="O312" i="43"/>
  <c r="M312" i="43"/>
  <c r="I312" i="43"/>
  <c r="I313" i="43" s="1"/>
  <c r="I314" i="43" s="1"/>
  <c r="I315" i="43" s="1"/>
  <c r="I316" i="43" s="1"/>
  <c r="I317" i="43" s="1"/>
  <c r="I318" i="43" s="1"/>
  <c r="I319" i="43" s="1"/>
  <c r="I320" i="43" s="1"/>
  <c r="I321" i="43" s="1"/>
  <c r="I322" i="43" s="1"/>
  <c r="I323" i="43" s="1"/>
  <c r="I324" i="43" s="1"/>
  <c r="I325" i="43" s="1"/>
  <c r="I326" i="43" s="1"/>
  <c r="I327" i="43" s="1"/>
  <c r="I328" i="43" s="1"/>
  <c r="I329" i="43" s="1"/>
  <c r="I330" i="43" s="1"/>
  <c r="I331" i="43" s="1"/>
  <c r="I332" i="43" s="1"/>
  <c r="I333" i="43" s="1"/>
  <c r="I334" i="43" s="1"/>
  <c r="I335" i="43" s="1"/>
  <c r="I336" i="43" s="1"/>
  <c r="I337" i="43" s="1"/>
  <c r="O311" i="43"/>
  <c r="M311" i="43"/>
  <c r="O310" i="43"/>
  <c r="P310" i="43" s="1"/>
  <c r="M310" i="43"/>
  <c r="O309" i="43"/>
  <c r="M309" i="43"/>
  <c r="I309" i="43"/>
  <c r="I310" i="43" s="1"/>
  <c r="I311" i="43" s="1"/>
  <c r="O308" i="43"/>
  <c r="M308" i="43"/>
  <c r="O307" i="43"/>
  <c r="P307" i="43" s="1"/>
  <c r="M307" i="43"/>
  <c r="O306" i="43"/>
  <c r="M306" i="43"/>
  <c r="O305" i="43"/>
  <c r="M305" i="43"/>
  <c r="O304" i="43"/>
  <c r="M304" i="43"/>
  <c r="O303" i="43"/>
  <c r="P303" i="43" s="1"/>
  <c r="M303" i="43"/>
  <c r="O302" i="43"/>
  <c r="P302" i="43" s="1"/>
  <c r="M302" i="43"/>
  <c r="O301" i="43"/>
  <c r="M301" i="43"/>
  <c r="O300" i="43"/>
  <c r="P300" i="43" s="1"/>
  <c r="M300" i="43"/>
  <c r="O299" i="43"/>
  <c r="M299" i="43"/>
  <c r="O298" i="43"/>
  <c r="M298" i="43"/>
  <c r="O297" i="43"/>
  <c r="M297" i="43"/>
  <c r="O296" i="43"/>
  <c r="P296" i="43" s="1"/>
  <c r="M296" i="43"/>
  <c r="O295" i="43"/>
  <c r="M295" i="43"/>
  <c r="O294" i="43"/>
  <c r="M294" i="43"/>
  <c r="O293" i="43"/>
  <c r="M293" i="43"/>
  <c r="O292" i="43"/>
  <c r="P292" i="43" s="1"/>
  <c r="M292" i="43"/>
  <c r="O291" i="43"/>
  <c r="P291" i="43" s="1"/>
  <c r="M291" i="43"/>
  <c r="O290" i="43"/>
  <c r="M290" i="43"/>
  <c r="O289" i="43"/>
  <c r="M289" i="43"/>
  <c r="O288" i="43"/>
  <c r="P288" i="43" s="1"/>
  <c r="M288" i="43"/>
  <c r="O287" i="43"/>
  <c r="P287" i="43" s="1"/>
  <c r="S287" i="43" s="1"/>
  <c r="AM288" i="13" s="1"/>
  <c r="M287" i="43"/>
  <c r="O286" i="43"/>
  <c r="M286" i="43"/>
  <c r="O285" i="43"/>
  <c r="M285" i="43"/>
  <c r="O284" i="43"/>
  <c r="P284" i="43" s="1"/>
  <c r="M284" i="43"/>
  <c r="O283" i="43"/>
  <c r="R283" i="43" s="1"/>
  <c r="L284" i="13" s="1"/>
  <c r="M283" i="43"/>
  <c r="O282" i="43"/>
  <c r="M282" i="43"/>
  <c r="O281" i="43"/>
  <c r="M281" i="43"/>
  <c r="O280" i="43"/>
  <c r="P280" i="43" s="1"/>
  <c r="M280" i="43"/>
  <c r="O279" i="43"/>
  <c r="M279" i="43"/>
  <c r="I279" i="43"/>
  <c r="I280" i="43" s="1"/>
  <c r="I281" i="43" s="1"/>
  <c r="I282" i="43" s="1"/>
  <c r="I283" i="43" s="1"/>
  <c r="I284" i="43" s="1"/>
  <c r="I285" i="43" s="1"/>
  <c r="I286" i="43" s="1"/>
  <c r="I287" i="43" s="1"/>
  <c r="I288" i="43" s="1"/>
  <c r="I289" i="43" s="1"/>
  <c r="I290" i="43" s="1"/>
  <c r="I291" i="43" s="1"/>
  <c r="I292" i="43" s="1"/>
  <c r="I293" i="43" s="1"/>
  <c r="I294" i="43" s="1"/>
  <c r="I295" i="43" s="1"/>
  <c r="I296" i="43" s="1"/>
  <c r="I297" i="43" s="1"/>
  <c r="I298" i="43" s="1"/>
  <c r="I299" i="43" s="1"/>
  <c r="I300" i="43" s="1"/>
  <c r="I301" i="43" s="1"/>
  <c r="I302" i="43" s="1"/>
  <c r="I303" i="43" s="1"/>
  <c r="I304" i="43" s="1"/>
  <c r="I305" i="43" s="1"/>
  <c r="I306" i="43" s="1"/>
  <c r="I307" i="43" s="1"/>
  <c r="O278" i="43"/>
  <c r="M278" i="43"/>
  <c r="I278" i="43"/>
  <c r="O277" i="43"/>
  <c r="M277" i="43"/>
  <c r="O276" i="43"/>
  <c r="P276" i="43" s="1"/>
  <c r="M276" i="43"/>
  <c r="O275" i="43"/>
  <c r="M275" i="43"/>
  <c r="O274" i="43"/>
  <c r="M274" i="43"/>
  <c r="O273" i="43"/>
  <c r="P273" i="43" s="1"/>
  <c r="M273" i="43"/>
  <c r="O272" i="43"/>
  <c r="M272" i="43"/>
  <c r="O271" i="43"/>
  <c r="M271" i="43"/>
  <c r="O270" i="43"/>
  <c r="M270" i="43"/>
  <c r="O269" i="43"/>
  <c r="P269" i="43" s="1"/>
  <c r="M269" i="43"/>
  <c r="O268" i="43"/>
  <c r="M268" i="43"/>
  <c r="O267" i="43"/>
  <c r="M267" i="43"/>
  <c r="O266" i="43"/>
  <c r="M266" i="43"/>
  <c r="O265" i="43"/>
  <c r="P265" i="43" s="1"/>
  <c r="M265" i="43"/>
  <c r="O264" i="43"/>
  <c r="P264" i="43" s="1"/>
  <c r="M264" i="43"/>
  <c r="O263" i="43"/>
  <c r="M263" i="43"/>
  <c r="O262" i="43"/>
  <c r="M262" i="43"/>
  <c r="O261" i="43"/>
  <c r="P261" i="43" s="1"/>
  <c r="M261" i="43"/>
  <c r="O260" i="43"/>
  <c r="P260" i="43" s="1"/>
  <c r="M260" i="43"/>
  <c r="O259" i="43"/>
  <c r="M259" i="43"/>
  <c r="O258" i="43"/>
  <c r="M258" i="43"/>
  <c r="O257" i="43"/>
  <c r="P257" i="43" s="1"/>
  <c r="M257" i="43"/>
  <c r="O256" i="43"/>
  <c r="M256" i="43"/>
  <c r="O255" i="43"/>
  <c r="M255" i="43"/>
  <c r="O254" i="43"/>
  <c r="M254" i="43"/>
  <c r="O253" i="43"/>
  <c r="P253" i="43" s="1"/>
  <c r="M253" i="43"/>
  <c r="O252" i="43"/>
  <c r="P252" i="43" s="1"/>
  <c r="M252" i="43"/>
  <c r="O251" i="43"/>
  <c r="M251" i="43"/>
  <c r="O250" i="43"/>
  <c r="M250" i="43"/>
  <c r="O249" i="43"/>
  <c r="P249" i="43" s="1"/>
  <c r="M249" i="43"/>
  <c r="O248" i="43"/>
  <c r="P248" i="43" s="1"/>
  <c r="M248" i="43"/>
  <c r="I248" i="43"/>
  <c r="I249" i="43" s="1"/>
  <c r="I250" i="43" s="1"/>
  <c r="I251" i="43" s="1"/>
  <c r="I252" i="43" s="1"/>
  <c r="I253" i="43" s="1"/>
  <c r="I254" i="43" s="1"/>
  <c r="I255" i="43" s="1"/>
  <c r="I256" i="43" s="1"/>
  <c r="I257" i="43" s="1"/>
  <c r="I258" i="43" s="1"/>
  <c r="I259" i="43" s="1"/>
  <c r="I260" i="43" s="1"/>
  <c r="I261" i="43" s="1"/>
  <c r="I262" i="43" s="1"/>
  <c r="I263" i="43" s="1"/>
  <c r="I264" i="43" s="1"/>
  <c r="I265" i="43" s="1"/>
  <c r="I266" i="43" s="1"/>
  <c r="I267" i="43" s="1"/>
  <c r="I268" i="43" s="1"/>
  <c r="I269" i="43" s="1"/>
  <c r="I270" i="43" s="1"/>
  <c r="I271" i="43" s="1"/>
  <c r="I272" i="43" s="1"/>
  <c r="I273" i="43" s="1"/>
  <c r="I274" i="43" s="1"/>
  <c r="I275" i="43" s="1"/>
  <c r="I276" i="43" s="1"/>
  <c r="O247" i="43"/>
  <c r="M247" i="43"/>
  <c r="O246" i="43"/>
  <c r="P246" i="43" s="1"/>
  <c r="M246" i="43"/>
  <c r="O245" i="43"/>
  <c r="P245" i="43" s="1"/>
  <c r="M245" i="43"/>
  <c r="O244" i="43"/>
  <c r="P244" i="43" s="1"/>
  <c r="M244" i="43"/>
  <c r="O243" i="43"/>
  <c r="M243" i="43"/>
  <c r="O242" i="43"/>
  <c r="P242" i="43" s="1"/>
  <c r="M242" i="43"/>
  <c r="O241" i="43"/>
  <c r="P241" i="43" s="1"/>
  <c r="M241" i="43"/>
  <c r="O240" i="43"/>
  <c r="P240" i="43" s="1"/>
  <c r="M240" i="43"/>
  <c r="O239" i="43"/>
  <c r="M239" i="43"/>
  <c r="O238" i="43"/>
  <c r="P238" i="43" s="1"/>
  <c r="M238" i="43"/>
  <c r="O237" i="43"/>
  <c r="M237" i="43"/>
  <c r="O236" i="43"/>
  <c r="M236" i="43"/>
  <c r="O235" i="43"/>
  <c r="M235" i="43"/>
  <c r="O234" i="43"/>
  <c r="P234" i="43" s="1"/>
  <c r="M234" i="43"/>
  <c r="O233" i="43"/>
  <c r="M233" i="43"/>
  <c r="O232" i="43"/>
  <c r="M232" i="43"/>
  <c r="O231" i="43"/>
  <c r="M231" i="43"/>
  <c r="O230" i="43"/>
  <c r="P230" i="43" s="1"/>
  <c r="M230" i="43"/>
  <c r="O229" i="43"/>
  <c r="M229" i="43"/>
  <c r="O228" i="43"/>
  <c r="M228" i="43"/>
  <c r="O227" i="43"/>
  <c r="M227" i="43"/>
  <c r="O226" i="43"/>
  <c r="P226" i="43" s="1"/>
  <c r="M226" i="43"/>
  <c r="O225" i="43"/>
  <c r="P225" i="43" s="1"/>
  <c r="M225" i="43"/>
  <c r="O224" i="43"/>
  <c r="M224" i="43"/>
  <c r="O223" i="43"/>
  <c r="M223" i="43"/>
  <c r="O222" i="43"/>
  <c r="P222" i="43" s="1"/>
  <c r="S222" i="43" s="1"/>
  <c r="AM223" i="13" s="1"/>
  <c r="M222" i="43"/>
  <c r="O221" i="43"/>
  <c r="P221" i="43" s="1"/>
  <c r="M221" i="43"/>
  <c r="O220" i="43"/>
  <c r="M220" i="43"/>
  <c r="O219" i="43"/>
  <c r="M219" i="43"/>
  <c r="O218" i="43"/>
  <c r="P218" i="43" s="1"/>
  <c r="M218" i="43"/>
  <c r="O217" i="43"/>
  <c r="M217" i="43"/>
  <c r="I217" i="43"/>
  <c r="I218" i="43" s="1"/>
  <c r="I219" i="43" s="1"/>
  <c r="I220" i="43" s="1"/>
  <c r="I221" i="43" s="1"/>
  <c r="I222" i="43" s="1"/>
  <c r="I223" i="43" s="1"/>
  <c r="I224" i="43" s="1"/>
  <c r="I225" i="43" s="1"/>
  <c r="I226" i="43" s="1"/>
  <c r="I227" i="43" s="1"/>
  <c r="I228" i="43" s="1"/>
  <c r="I229" i="43" s="1"/>
  <c r="I230" i="43" s="1"/>
  <c r="I231" i="43" s="1"/>
  <c r="I232" i="43" s="1"/>
  <c r="I233" i="43" s="1"/>
  <c r="I234" i="43" s="1"/>
  <c r="I235" i="43" s="1"/>
  <c r="I236" i="43" s="1"/>
  <c r="I237" i="43" s="1"/>
  <c r="I238" i="43" s="1"/>
  <c r="I239" i="43" s="1"/>
  <c r="I240" i="43" s="1"/>
  <c r="I241" i="43" s="1"/>
  <c r="I242" i="43" s="1"/>
  <c r="I243" i="43" s="1"/>
  <c r="I244" i="43" s="1"/>
  <c r="I245" i="43" s="1"/>
  <c r="I246" i="43" s="1"/>
  <c r="O216" i="43"/>
  <c r="M216" i="43"/>
  <c r="O215" i="43"/>
  <c r="P215" i="43" s="1"/>
  <c r="M215" i="43"/>
  <c r="O214" i="43"/>
  <c r="P214" i="43" s="1"/>
  <c r="M214" i="43"/>
  <c r="O213" i="43"/>
  <c r="M213" i="43"/>
  <c r="O212" i="43"/>
  <c r="M212" i="43"/>
  <c r="O211" i="43"/>
  <c r="P211" i="43" s="1"/>
  <c r="S211" i="43" s="1"/>
  <c r="AM212" i="13" s="1"/>
  <c r="M211" i="43"/>
  <c r="O210" i="43"/>
  <c r="M210" i="43"/>
  <c r="O209" i="43"/>
  <c r="M209" i="43"/>
  <c r="O208" i="43"/>
  <c r="M208" i="43"/>
  <c r="O207" i="43"/>
  <c r="P207" i="43" s="1"/>
  <c r="S207" i="43" s="1"/>
  <c r="AM208" i="13" s="1"/>
  <c r="M207" i="43"/>
  <c r="O206" i="43"/>
  <c r="M206" i="43"/>
  <c r="O205" i="43"/>
  <c r="M205" i="43"/>
  <c r="O204" i="43"/>
  <c r="P204" i="43" s="1"/>
  <c r="M204" i="43"/>
  <c r="O203" i="43"/>
  <c r="M203" i="43"/>
  <c r="O202" i="43"/>
  <c r="M202" i="43"/>
  <c r="O201" i="43"/>
  <c r="M201" i="43"/>
  <c r="O200" i="43"/>
  <c r="M200" i="43"/>
  <c r="O199" i="43"/>
  <c r="P199" i="43" s="1"/>
  <c r="S199" i="43" s="1"/>
  <c r="AM200" i="13" s="1"/>
  <c r="M199" i="43"/>
  <c r="O198" i="43"/>
  <c r="P198" i="43" s="1"/>
  <c r="M198" i="43"/>
  <c r="O197" i="43"/>
  <c r="M197" i="43"/>
  <c r="O196" i="43"/>
  <c r="P196" i="43" s="1"/>
  <c r="M196" i="43"/>
  <c r="R196" i="43" s="1"/>
  <c r="L197" i="13" s="1"/>
  <c r="O195" i="43"/>
  <c r="P195" i="43" s="1"/>
  <c r="M195" i="43"/>
  <c r="O194" i="43"/>
  <c r="M194" i="43"/>
  <c r="O193" i="43"/>
  <c r="P193" i="43" s="1"/>
  <c r="M193" i="43"/>
  <c r="O192" i="43"/>
  <c r="P192" i="43" s="1"/>
  <c r="M192" i="43"/>
  <c r="O191" i="43"/>
  <c r="P191" i="43" s="1"/>
  <c r="S191" i="43" s="1"/>
  <c r="AM192" i="13" s="1"/>
  <c r="M191" i="43"/>
  <c r="O190" i="43"/>
  <c r="M190" i="43"/>
  <c r="O189" i="43"/>
  <c r="P189" i="43" s="1"/>
  <c r="M189" i="43"/>
  <c r="O188" i="43"/>
  <c r="M188" i="43"/>
  <c r="O187" i="43"/>
  <c r="P187" i="43" s="1"/>
  <c r="M187" i="43"/>
  <c r="O186" i="43"/>
  <c r="M186" i="43"/>
  <c r="I186" i="43"/>
  <c r="I187" i="43" s="1"/>
  <c r="I188" i="43" s="1"/>
  <c r="I189" i="43" s="1"/>
  <c r="I190" i="43" s="1"/>
  <c r="I191" i="43" s="1"/>
  <c r="I192" i="43" s="1"/>
  <c r="I193" i="43" s="1"/>
  <c r="I194" i="43" s="1"/>
  <c r="I195" i="43" s="1"/>
  <c r="I196" i="43" s="1"/>
  <c r="I197" i="43" s="1"/>
  <c r="I198" i="43" s="1"/>
  <c r="I199" i="43" s="1"/>
  <c r="I200" i="43" s="1"/>
  <c r="I201" i="43" s="1"/>
  <c r="I202" i="43" s="1"/>
  <c r="I203" i="43" s="1"/>
  <c r="I204" i="43" s="1"/>
  <c r="I205" i="43" s="1"/>
  <c r="I206" i="43" s="1"/>
  <c r="I207" i="43" s="1"/>
  <c r="I208" i="43" s="1"/>
  <c r="I209" i="43" s="1"/>
  <c r="I210" i="43" s="1"/>
  <c r="I211" i="43" s="1"/>
  <c r="I212" i="43" s="1"/>
  <c r="I213" i="43" s="1"/>
  <c r="I214" i="43" s="1"/>
  <c r="I215" i="43" s="1"/>
  <c r="O185" i="43"/>
  <c r="P185" i="43" s="1"/>
  <c r="M185" i="43"/>
  <c r="O184" i="43"/>
  <c r="P184" i="43" s="1"/>
  <c r="M184" i="43"/>
  <c r="O183" i="43"/>
  <c r="M183" i="43"/>
  <c r="O182" i="43"/>
  <c r="M182" i="43"/>
  <c r="O181" i="43"/>
  <c r="P181" i="43" s="1"/>
  <c r="M181" i="43"/>
  <c r="O180" i="43"/>
  <c r="P180" i="43" s="1"/>
  <c r="M180" i="43"/>
  <c r="O179" i="43"/>
  <c r="M179" i="43"/>
  <c r="O178" i="43"/>
  <c r="P178" i="43" s="1"/>
  <c r="M178" i="43"/>
  <c r="O177" i="43"/>
  <c r="M177" i="43"/>
  <c r="O176" i="43"/>
  <c r="P176" i="43" s="1"/>
  <c r="M176" i="43"/>
  <c r="O175" i="43"/>
  <c r="M175" i="43"/>
  <c r="O174" i="43"/>
  <c r="M174" i="43"/>
  <c r="O173" i="43"/>
  <c r="M173" i="43"/>
  <c r="O172" i="43"/>
  <c r="P172" i="43" s="1"/>
  <c r="M172" i="43"/>
  <c r="O171" i="43"/>
  <c r="M171" i="43"/>
  <c r="O170" i="43"/>
  <c r="P170" i="43" s="1"/>
  <c r="M170" i="43"/>
  <c r="O169" i="43"/>
  <c r="P169" i="43" s="1"/>
  <c r="M169" i="43"/>
  <c r="O168" i="43"/>
  <c r="P168" i="43" s="1"/>
  <c r="M168" i="43"/>
  <c r="O167" i="43"/>
  <c r="M167" i="43"/>
  <c r="O166" i="43"/>
  <c r="M166" i="43"/>
  <c r="O165" i="43"/>
  <c r="P165" i="43" s="1"/>
  <c r="M165" i="43"/>
  <c r="O164" i="43"/>
  <c r="P164" i="43" s="1"/>
  <c r="M164" i="43"/>
  <c r="O163" i="43"/>
  <c r="M163" i="43"/>
  <c r="O162" i="43"/>
  <c r="P162" i="43" s="1"/>
  <c r="M162" i="43"/>
  <c r="O161" i="43"/>
  <c r="P161" i="43" s="1"/>
  <c r="M161" i="43"/>
  <c r="O160" i="43"/>
  <c r="P160" i="43" s="1"/>
  <c r="M160" i="43"/>
  <c r="O159" i="43"/>
  <c r="M159" i="43"/>
  <c r="O158" i="43"/>
  <c r="M158" i="43"/>
  <c r="O157" i="43"/>
  <c r="P157" i="43" s="1"/>
  <c r="M157" i="43"/>
  <c r="O156" i="43"/>
  <c r="P156" i="43" s="1"/>
  <c r="M156" i="43"/>
  <c r="I156" i="43"/>
  <c r="I157" i="43" s="1"/>
  <c r="I158" i="43" s="1"/>
  <c r="I159" i="43" s="1"/>
  <c r="I160" i="43" s="1"/>
  <c r="I161" i="43" s="1"/>
  <c r="I162" i="43" s="1"/>
  <c r="I163" i="43" s="1"/>
  <c r="I164" i="43" s="1"/>
  <c r="I165" i="43" s="1"/>
  <c r="I166" i="43" s="1"/>
  <c r="I167" i="43" s="1"/>
  <c r="I168" i="43" s="1"/>
  <c r="I169" i="43" s="1"/>
  <c r="I170" i="43" s="1"/>
  <c r="I171" i="43" s="1"/>
  <c r="I172" i="43" s="1"/>
  <c r="I173" i="43" s="1"/>
  <c r="I174" i="43" s="1"/>
  <c r="I175" i="43" s="1"/>
  <c r="I176" i="43" s="1"/>
  <c r="I177" i="43" s="1"/>
  <c r="I178" i="43" s="1"/>
  <c r="I179" i="43" s="1"/>
  <c r="I180" i="43" s="1"/>
  <c r="I181" i="43" s="1"/>
  <c r="I182" i="43" s="1"/>
  <c r="I183" i="43" s="1"/>
  <c r="I184" i="43" s="1"/>
  <c r="O155" i="43"/>
  <c r="M155" i="43"/>
  <c r="O154" i="43"/>
  <c r="M154" i="43"/>
  <c r="O153" i="43"/>
  <c r="P153" i="43" s="1"/>
  <c r="M153" i="43"/>
  <c r="O152" i="43"/>
  <c r="M152" i="43"/>
  <c r="O151" i="43"/>
  <c r="M151" i="43"/>
  <c r="O150" i="43"/>
  <c r="M150" i="43"/>
  <c r="O149" i="43"/>
  <c r="P149" i="43" s="1"/>
  <c r="M149" i="43"/>
  <c r="O148" i="43"/>
  <c r="M148" i="43"/>
  <c r="O147" i="43"/>
  <c r="P147" i="43" s="1"/>
  <c r="M147" i="43"/>
  <c r="O146" i="43"/>
  <c r="P146" i="43" s="1"/>
  <c r="M146" i="43"/>
  <c r="O145" i="43"/>
  <c r="P145" i="43" s="1"/>
  <c r="S145" i="43" s="1"/>
  <c r="AM146" i="13" s="1"/>
  <c r="M145" i="43"/>
  <c r="O144" i="43"/>
  <c r="M144" i="43"/>
  <c r="O143" i="43"/>
  <c r="M143" i="43"/>
  <c r="O142" i="43"/>
  <c r="P142" i="43" s="1"/>
  <c r="M142" i="43"/>
  <c r="O141" i="43"/>
  <c r="P141" i="43" s="1"/>
  <c r="M141" i="43"/>
  <c r="O140" i="43"/>
  <c r="M140" i="43"/>
  <c r="O139" i="43"/>
  <c r="P139" i="43" s="1"/>
  <c r="M139" i="43"/>
  <c r="O138" i="43"/>
  <c r="P138" i="43" s="1"/>
  <c r="M138" i="43"/>
  <c r="O137" i="43"/>
  <c r="P137" i="43" s="1"/>
  <c r="S137" i="43" s="1"/>
  <c r="AM138" i="13" s="1"/>
  <c r="M137" i="43"/>
  <c r="O136" i="43"/>
  <c r="M136" i="43"/>
  <c r="O135" i="43"/>
  <c r="M135" i="43"/>
  <c r="O134" i="43"/>
  <c r="P134" i="43" s="1"/>
  <c r="M134" i="43"/>
  <c r="O133" i="43"/>
  <c r="P133" i="43" s="1"/>
  <c r="S133" i="43" s="1"/>
  <c r="AM134" i="13" s="1"/>
  <c r="M133" i="43"/>
  <c r="O132" i="43"/>
  <c r="M132" i="43"/>
  <c r="O131" i="43"/>
  <c r="P131" i="43" s="1"/>
  <c r="M131" i="43"/>
  <c r="O130" i="43"/>
  <c r="P130" i="43" s="1"/>
  <c r="M130" i="43"/>
  <c r="O129" i="43"/>
  <c r="P129" i="43" s="1"/>
  <c r="S129" i="43" s="1"/>
  <c r="AM130" i="13" s="1"/>
  <c r="M129" i="43"/>
  <c r="O128" i="43"/>
  <c r="M128" i="43"/>
  <c r="O127" i="43"/>
  <c r="M127" i="43"/>
  <c r="O126" i="43"/>
  <c r="P126" i="43" s="1"/>
  <c r="M126" i="43"/>
  <c r="O125" i="43"/>
  <c r="P125" i="43" s="1"/>
  <c r="M125" i="43"/>
  <c r="I125" i="43"/>
  <c r="I126" i="43" s="1"/>
  <c r="I127" i="43" s="1"/>
  <c r="I128" i="43" s="1"/>
  <c r="I129" i="43" s="1"/>
  <c r="I130" i="43" s="1"/>
  <c r="I131" i="43" s="1"/>
  <c r="I132" i="43" s="1"/>
  <c r="I133" i="43" s="1"/>
  <c r="I134" i="43" s="1"/>
  <c r="I135" i="43" s="1"/>
  <c r="I136" i="43" s="1"/>
  <c r="I137" i="43" s="1"/>
  <c r="I138" i="43" s="1"/>
  <c r="I139" i="43" s="1"/>
  <c r="I140" i="43" s="1"/>
  <c r="I141" i="43" s="1"/>
  <c r="I142" i="43" s="1"/>
  <c r="I143" i="43" s="1"/>
  <c r="I144" i="43" s="1"/>
  <c r="I145" i="43" s="1"/>
  <c r="I146" i="43" s="1"/>
  <c r="I147" i="43" s="1"/>
  <c r="I148" i="43" s="1"/>
  <c r="I149" i="43" s="1"/>
  <c r="I150" i="43" s="1"/>
  <c r="I151" i="43" s="1"/>
  <c r="I152" i="43" s="1"/>
  <c r="I153" i="43" s="1"/>
  <c r="I154" i="43" s="1"/>
  <c r="O124" i="43"/>
  <c r="M124" i="43"/>
  <c r="O123" i="43"/>
  <c r="M123" i="43"/>
  <c r="O122" i="43"/>
  <c r="P122" i="43" s="1"/>
  <c r="M122" i="43"/>
  <c r="O121" i="43"/>
  <c r="M121" i="43"/>
  <c r="O120" i="43"/>
  <c r="P120" i="43" s="1"/>
  <c r="M120" i="43"/>
  <c r="O119" i="43"/>
  <c r="M119" i="43"/>
  <c r="O118" i="43"/>
  <c r="P118" i="43" s="1"/>
  <c r="M118" i="43"/>
  <c r="O117" i="43"/>
  <c r="M117" i="43"/>
  <c r="O116" i="43"/>
  <c r="P116" i="43" s="1"/>
  <c r="M116" i="43"/>
  <c r="O115" i="43"/>
  <c r="P115" i="43" s="1"/>
  <c r="M115" i="43"/>
  <c r="O114" i="43"/>
  <c r="P114" i="43" s="1"/>
  <c r="M114" i="43"/>
  <c r="O113" i="43"/>
  <c r="M113" i="43"/>
  <c r="O112" i="43"/>
  <c r="M112" i="43"/>
  <c r="O111" i="43"/>
  <c r="P111" i="43" s="1"/>
  <c r="M111" i="43"/>
  <c r="O110" i="43"/>
  <c r="P110" i="43" s="1"/>
  <c r="M110" i="43"/>
  <c r="O109" i="43"/>
  <c r="M109" i="43"/>
  <c r="O108" i="43"/>
  <c r="P108" i="43" s="1"/>
  <c r="M108" i="43"/>
  <c r="O107" i="43"/>
  <c r="P107" i="43" s="1"/>
  <c r="M107" i="43"/>
  <c r="O106" i="43"/>
  <c r="P106" i="43" s="1"/>
  <c r="M106" i="43"/>
  <c r="O105" i="43"/>
  <c r="M105" i="43"/>
  <c r="O104" i="43"/>
  <c r="M104" i="43"/>
  <c r="O103" i="43"/>
  <c r="P103" i="43" s="1"/>
  <c r="M103" i="43"/>
  <c r="O102" i="43"/>
  <c r="P102" i="43" s="1"/>
  <c r="M102" i="43"/>
  <c r="O101" i="43"/>
  <c r="M101" i="43"/>
  <c r="O100" i="43"/>
  <c r="P100" i="43" s="1"/>
  <c r="M100" i="43"/>
  <c r="O99" i="43"/>
  <c r="P99" i="43" s="1"/>
  <c r="M99" i="43"/>
  <c r="O98" i="43"/>
  <c r="P98" i="43" s="1"/>
  <c r="M98" i="43"/>
  <c r="O97" i="43"/>
  <c r="M97" i="43"/>
  <c r="O96" i="43"/>
  <c r="M96" i="43"/>
  <c r="I96" i="43"/>
  <c r="I97" i="43" s="1"/>
  <c r="I98" i="43" s="1"/>
  <c r="I99" i="43" s="1"/>
  <c r="I100" i="43" s="1"/>
  <c r="I101" i="43" s="1"/>
  <c r="I102" i="43" s="1"/>
  <c r="I103" i="43" s="1"/>
  <c r="I104" i="43" s="1"/>
  <c r="I105" i="43" s="1"/>
  <c r="I106" i="43" s="1"/>
  <c r="I107" i="43" s="1"/>
  <c r="I108" i="43" s="1"/>
  <c r="I109" i="43" s="1"/>
  <c r="I110" i="43" s="1"/>
  <c r="I111" i="43" s="1"/>
  <c r="I112" i="43" s="1"/>
  <c r="I113" i="43" s="1"/>
  <c r="I114" i="43" s="1"/>
  <c r="I115" i="43" s="1"/>
  <c r="I116" i="43" s="1"/>
  <c r="I117" i="43" s="1"/>
  <c r="I118" i="43" s="1"/>
  <c r="I119" i="43" s="1"/>
  <c r="I120" i="43" s="1"/>
  <c r="I121" i="43" s="1"/>
  <c r="I122" i="43" s="1"/>
  <c r="I123" i="43" s="1"/>
  <c r="O95" i="43"/>
  <c r="P95" i="43" s="1"/>
  <c r="M95" i="43"/>
  <c r="I95" i="43"/>
  <c r="O94" i="43"/>
  <c r="P94" i="43" s="1"/>
  <c r="M94" i="43"/>
  <c r="O93" i="43"/>
  <c r="P93" i="43" s="1"/>
  <c r="M93" i="43"/>
  <c r="O92" i="43"/>
  <c r="P92" i="43" s="1"/>
  <c r="S92" i="43" s="1"/>
  <c r="AM93" i="13" s="1"/>
  <c r="M92" i="43"/>
  <c r="O91" i="43"/>
  <c r="P91" i="43" s="1"/>
  <c r="M91" i="43"/>
  <c r="O90" i="43"/>
  <c r="P90" i="43" s="1"/>
  <c r="M90" i="43"/>
  <c r="O89" i="43"/>
  <c r="M89" i="43"/>
  <c r="O88" i="43"/>
  <c r="P88" i="43" s="1"/>
  <c r="M88" i="43"/>
  <c r="O87" i="43"/>
  <c r="P87" i="43" s="1"/>
  <c r="M87" i="43"/>
  <c r="O86" i="43"/>
  <c r="P86" i="43" s="1"/>
  <c r="M86" i="43"/>
  <c r="O85" i="43"/>
  <c r="P85" i="43" s="1"/>
  <c r="M85" i="43"/>
  <c r="O84" i="43"/>
  <c r="P84" i="43" s="1"/>
  <c r="M84" i="43"/>
  <c r="O83" i="43"/>
  <c r="M83" i="43"/>
  <c r="O82" i="43"/>
  <c r="P82" i="43" s="1"/>
  <c r="M82" i="43"/>
  <c r="O81" i="43"/>
  <c r="P81" i="43" s="1"/>
  <c r="M81" i="43"/>
  <c r="O80" i="43"/>
  <c r="P80" i="43" s="1"/>
  <c r="M80" i="43"/>
  <c r="O79" i="43"/>
  <c r="P79" i="43" s="1"/>
  <c r="M79" i="43"/>
  <c r="O78" i="43"/>
  <c r="M78" i="43"/>
  <c r="O77" i="43"/>
  <c r="M77" i="43"/>
  <c r="O76" i="43"/>
  <c r="M76" i="43"/>
  <c r="O75" i="43"/>
  <c r="P75" i="43" s="1"/>
  <c r="M75" i="43"/>
  <c r="O74" i="43"/>
  <c r="M74" i="43"/>
  <c r="O73" i="43"/>
  <c r="M73" i="43"/>
  <c r="O72" i="43"/>
  <c r="M72" i="43"/>
  <c r="O71" i="43"/>
  <c r="P71" i="43" s="1"/>
  <c r="M71" i="43"/>
  <c r="O70" i="43"/>
  <c r="P70" i="43" s="1"/>
  <c r="M70" i="43"/>
  <c r="O69" i="43"/>
  <c r="P69" i="43" s="1"/>
  <c r="M69" i="43"/>
  <c r="O68" i="43"/>
  <c r="M68" i="43"/>
  <c r="O67" i="43"/>
  <c r="P67" i="43" s="1"/>
  <c r="M67" i="43"/>
  <c r="O66" i="43"/>
  <c r="M66" i="43"/>
  <c r="O65" i="43"/>
  <c r="M65" i="43"/>
  <c r="I65" i="43"/>
  <c r="I66" i="43" s="1"/>
  <c r="I67" i="43" s="1"/>
  <c r="I68" i="43" s="1"/>
  <c r="I69" i="43" s="1"/>
  <c r="I70" i="43" s="1"/>
  <c r="I71" i="43" s="1"/>
  <c r="I72" i="43" s="1"/>
  <c r="I73" i="43" s="1"/>
  <c r="I74" i="43" s="1"/>
  <c r="I75" i="43" s="1"/>
  <c r="I76" i="43" s="1"/>
  <c r="I77" i="43" s="1"/>
  <c r="I78" i="43" s="1"/>
  <c r="I79" i="43" s="1"/>
  <c r="I80" i="43" s="1"/>
  <c r="I81" i="43" s="1"/>
  <c r="I82" i="43" s="1"/>
  <c r="I83" i="43" s="1"/>
  <c r="I84" i="43" s="1"/>
  <c r="I85" i="43" s="1"/>
  <c r="I86" i="43" s="1"/>
  <c r="I87" i="43" s="1"/>
  <c r="I88" i="43" s="1"/>
  <c r="I89" i="43" s="1"/>
  <c r="I90" i="43" s="1"/>
  <c r="I91" i="43" s="1"/>
  <c r="I92" i="43" s="1"/>
  <c r="I93" i="43" s="1"/>
  <c r="O64" i="43"/>
  <c r="M64" i="43"/>
  <c r="I64" i="43"/>
  <c r="O63" i="43"/>
  <c r="P63" i="43" s="1"/>
  <c r="M63" i="43"/>
  <c r="O62" i="43"/>
  <c r="P62" i="43" s="1"/>
  <c r="M62" i="43"/>
  <c r="O61" i="43"/>
  <c r="M61" i="43"/>
  <c r="O60" i="43"/>
  <c r="P60" i="43" s="1"/>
  <c r="M60" i="43"/>
  <c r="O59" i="43"/>
  <c r="M59" i="43"/>
  <c r="O58" i="43"/>
  <c r="M58" i="43"/>
  <c r="O57" i="43"/>
  <c r="M57" i="43"/>
  <c r="O56" i="43"/>
  <c r="P56" i="43" s="1"/>
  <c r="M56" i="43"/>
  <c r="O55" i="43"/>
  <c r="M55" i="43"/>
  <c r="O54" i="43"/>
  <c r="M54" i="43"/>
  <c r="O53" i="43"/>
  <c r="M53" i="43"/>
  <c r="O52" i="43"/>
  <c r="P52" i="43" s="1"/>
  <c r="M52" i="43"/>
  <c r="O51" i="43"/>
  <c r="M51" i="43"/>
  <c r="O50" i="43"/>
  <c r="M50" i="43"/>
  <c r="O49" i="43"/>
  <c r="M49" i="43"/>
  <c r="O48" i="43"/>
  <c r="P48" i="43" s="1"/>
  <c r="M48" i="43"/>
  <c r="O47" i="43"/>
  <c r="P47" i="43" s="1"/>
  <c r="M47" i="43"/>
  <c r="O46" i="43"/>
  <c r="P46" i="43" s="1"/>
  <c r="M46" i="43"/>
  <c r="O45" i="43"/>
  <c r="M45" i="43"/>
  <c r="O44" i="43"/>
  <c r="P44" i="43" s="1"/>
  <c r="M44" i="43"/>
  <c r="O43" i="43"/>
  <c r="M43" i="43"/>
  <c r="O42" i="43"/>
  <c r="M42" i="43"/>
  <c r="O41" i="43"/>
  <c r="M41" i="43"/>
  <c r="O40" i="43"/>
  <c r="P40" i="43" s="1"/>
  <c r="M40" i="43"/>
  <c r="O39" i="43"/>
  <c r="M39" i="43"/>
  <c r="O38" i="43"/>
  <c r="M38" i="43"/>
  <c r="I38" i="43"/>
  <c r="I39" i="43" s="1"/>
  <c r="I40" i="43" s="1"/>
  <c r="I41" i="43" s="1"/>
  <c r="I42" i="43" s="1"/>
  <c r="I43" i="43" s="1"/>
  <c r="I44" i="43" s="1"/>
  <c r="I45" i="43" s="1"/>
  <c r="I46" i="43" s="1"/>
  <c r="I47" i="43" s="1"/>
  <c r="I48" i="43" s="1"/>
  <c r="I49" i="43" s="1"/>
  <c r="I50" i="43" s="1"/>
  <c r="I51" i="43" s="1"/>
  <c r="I52" i="43" s="1"/>
  <c r="I53" i="43" s="1"/>
  <c r="I54" i="43" s="1"/>
  <c r="I55" i="43" s="1"/>
  <c r="I56" i="43" s="1"/>
  <c r="I57" i="43" s="1"/>
  <c r="I58" i="43" s="1"/>
  <c r="I59" i="43" s="1"/>
  <c r="I60" i="43" s="1"/>
  <c r="I61" i="43" s="1"/>
  <c r="I62" i="43" s="1"/>
  <c r="O37" i="43"/>
  <c r="M37" i="43"/>
  <c r="I37" i="43"/>
  <c r="O36" i="43"/>
  <c r="P36" i="43" s="1"/>
  <c r="M36" i="43"/>
  <c r="I36" i="43"/>
  <c r="O35" i="43"/>
  <c r="P35" i="43" s="1"/>
  <c r="M35" i="43"/>
  <c r="O34" i="43"/>
  <c r="M34" i="43"/>
  <c r="O33" i="43"/>
  <c r="P33" i="43" s="1"/>
  <c r="M33" i="43"/>
  <c r="O32" i="43"/>
  <c r="P32" i="43" s="1"/>
  <c r="M32" i="43"/>
  <c r="O31" i="43"/>
  <c r="P31" i="43" s="1"/>
  <c r="M31" i="43"/>
  <c r="O30" i="43"/>
  <c r="M30" i="43"/>
  <c r="O29" i="43"/>
  <c r="P29" i="43" s="1"/>
  <c r="M29" i="43"/>
  <c r="O28" i="43"/>
  <c r="P28" i="43" s="1"/>
  <c r="S28" i="43" s="1"/>
  <c r="AM29" i="13" s="1"/>
  <c r="M28" i="43"/>
  <c r="O27" i="43"/>
  <c r="M27" i="43"/>
  <c r="O26" i="43"/>
  <c r="M26" i="43"/>
  <c r="O25" i="43"/>
  <c r="P25" i="43" s="1"/>
  <c r="M25" i="43"/>
  <c r="O24" i="43"/>
  <c r="R24" i="43" s="1"/>
  <c r="L25" i="13" s="1"/>
  <c r="M24" i="43"/>
  <c r="O23" i="43"/>
  <c r="M23" i="43"/>
  <c r="O22" i="43"/>
  <c r="M22" i="43"/>
  <c r="O21" i="43"/>
  <c r="P21" i="43" s="1"/>
  <c r="M21" i="43"/>
  <c r="O20" i="43"/>
  <c r="M20" i="43"/>
  <c r="O19" i="43"/>
  <c r="M19" i="43"/>
  <c r="O18" i="43"/>
  <c r="M18" i="43"/>
  <c r="O17" i="43"/>
  <c r="M17" i="43"/>
  <c r="O16" i="43"/>
  <c r="M16" i="43"/>
  <c r="O15" i="43"/>
  <c r="M15" i="43"/>
  <c r="O14" i="43"/>
  <c r="M14" i="43"/>
  <c r="O13" i="43"/>
  <c r="M13" i="43"/>
  <c r="O12" i="43"/>
  <c r="M12" i="43"/>
  <c r="O11" i="43"/>
  <c r="M11" i="43"/>
  <c r="O10" i="43"/>
  <c r="M10" i="43"/>
  <c r="O9" i="43"/>
  <c r="M9" i="43"/>
  <c r="C9" i="43"/>
  <c r="O8" i="43"/>
  <c r="M8" i="43"/>
  <c r="C8" i="43"/>
  <c r="O7" i="43"/>
  <c r="M7" i="43"/>
  <c r="O6" i="43"/>
  <c r="M6" i="43"/>
  <c r="O5" i="43"/>
  <c r="M5" i="43"/>
  <c r="J5" i="43"/>
  <c r="J6" i="43" s="1"/>
  <c r="J7" i="43" s="1"/>
  <c r="J8" i="43" s="1"/>
  <c r="J9" i="43" s="1"/>
  <c r="J10" i="43" s="1"/>
  <c r="J11" i="43" s="1"/>
  <c r="J12" i="43" s="1"/>
  <c r="J13" i="43" s="1"/>
  <c r="J14" i="43" s="1"/>
  <c r="J15" i="43" s="1"/>
  <c r="J16" i="43" s="1"/>
  <c r="J17" i="43" s="1"/>
  <c r="J18" i="43" s="1"/>
  <c r="J19" i="43" s="1"/>
  <c r="J20" i="43" s="1"/>
  <c r="J21" i="43" s="1"/>
  <c r="J22" i="43" s="1"/>
  <c r="J23" i="43" s="1"/>
  <c r="J24" i="43" s="1"/>
  <c r="J25" i="43" s="1"/>
  <c r="J26" i="43" s="1"/>
  <c r="J27" i="43" s="1"/>
  <c r="J28" i="43" s="1"/>
  <c r="J29" i="43" s="1"/>
  <c r="J30" i="43" s="1"/>
  <c r="J31" i="43" s="1"/>
  <c r="J32" i="43" s="1"/>
  <c r="J33" i="43" s="1"/>
  <c r="J34" i="43" s="1"/>
  <c r="J35" i="43" s="1"/>
  <c r="J36" i="43" s="1"/>
  <c r="J37" i="43" s="1"/>
  <c r="J38" i="43" s="1"/>
  <c r="J39" i="43" s="1"/>
  <c r="J40" i="43" s="1"/>
  <c r="J41" i="43" s="1"/>
  <c r="J42" i="43" s="1"/>
  <c r="J43" i="43" s="1"/>
  <c r="J44" i="43" s="1"/>
  <c r="J45" i="43" s="1"/>
  <c r="J46" i="43" s="1"/>
  <c r="J47" i="43" s="1"/>
  <c r="J48" i="43" s="1"/>
  <c r="J49" i="43" s="1"/>
  <c r="J50" i="43" s="1"/>
  <c r="J51" i="43" s="1"/>
  <c r="J52" i="43" s="1"/>
  <c r="J53" i="43" s="1"/>
  <c r="J54" i="43" s="1"/>
  <c r="J55" i="43" s="1"/>
  <c r="J56" i="43" s="1"/>
  <c r="J57" i="43" s="1"/>
  <c r="J58" i="43" s="1"/>
  <c r="J59" i="43" s="1"/>
  <c r="J60" i="43" s="1"/>
  <c r="J61" i="43" s="1"/>
  <c r="J62" i="43" s="1"/>
  <c r="J63" i="43" s="1"/>
  <c r="J64" i="43" s="1"/>
  <c r="J65" i="43" s="1"/>
  <c r="J66" i="43" s="1"/>
  <c r="J67" i="43" s="1"/>
  <c r="J68" i="43" s="1"/>
  <c r="J69" i="43" s="1"/>
  <c r="J70" i="43" s="1"/>
  <c r="J71" i="43" s="1"/>
  <c r="J72" i="43" s="1"/>
  <c r="J73" i="43" s="1"/>
  <c r="J74" i="43" s="1"/>
  <c r="J75" i="43" s="1"/>
  <c r="J76" i="43" s="1"/>
  <c r="J77" i="43" s="1"/>
  <c r="J78" i="43" s="1"/>
  <c r="J79" i="43" s="1"/>
  <c r="J80" i="43" s="1"/>
  <c r="J81" i="43" s="1"/>
  <c r="J82" i="43" s="1"/>
  <c r="J83" i="43" s="1"/>
  <c r="J84" i="43" s="1"/>
  <c r="J85" i="43" s="1"/>
  <c r="J86" i="43" s="1"/>
  <c r="J87" i="43" s="1"/>
  <c r="J88" i="43" s="1"/>
  <c r="J89" i="43" s="1"/>
  <c r="J90" i="43" s="1"/>
  <c r="J91" i="43" s="1"/>
  <c r="J92" i="43" s="1"/>
  <c r="J93" i="43" s="1"/>
  <c r="J94" i="43" s="1"/>
  <c r="J95" i="43" s="1"/>
  <c r="J96" i="43" s="1"/>
  <c r="J97" i="43" s="1"/>
  <c r="J98" i="43" s="1"/>
  <c r="J99" i="43" s="1"/>
  <c r="J100" i="43" s="1"/>
  <c r="J101" i="43" s="1"/>
  <c r="J102" i="43" s="1"/>
  <c r="J103" i="43" s="1"/>
  <c r="J104" i="43" s="1"/>
  <c r="J105" i="43" s="1"/>
  <c r="J106" i="43" s="1"/>
  <c r="J107" i="43" s="1"/>
  <c r="J108" i="43" s="1"/>
  <c r="J109" i="43" s="1"/>
  <c r="J110" i="43" s="1"/>
  <c r="J111" i="43" s="1"/>
  <c r="J112" i="43" s="1"/>
  <c r="J113" i="43" s="1"/>
  <c r="J114" i="43" s="1"/>
  <c r="J115" i="43" s="1"/>
  <c r="J116" i="43" s="1"/>
  <c r="J117" i="43" s="1"/>
  <c r="J118" i="43" s="1"/>
  <c r="J119" i="43" s="1"/>
  <c r="J120" i="43" s="1"/>
  <c r="J121" i="43" s="1"/>
  <c r="J122" i="43" s="1"/>
  <c r="J123" i="43" s="1"/>
  <c r="J124" i="43" s="1"/>
  <c r="J125" i="43" s="1"/>
  <c r="J126" i="43" s="1"/>
  <c r="J127" i="43" s="1"/>
  <c r="J128" i="43" s="1"/>
  <c r="J129" i="43" s="1"/>
  <c r="J130" i="43" s="1"/>
  <c r="J131" i="43" s="1"/>
  <c r="J132" i="43" s="1"/>
  <c r="J133" i="43" s="1"/>
  <c r="J134" i="43" s="1"/>
  <c r="J135" i="43" s="1"/>
  <c r="J136" i="43" s="1"/>
  <c r="J137" i="43" s="1"/>
  <c r="J138" i="43" s="1"/>
  <c r="J139" i="43" s="1"/>
  <c r="J140" i="43" s="1"/>
  <c r="J141" i="43" s="1"/>
  <c r="J142" i="43" s="1"/>
  <c r="J143" i="43" s="1"/>
  <c r="J144" i="43" s="1"/>
  <c r="J145" i="43" s="1"/>
  <c r="J146" i="43" s="1"/>
  <c r="J147" i="43" s="1"/>
  <c r="J148" i="43" s="1"/>
  <c r="J149" i="43" s="1"/>
  <c r="J150" i="43" s="1"/>
  <c r="J151" i="43" s="1"/>
  <c r="J152" i="43" s="1"/>
  <c r="J153" i="43" s="1"/>
  <c r="J154" i="43" s="1"/>
  <c r="J155" i="43" s="1"/>
  <c r="J156" i="43" s="1"/>
  <c r="J157" i="43" s="1"/>
  <c r="J158" i="43" s="1"/>
  <c r="J159" i="43" s="1"/>
  <c r="J160" i="43" s="1"/>
  <c r="J161" i="43" s="1"/>
  <c r="J162" i="43" s="1"/>
  <c r="J163" i="43" s="1"/>
  <c r="J164" i="43" s="1"/>
  <c r="J165" i="43" s="1"/>
  <c r="J166" i="43" s="1"/>
  <c r="J167" i="43" s="1"/>
  <c r="J168" i="43" s="1"/>
  <c r="J169" i="43" s="1"/>
  <c r="J170" i="43" s="1"/>
  <c r="J171" i="43" s="1"/>
  <c r="J172" i="43" s="1"/>
  <c r="J173" i="43" s="1"/>
  <c r="J174" i="43" s="1"/>
  <c r="J175" i="43" s="1"/>
  <c r="J176" i="43" s="1"/>
  <c r="J177" i="43" s="1"/>
  <c r="J178" i="43" s="1"/>
  <c r="J179" i="43" s="1"/>
  <c r="J180" i="43" s="1"/>
  <c r="J181" i="43" s="1"/>
  <c r="J182" i="43" s="1"/>
  <c r="J183" i="43" s="1"/>
  <c r="J184" i="43" s="1"/>
  <c r="J185" i="43" s="1"/>
  <c r="J186" i="43" s="1"/>
  <c r="J187" i="43" s="1"/>
  <c r="J188" i="43" s="1"/>
  <c r="J189" i="43" s="1"/>
  <c r="J190" i="43" s="1"/>
  <c r="J191" i="43" s="1"/>
  <c r="J192" i="43" s="1"/>
  <c r="J193" i="43" s="1"/>
  <c r="J194" i="43" s="1"/>
  <c r="J195" i="43" s="1"/>
  <c r="J196" i="43" s="1"/>
  <c r="J197" i="43" s="1"/>
  <c r="J198" i="43" s="1"/>
  <c r="J199" i="43" s="1"/>
  <c r="J200" i="43" s="1"/>
  <c r="J201" i="43" s="1"/>
  <c r="J202" i="43" s="1"/>
  <c r="J203" i="43" s="1"/>
  <c r="J204" i="43" s="1"/>
  <c r="J205" i="43" s="1"/>
  <c r="J206" i="43" s="1"/>
  <c r="J207" i="43" s="1"/>
  <c r="J208" i="43" s="1"/>
  <c r="J209" i="43" s="1"/>
  <c r="J210" i="43" s="1"/>
  <c r="J211" i="43" s="1"/>
  <c r="J212" i="43" s="1"/>
  <c r="J213" i="43" s="1"/>
  <c r="J214" i="43" s="1"/>
  <c r="J215" i="43" s="1"/>
  <c r="J216" i="43" s="1"/>
  <c r="J217" i="43" s="1"/>
  <c r="J218" i="43" s="1"/>
  <c r="J219" i="43" s="1"/>
  <c r="J220" i="43" s="1"/>
  <c r="J221" i="43" s="1"/>
  <c r="J222" i="43" s="1"/>
  <c r="J223" i="43" s="1"/>
  <c r="J224" i="43" s="1"/>
  <c r="J225" i="43" s="1"/>
  <c r="J226" i="43" s="1"/>
  <c r="J227" i="43" s="1"/>
  <c r="J228" i="43" s="1"/>
  <c r="J229" i="43" s="1"/>
  <c r="J230" i="43" s="1"/>
  <c r="J231" i="43" s="1"/>
  <c r="J232" i="43" s="1"/>
  <c r="J233" i="43" s="1"/>
  <c r="J234" i="43" s="1"/>
  <c r="J235" i="43" s="1"/>
  <c r="J236" i="43" s="1"/>
  <c r="J237" i="43" s="1"/>
  <c r="J238" i="43" s="1"/>
  <c r="J239" i="43" s="1"/>
  <c r="J240" i="43" s="1"/>
  <c r="J241" i="43" s="1"/>
  <c r="J242" i="43" s="1"/>
  <c r="J243" i="43" s="1"/>
  <c r="J244" i="43" s="1"/>
  <c r="J245" i="43" s="1"/>
  <c r="J246" i="43" s="1"/>
  <c r="J247" i="43" s="1"/>
  <c r="J248" i="43" s="1"/>
  <c r="J249" i="43" s="1"/>
  <c r="J250" i="43" s="1"/>
  <c r="J251" i="43" s="1"/>
  <c r="J252" i="43" s="1"/>
  <c r="J253" i="43" s="1"/>
  <c r="J254" i="43" s="1"/>
  <c r="J255" i="43" s="1"/>
  <c r="J256" i="43" s="1"/>
  <c r="J257" i="43" s="1"/>
  <c r="J258" i="43" s="1"/>
  <c r="J259" i="43" s="1"/>
  <c r="J260" i="43" s="1"/>
  <c r="J261" i="43" s="1"/>
  <c r="J262" i="43" s="1"/>
  <c r="J263" i="43" s="1"/>
  <c r="J264" i="43" s="1"/>
  <c r="J265" i="43" s="1"/>
  <c r="J266" i="43" s="1"/>
  <c r="J267" i="43" s="1"/>
  <c r="J268" i="43" s="1"/>
  <c r="J269" i="43" s="1"/>
  <c r="J270" i="43" s="1"/>
  <c r="J271" i="43" s="1"/>
  <c r="J272" i="43" s="1"/>
  <c r="J273" i="43" s="1"/>
  <c r="J274" i="43" s="1"/>
  <c r="J275" i="43" s="1"/>
  <c r="J276" i="43" s="1"/>
  <c r="J277" i="43" s="1"/>
  <c r="J278" i="43" s="1"/>
  <c r="J279" i="43" s="1"/>
  <c r="J280" i="43" s="1"/>
  <c r="J281" i="43" s="1"/>
  <c r="J282" i="43" s="1"/>
  <c r="J283" i="43" s="1"/>
  <c r="J284" i="43" s="1"/>
  <c r="J285" i="43" s="1"/>
  <c r="J286" i="43" s="1"/>
  <c r="J287" i="43" s="1"/>
  <c r="J288" i="43" s="1"/>
  <c r="J289" i="43" s="1"/>
  <c r="J290" i="43" s="1"/>
  <c r="J291" i="43" s="1"/>
  <c r="J292" i="43" s="1"/>
  <c r="J293" i="43" s="1"/>
  <c r="J294" i="43" s="1"/>
  <c r="J295" i="43" s="1"/>
  <c r="J296" i="43" s="1"/>
  <c r="J297" i="43" s="1"/>
  <c r="J298" i="43" s="1"/>
  <c r="J299" i="43" s="1"/>
  <c r="J300" i="43" s="1"/>
  <c r="J301" i="43" s="1"/>
  <c r="J302" i="43" s="1"/>
  <c r="J303" i="43" s="1"/>
  <c r="J304" i="43" s="1"/>
  <c r="J305" i="43" s="1"/>
  <c r="J306" i="43" s="1"/>
  <c r="J307" i="43" s="1"/>
  <c r="J308" i="43" s="1"/>
  <c r="J309" i="43" s="1"/>
  <c r="J310" i="43" s="1"/>
  <c r="J311" i="43" s="1"/>
  <c r="J312" i="43" s="1"/>
  <c r="J313" i="43" s="1"/>
  <c r="J314" i="43" s="1"/>
  <c r="J315" i="43" s="1"/>
  <c r="J316" i="43" s="1"/>
  <c r="J317" i="43" s="1"/>
  <c r="J318" i="43" s="1"/>
  <c r="J319" i="43" s="1"/>
  <c r="J320" i="43" s="1"/>
  <c r="J321" i="43" s="1"/>
  <c r="J322" i="43" s="1"/>
  <c r="J323" i="43" s="1"/>
  <c r="J324" i="43" s="1"/>
  <c r="J325" i="43" s="1"/>
  <c r="J326" i="43" s="1"/>
  <c r="J327" i="43" s="1"/>
  <c r="J328" i="43" s="1"/>
  <c r="J329" i="43" s="1"/>
  <c r="J330" i="43" s="1"/>
  <c r="J331" i="43" s="1"/>
  <c r="J332" i="43" s="1"/>
  <c r="J333" i="43" s="1"/>
  <c r="J334" i="43" s="1"/>
  <c r="J335" i="43" s="1"/>
  <c r="J336" i="43" s="1"/>
  <c r="J337" i="43" s="1"/>
  <c r="J338" i="43" s="1"/>
  <c r="J339" i="43" s="1"/>
  <c r="J340" i="43" s="1"/>
  <c r="J341" i="43" s="1"/>
  <c r="J342" i="43" s="1"/>
  <c r="J343" i="43" s="1"/>
  <c r="J344" i="43" s="1"/>
  <c r="J345" i="43" s="1"/>
  <c r="J346" i="43" s="1"/>
  <c r="J347" i="43" s="1"/>
  <c r="J348" i="43" s="1"/>
  <c r="J349" i="43" s="1"/>
  <c r="J350" i="43" s="1"/>
  <c r="J351" i="43" s="1"/>
  <c r="J352" i="43" s="1"/>
  <c r="J353" i="43" s="1"/>
  <c r="J354" i="43" s="1"/>
  <c r="J355" i="43" s="1"/>
  <c r="J356" i="43" s="1"/>
  <c r="J357" i="43" s="1"/>
  <c r="J358" i="43" s="1"/>
  <c r="J359" i="43" s="1"/>
  <c r="J360" i="43" s="1"/>
  <c r="J361" i="43" s="1"/>
  <c r="J362" i="43" s="1"/>
  <c r="J363" i="43" s="1"/>
  <c r="J364" i="43" s="1"/>
  <c r="J365" i="43" s="1"/>
  <c r="J366" i="43" s="1"/>
  <c r="J367" i="43" s="1"/>
  <c r="J368" i="43" s="1"/>
  <c r="I5" i="43"/>
  <c r="I6" i="43" s="1"/>
  <c r="I7" i="43" s="1"/>
  <c r="I8" i="43" s="1"/>
  <c r="I9" i="43" s="1"/>
  <c r="I10" i="43" s="1"/>
  <c r="I11" i="43" s="1"/>
  <c r="I12" i="43" s="1"/>
  <c r="I13" i="43" s="1"/>
  <c r="I14" i="43" s="1"/>
  <c r="I15" i="43" s="1"/>
  <c r="I16" i="43" s="1"/>
  <c r="I17" i="43" s="1"/>
  <c r="I18" i="43" s="1"/>
  <c r="I19" i="43" s="1"/>
  <c r="I20" i="43" s="1"/>
  <c r="I21" i="43" s="1"/>
  <c r="I22" i="43" s="1"/>
  <c r="I23" i="43" s="1"/>
  <c r="I24" i="43" s="1"/>
  <c r="I25" i="43" s="1"/>
  <c r="I26" i="43" s="1"/>
  <c r="I27" i="43" s="1"/>
  <c r="I28" i="43" s="1"/>
  <c r="I29" i="43" s="1"/>
  <c r="I30" i="43" s="1"/>
  <c r="I31" i="43" s="1"/>
  <c r="I32" i="43" s="1"/>
  <c r="I33" i="43" s="1"/>
  <c r="I34" i="43" s="1"/>
  <c r="O4" i="43"/>
  <c r="M4" i="43"/>
  <c r="D4" i="43"/>
  <c r="D6" i="43" s="1"/>
  <c r="O368" i="42"/>
  <c r="M368" i="42"/>
  <c r="O367" i="42"/>
  <c r="M367" i="42"/>
  <c r="O366" i="42"/>
  <c r="M366" i="42"/>
  <c r="O365" i="42"/>
  <c r="P365" i="42" s="1"/>
  <c r="M365" i="42"/>
  <c r="O364" i="42"/>
  <c r="P364" i="42" s="1"/>
  <c r="M364" i="42"/>
  <c r="O363" i="42"/>
  <c r="M363" i="42"/>
  <c r="O362" i="42"/>
  <c r="M362" i="42"/>
  <c r="O361" i="42"/>
  <c r="P361" i="42" s="1"/>
  <c r="M361" i="42"/>
  <c r="O360" i="42"/>
  <c r="P360" i="42" s="1"/>
  <c r="M360" i="42"/>
  <c r="O359" i="42"/>
  <c r="P359" i="42" s="1"/>
  <c r="M359" i="42"/>
  <c r="O358" i="42"/>
  <c r="M358" i="42"/>
  <c r="O357" i="42"/>
  <c r="M357" i="42"/>
  <c r="O356" i="42"/>
  <c r="P356" i="42" s="1"/>
  <c r="M356" i="42"/>
  <c r="O355" i="42"/>
  <c r="M355" i="42"/>
  <c r="O354" i="42"/>
  <c r="M354" i="42"/>
  <c r="O353" i="42"/>
  <c r="P353" i="42" s="1"/>
  <c r="M353" i="42"/>
  <c r="O352" i="42"/>
  <c r="M352" i="42"/>
  <c r="O351" i="42"/>
  <c r="M351" i="42"/>
  <c r="O350" i="42"/>
  <c r="M350" i="42"/>
  <c r="O349" i="42"/>
  <c r="M349" i="42"/>
  <c r="O348" i="42"/>
  <c r="P348" i="42" s="1"/>
  <c r="M348" i="42"/>
  <c r="O347" i="42"/>
  <c r="M347" i="42"/>
  <c r="O346" i="42"/>
  <c r="M346" i="42"/>
  <c r="O345" i="42"/>
  <c r="P345" i="42" s="1"/>
  <c r="M345" i="42"/>
  <c r="O344" i="42"/>
  <c r="P344" i="42" s="1"/>
  <c r="M344" i="42"/>
  <c r="O343" i="42"/>
  <c r="P343" i="42" s="1"/>
  <c r="M343" i="42"/>
  <c r="O342" i="42"/>
  <c r="M342" i="42"/>
  <c r="O341" i="42"/>
  <c r="M341" i="42"/>
  <c r="O340" i="42"/>
  <c r="P340" i="42" s="1"/>
  <c r="M340" i="42"/>
  <c r="O339" i="42"/>
  <c r="P339" i="42" s="1"/>
  <c r="S339" i="42" s="1"/>
  <c r="AL340" i="13" s="1"/>
  <c r="M339" i="42"/>
  <c r="I339" i="42"/>
  <c r="I340" i="42" s="1"/>
  <c r="I341" i="42" s="1"/>
  <c r="I342" i="42" s="1"/>
  <c r="I343" i="42" s="1"/>
  <c r="I344" i="42" s="1"/>
  <c r="I345" i="42" s="1"/>
  <c r="I346" i="42" s="1"/>
  <c r="I347" i="42" s="1"/>
  <c r="I348" i="42" s="1"/>
  <c r="I349" i="42" s="1"/>
  <c r="I350" i="42" s="1"/>
  <c r="I351" i="42" s="1"/>
  <c r="I352" i="42" s="1"/>
  <c r="I353" i="42" s="1"/>
  <c r="I354" i="42" s="1"/>
  <c r="I355" i="42" s="1"/>
  <c r="I356" i="42" s="1"/>
  <c r="I357" i="42" s="1"/>
  <c r="I358" i="42" s="1"/>
  <c r="I359" i="42" s="1"/>
  <c r="I360" i="42" s="1"/>
  <c r="I361" i="42" s="1"/>
  <c r="I362" i="42" s="1"/>
  <c r="I363" i="42" s="1"/>
  <c r="I364" i="42" s="1"/>
  <c r="I365" i="42" s="1"/>
  <c r="I366" i="42" s="1"/>
  <c r="I367" i="42" s="1"/>
  <c r="I368" i="42" s="1"/>
  <c r="O338" i="42"/>
  <c r="M338" i="42"/>
  <c r="O337" i="42"/>
  <c r="P337" i="42" s="1"/>
  <c r="M337" i="42"/>
  <c r="O336" i="42"/>
  <c r="M336" i="42"/>
  <c r="O335" i="42"/>
  <c r="M335" i="42"/>
  <c r="O334" i="42"/>
  <c r="M334" i="42"/>
  <c r="O333" i="42"/>
  <c r="P333" i="42" s="1"/>
  <c r="M333" i="42"/>
  <c r="O332" i="42"/>
  <c r="P332" i="42" s="1"/>
  <c r="M332" i="42"/>
  <c r="O331" i="42"/>
  <c r="M331" i="42"/>
  <c r="O330" i="42"/>
  <c r="P330" i="42" s="1"/>
  <c r="M330" i="42"/>
  <c r="O329" i="42"/>
  <c r="P329" i="42" s="1"/>
  <c r="M329" i="42"/>
  <c r="O328" i="42"/>
  <c r="M328" i="42"/>
  <c r="O327" i="42"/>
  <c r="M327" i="42"/>
  <c r="O326" i="42"/>
  <c r="P326" i="42" s="1"/>
  <c r="M326" i="42"/>
  <c r="O325" i="42"/>
  <c r="M325" i="42"/>
  <c r="O324" i="42"/>
  <c r="M324" i="42"/>
  <c r="O323" i="42"/>
  <c r="M323" i="42"/>
  <c r="O322" i="42"/>
  <c r="P322" i="42" s="1"/>
  <c r="M322" i="42"/>
  <c r="O321" i="42"/>
  <c r="P321" i="42" s="1"/>
  <c r="M321" i="42"/>
  <c r="O320" i="42"/>
  <c r="M320" i="42"/>
  <c r="O319" i="42"/>
  <c r="M319" i="42"/>
  <c r="O318" i="42"/>
  <c r="M318" i="42"/>
  <c r="O317" i="42"/>
  <c r="P317" i="42" s="1"/>
  <c r="M317" i="42"/>
  <c r="O316" i="42"/>
  <c r="P316" i="42" s="1"/>
  <c r="M316" i="42"/>
  <c r="O315" i="42"/>
  <c r="M315" i="42"/>
  <c r="O314" i="42"/>
  <c r="M314" i="42"/>
  <c r="O313" i="42"/>
  <c r="P313" i="42" s="1"/>
  <c r="M313" i="42"/>
  <c r="O312" i="42"/>
  <c r="P312" i="42" s="1"/>
  <c r="M312" i="42"/>
  <c r="O311" i="42"/>
  <c r="P311" i="42" s="1"/>
  <c r="M311" i="42"/>
  <c r="O310" i="42"/>
  <c r="P310" i="42" s="1"/>
  <c r="M310" i="42"/>
  <c r="O309" i="42"/>
  <c r="M309" i="42"/>
  <c r="I309" i="42"/>
  <c r="I310" i="42" s="1"/>
  <c r="I311" i="42" s="1"/>
  <c r="I312" i="42" s="1"/>
  <c r="I313" i="42" s="1"/>
  <c r="I314" i="42" s="1"/>
  <c r="I315" i="42" s="1"/>
  <c r="I316" i="42" s="1"/>
  <c r="I317" i="42" s="1"/>
  <c r="I318" i="42" s="1"/>
  <c r="I319" i="42" s="1"/>
  <c r="I320" i="42" s="1"/>
  <c r="I321" i="42" s="1"/>
  <c r="I322" i="42" s="1"/>
  <c r="I323" i="42" s="1"/>
  <c r="I324" i="42" s="1"/>
  <c r="I325" i="42" s="1"/>
  <c r="I326" i="42" s="1"/>
  <c r="I327" i="42" s="1"/>
  <c r="I328" i="42" s="1"/>
  <c r="I329" i="42" s="1"/>
  <c r="I330" i="42" s="1"/>
  <c r="I331" i="42" s="1"/>
  <c r="I332" i="42" s="1"/>
  <c r="I333" i="42" s="1"/>
  <c r="I334" i="42" s="1"/>
  <c r="I335" i="42" s="1"/>
  <c r="I336" i="42" s="1"/>
  <c r="I337" i="42" s="1"/>
  <c r="O308" i="42"/>
  <c r="M308" i="42"/>
  <c r="O307" i="42"/>
  <c r="M307" i="42"/>
  <c r="O306" i="42"/>
  <c r="P306" i="42" s="1"/>
  <c r="M306" i="42"/>
  <c r="O305" i="42"/>
  <c r="M305" i="42"/>
  <c r="O304" i="42"/>
  <c r="P304" i="42" s="1"/>
  <c r="M304" i="42"/>
  <c r="O303" i="42"/>
  <c r="P303" i="42" s="1"/>
  <c r="M303" i="42"/>
  <c r="O302" i="42"/>
  <c r="P302" i="42" s="1"/>
  <c r="M302" i="42"/>
  <c r="O301" i="42"/>
  <c r="M301" i="42"/>
  <c r="O300" i="42"/>
  <c r="P300" i="42" s="1"/>
  <c r="S300" i="42" s="1"/>
  <c r="AL301" i="13" s="1"/>
  <c r="M300" i="42"/>
  <c r="O299" i="42"/>
  <c r="M299" i="42"/>
  <c r="O298" i="42"/>
  <c r="M298" i="42"/>
  <c r="O297" i="42"/>
  <c r="P297" i="42" s="1"/>
  <c r="M297" i="42"/>
  <c r="R296" i="42"/>
  <c r="K297" i="13" s="1"/>
  <c r="O296" i="42"/>
  <c r="P296" i="42" s="1"/>
  <c r="M296" i="42"/>
  <c r="O295" i="42"/>
  <c r="M295" i="42"/>
  <c r="O294" i="42"/>
  <c r="M294" i="42"/>
  <c r="O293" i="42"/>
  <c r="P293" i="42" s="1"/>
  <c r="M293" i="42"/>
  <c r="O292" i="42"/>
  <c r="M292" i="42"/>
  <c r="O291" i="42"/>
  <c r="P291" i="42" s="1"/>
  <c r="M291" i="42"/>
  <c r="O290" i="42"/>
  <c r="M290" i="42"/>
  <c r="O289" i="42"/>
  <c r="P289" i="42" s="1"/>
  <c r="S289" i="42" s="1"/>
  <c r="AL290" i="13" s="1"/>
  <c r="M289" i="42"/>
  <c r="O288" i="42"/>
  <c r="P288" i="42" s="1"/>
  <c r="M288" i="42"/>
  <c r="O287" i="42"/>
  <c r="M287" i="42"/>
  <c r="O286" i="42"/>
  <c r="M286" i="42"/>
  <c r="O285" i="42"/>
  <c r="P285" i="42" s="1"/>
  <c r="M285" i="42"/>
  <c r="O284" i="42"/>
  <c r="P284" i="42" s="1"/>
  <c r="M284" i="42"/>
  <c r="O283" i="42"/>
  <c r="M283" i="42"/>
  <c r="O282" i="42"/>
  <c r="M282" i="42"/>
  <c r="O281" i="42"/>
  <c r="P281" i="42" s="1"/>
  <c r="M281" i="42"/>
  <c r="O280" i="42"/>
  <c r="P280" i="42" s="1"/>
  <c r="M280" i="42"/>
  <c r="O279" i="42"/>
  <c r="M279" i="42"/>
  <c r="I279" i="42"/>
  <c r="I280" i="42" s="1"/>
  <c r="I281" i="42" s="1"/>
  <c r="I282" i="42" s="1"/>
  <c r="I283" i="42" s="1"/>
  <c r="I284" i="42" s="1"/>
  <c r="I285" i="42" s="1"/>
  <c r="I286" i="42" s="1"/>
  <c r="I287" i="42" s="1"/>
  <c r="I288" i="42" s="1"/>
  <c r="I289" i="42" s="1"/>
  <c r="I290" i="42" s="1"/>
  <c r="I291" i="42" s="1"/>
  <c r="I292" i="42" s="1"/>
  <c r="I293" i="42" s="1"/>
  <c r="I294" i="42" s="1"/>
  <c r="I295" i="42" s="1"/>
  <c r="I296" i="42" s="1"/>
  <c r="I297" i="42" s="1"/>
  <c r="I298" i="42" s="1"/>
  <c r="I299" i="42" s="1"/>
  <c r="I300" i="42" s="1"/>
  <c r="I301" i="42" s="1"/>
  <c r="I302" i="42" s="1"/>
  <c r="I303" i="42" s="1"/>
  <c r="I304" i="42" s="1"/>
  <c r="I305" i="42" s="1"/>
  <c r="I306" i="42" s="1"/>
  <c r="I307" i="42" s="1"/>
  <c r="O278" i="42"/>
  <c r="M278" i="42"/>
  <c r="I278" i="42"/>
  <c r="O277" i="42"/>
  <c r="P277" i="42" s="1"/>
  <c r="M277" i="42"/>
  <c r="O276" i="42"/>
  <c r="P276" i="42" s="1"/>
  <c r="M276" i="42"/>
  <c r="O275" i="42"/>
  <c r="M275" i="42"/>
  <c r="O274" i="42"/>
  <c r="P274" i="42" s="1"/>
  <c r="S274" i="42" s="1"/>
  <c r="AL275" i="13" s="1"/>
  <c r="M274" i="42"/>
  <c r="O273" i="42"/>
  <c r="M273" i="42"/>
  <c r="O272" i="42"/>
  <c r="M272" i="42"/>
  <c r="O271" i="42"/>
  <c r="M271" i="42"/>
  <c r="O270" i="42"/>
  <c r="P270" i="42" s="1"/>
  <c r="M270" i="42"/>
  <c r="O269" i="42"/>
  <c r="M269" i="42"/>
  <c r="O268" i="42"/>
  <c r="M268" i="42"/>
  <c r="O267" i="42"/>
  <c r="M267" i="42"/>
  <c r="O266" i="42"/>
  <c r="P266" i="42" s="1"/>
  <c r="M266" i="42"/>
  <c r="O265" i="42"/>
  <c r="M265" i="42"/>
  <c r="O264" i="42"/>
  <c r="M264" i="42"/>
  <c r="O263" i="42"/>
  <c r="M263" i="42"/>
  <c r="P262" i="42"/>
  <c r="S262" i="42" s="1"/>
  <c r="AL263" i="13" s="1"/>
  <c r="O262" i="42"/>
  <c r="M262" i="42"/>
  <c r="R262" i="42" s="1"/>
  <c r="K263" i="13" s="1"/>
  <c r="O261" i="42"/>
  <c r="P261" i="42" s="1"/>
  <c r="M261" i="42"/>
  <c r="O260" i="42"/>
  <c r="M260" i="42"/>
  <c r="O259" i="42"/>
  <c r="M259" i="42"/>
  <c r="O258" i="42"/>
  <c r="P258" i="42" s="1"/>
  <c r="M258" i="42"/>
  <c r="O257" i="42"/>
  <c r="M257" i="42"/>
  <c r="O256" i="42"/>
  <c r="R256" i="42" s="1"/>
  <c r="K257" i="13" s="1"/>
  <c r="M256" i="42"/>
  <c r="O255" i="42"/>
  <c r="M255" i="42"/>
  <c r="O254" i="42"/>
  <c r="P254" i="42" s="1"/>
  <c r="M254" i="42"/>
  <c r="O253" i="42"/>
  <c r="P253" i="42" s="1"/>
  <c r="M253" i="42"/>
  <c r="O252" i="42"/>
  <c r="M252" i="42"/>
  <c r="O251" i="42"/>
  <c r="M251" i="42"/>
  <c r="O250" i="42"/>
  <c r="P250" i="42" s="1"/>
  <c r="M250" i="42"/>
  <c r="O249" i="42"/>
  <c r="M249" i="42"/>
  <c r="O248" i="42"/>
  <c r="M248" i="42"/>
  <c r="I248" i="42"/>
  <c r="I249" i="42" s="1"/>
  <c r="I250" i="42" s="1"/>
  <c r="I251" i="42" s="1"/>
  <c r="I252" i="42" s="1"/>
  <c r="I253" i="42" s="1"/>
  <c r="I254" i="42" s="1"/>
  <c r="I255" i="42" s="1"/>
  <c r="I256" i="42" s="1"/>
  <c r="I257" i="42" s="1"/>
  <c r="I258" i="42" s="1"/>
  <c r="I259" i="42" s="1"/>
  <c r="I260" i="42" s="1"/>
  <c r="I261" i="42" s="1"/>
  <c r="I262" i="42" s="1"/>
  <c r="I263" i="42" s="1"/>
  <c r="I264" i="42" s="1"/>
  <c r="I265" i="42" s="1"/>
  <c r="I266" i="42" s="1"/>
  <c r="I267" i="42" s="1"/>
  <c r="I268" i="42" s="1"/>
  <c r="I269" i="42" s="1"/>
  <c r="I270" i="42" s="1"/>
  <c r="I271" i="42" s="1"/>
  <c r="I272" i="42" s="1"/>
  <c r="I273" i="42" s="1"/>
  <c r="I274" i="42" s="1"/>
  <c r="I275" i="42" s="1"/>
  <c r="I276" i="42" s="1"/>
  <c r="O247" i="42"/>
  <c r="M247" i="42"/>
  <c r="O246" i="42"/>
  <c r="P246" i="42" s="1"/>
  <c r="M246" i="42"/>
  <c r="O245" i="42"/>
  <c r="M245" i="42"/>
  <c r="O244" i="42"/>
  <c r="M244" i="42"/>
  <c r="O243" i="42"/>
  <c r="P243" i="42" s="1"/>
  <c r="M243" i="42"/>
  <c r="O242" i="42"/>
  <c r="P242" i="42" s="1"/>
  <c r="M242" i="42"/>
  <c r="O241" i="42"/>
  <c r="P241" i="42" s="1"/>
  <c r="M241" i="42"/>
  <c r="O240" i="42"/>
  <c r="M240" i="42"/>
  <c r="O239" i="42"/>
  <c r="P239" i="42" s="1"/>
  <c r="M239" i="42"/>
  <c r="O238" i="42"/>
  <c r="P238" i="42" s="1"/>
  <c r="M238" i="42"/>
  <c r="O237" i="42"/>
  <c r="M237" i="42"/>
  <c r="O236" i="42"/>
  <c r="M236" i="42"/>
  <c r="O235" i="42"/>
  <c r="P235" i="42" s="1"/>
  <c r="M235" i="42"/>
  <c r="O234" i="42"/>
  <c r="M234" i="42"/>
  <c r="O233" i="42"/>
  <c r="M233" i="42"/>
  <c r="O232" i="42"/>
  <c r="M232" i="42"/>
  <c r="O231" i="42"/>
  <c r="P231" i="42" s="1"/>
  <c r="M231" i="42"/>
  <c r="O230" i="42"/>
  <c r="M230" i="42"/>
  <c r="O229" i="42"/>
  <c r="P229" i="42" s="1"/>
  <c r="M229" i="42"/>
  <c r="O228" i="42"/>
  <c r="P228" i="42" s="1"/>
  <c r="M228" i="42"/>
  <c r="O227" i="42"/>
  <c r="P227" i="42" s="1"/>
  <c r="M227" i="42"/>
  <c r="O226" i="42"/>
  <c r="M226" i="42"/>
  <c r="O225" i="42"/>
  <c r="M225" i="42"/>
  <c r="O224" i="42"/>
  <c r="P224" i="42" s="1"/>
  <c r="M224" i="42"/>
  <c r="O223" i="42"/>
  <c r="P223" i="42" s="1"/>
  <c r="M223" i="42"/>
  <c r="O222" i="42"/>
  <c r="M222" i="42"/>
  <c r="O221" i="42"/>
  <c r="M221" i="42"/>
  <c r="O220" i="42"/>
  <c r="M220" i="42"/>
  <c r="O219" i="42"/>
  <c r="P219" i="42" s="1"/>
  <c r="M219" i="42"/>
  <c r="O218" i="42"/>
  <c r="M218" i="42"/>
  <c r="O217" i="42"/>
  <c r="P217" i="42" s="1"/>
  <c r="S217" i="42" s="1"/>
  <c r="AL218" i="13" s="1"/>
  <c r="M217" i="42"/>
  <c r="I217" i="42"/>
  <c r="I218" i="42" s="1"/>
  <c r="I219" i="42" s="1"/>
  <c r="I220" i="42" s="1"/>
  <c r="I221" i="42" s="1"/>
  <c r="I222" i="42" s="1"/>
  <c r="I223" i="42" s="1"/>
  <c r="I224" i="42" s="1"/>
  <c r="I225" i="42" s="1"/>
  <c r="I226" i="42" s="1"/>
  <c r="I227" i="42" s="1"/>
  <c r="I228" i="42" s="1"/>
  <c r="I229" i="42" s="1"/>
  <c r="I230" i="42" s="1"/>
  <c r="I231" i="42" s="1"/>
  <c r="I232" i="42" s="1"/>
  <c r="I233" i="42" s="1"/>
  <c r="I234" i="42" s="1"/>
  <c r="I235" i="42" s="1"/>
  <c r="I236" i="42" s="1"/>
  <c r="I237" i="42" s="1"/>
  <c r="I238" i="42" s="1"/>
  <c r="I239" i="42" s="1"/>
  <c r="I240" i="42" s="1"/>
  <c r="I241" i="42" s="1"/>
  <c r="I242" i="42" s="1"/>
  <c r="I243" i="42" s="1"/>
  <c r="I244" i="42" s="1"/>
  <c r="I245" i="42" s="1"/>
  <c r="I246" i="42" s="1"/>
  <c r="O216" i="42"/>
  <c r="P216" i="42" s="1"/>
  <c r="M216" i="42"/>
  <c r="S216" i="42" s="1"/>
  <c r="AL217" i="13" s="1"/>
  <c r="O215" i="42"/>
  <c r="M215" i="42"/>
  <c r="O214" i="42"/>
  <c r="P214" i="42" s="1"/>
  <c r="M214" i="42"/>
  <c r="O213" i="42"/>
  <c r="P213" i="42" s="1"/>
  <c r="M213" i="42"/>
  <c r="S213" i="42" s="1"/>
  <c r="AL214" i="13" s="1"/>
  <c r="O212" i="42"/>
  <c r="P212" i="42" s="1"/>
  <c r="M212" i="42"/>
  <c r="O211" i="42"/>
  <c r="M211" i="42"/>
  <c r="O210" i="42"/>
  <c r="P210" i="42" s="1"/>
  <c r="M210" i="42"/>
  <c r="O209" i="42"/>
  <c r="P209" i="42" s="1"/>
  <c r="M209" i="42"/>
  <c r="O208" i="42"/>
  <c r="P208" i="42" s="1"/>
  <c r="M208" i="42"/>
  <c r="O207" i="42"/>
  <c r="M207" i="42"/>
  <c r="O206" i="42"/>
  <c r="P206" i="42" s="1"/>
  <c r="M206" i="42"/>
  <c r="O205" i="42"/>
  <c r="P205" i="42" s="1"/>
  <c r="M205" i="42"/>
  <c r="O204" i="42"/>
  <c r="M204" i="42"/>
  <c r="O203" i="42"/>
  <c r="M203" i="42"/>
  <c r="O202" i="42"/>
  <c r="P202" i="42" s="1"/>
  <c r="M202" i="42"/>
  <c r="O201" i="42"/>
  <c r="P201" i="42" s="1"/>
  <c r="M201" i="42"/>
  <c r="O200" i="42"/>
  <c r="M200" i="42"/>
  <c r="O199" i="42"/>
  <c r="M199" i="42"/>
  <c r="O198" i="42"/>
  <c r="P198" i="42" s="1"/>
  <c r="M198" i="42"/>
  <c r="O197" i="42"/>
  <c r="P197" i="42" s="1"/>
  <c r="M197" i="42"/>
  <c r="O196" i="42"/>
  <c r="P196" i="42" s="1"/>
  <c r="M196" i="42"/>
  <c r="O195" i="42"/>
  <c r="M195" i="42"/>
  <c r="O194" i="42"/>
  <c r="P194" i="42" s="1"/>
  <c r="M194" i="42"/>
  <c r="O193" i="42"/>
  <c r="P193" i="42" s="1"/>
  <c r="M193" i="42"/>
  <c r="O192" i="42"/>
  <c r="P192" i="42" s="1"/>
  <c r="M192" i="42"/>
  <c r="O191" i="42"/>
  <c r="M191" i="42"/>
  <c r="O190" i="42"/>
  <c r="P190" i="42" s="1"/>
  <c r="M190" i="42"/>
  <c r="O189" i="42"/>
  <c r="P189" i="42" s="1"/>
  <c r="M189" i="42"/>
  <c r="O188" i="42"/>
  <c r="M188" i="42"/>
  <c r="I188" i="42"/>
  <c r="I189" i="42" s="1"/>
  <c r="I190" i="42" s="1"/>
  <c r="I191" i="42" s="1"/>
  <c r="I192" i="42" s="1"/>
  <c r="I193" i="42" s="1"/>
  <c r="I194" i="42" s="1"/>
  <c r="I195" i="42" s="1"/>
  <c r="I196" i="42" s="1"/>
  <c r="I197" i="42" s="1"/>
  <c r="I198" i="42" s="1"/>
  <c r="I199" i="42" s="1"/>
  <c r="I200" i="42" s="1"/>
  <c r="I201" i="42" s="1"/>
  <c r="I202" i="42" s="1"/>
  <c r="I203" i="42" s="1"/>
  <c r="I204" i="42" s="1"/>
  <c r="I205" i="42" s="1"/>
  <c r="I206" i="42" s="1"/>
  <c r="I207" i="42" s="1"/>
  <c r="I208" i="42" s="1"/>
  <c r="I209" i="42" s="1"/>
  <c r="I210" i="42" s="1"/>
  <c r="I211" i="42" s="1"/>
  <c r="I212" i="42" s="1"/>
  <c r="I213" i="42" s="1"/>
  <c r="I214" i="42" s="1"/>
  <c r="I215" i="42" s="1"/>
  <c r="O187" i="42"/>
  <c r="M187" i="42"/>
  <c r="I187" i="42"/>
  <c r="O186" i="42"/>
  <c r="P186" i="42" s="1"/>
  <c r="M186" i="42"/>
  <c r="I186" i="42"/>
  <c r="O185" i="42"/>
  <c r="P185" i="42" s="1"/>
  <c r="M185" i="42"/>
  <c r="O184" i="42"/>
  <c r="M184" i="42"/>
  <c r="O183" i="42"/>
  <c r="P183" i="42" s="1"/>
  <c r="S183" i="42" s="1"/>
  <c r="AL184" i="13" s="1"/>
  <c r="M183" i="42"/>
  <c r="O182" i="42"/>
  <c r="P182" i="42" s="1"/>
  <c r="M182" i="42"/>
  <c r="O181" i="42"/>
  <c r="P181" i="42" s="1"/>
  <c r="M181" i="42"/>
  <c r="O180" i="42"/>
  <c r="M180" i="42"/>
  <c r="O179" i="42"/>
  <c r="P179" i="42" s="1"/>
  <c r="M179" i="42"/>
  <c r="O178" i="42"/>
  <c r="P178" i="42" s="1"/>
  <c r="M178" i="42"/>
  <c r="O177" i="42"/>
  <c r="M177" i="42"/>
  <c r="O176" i="42"/>
  <c r="M176" i="42"/>
  <c r="O175" i="42"/>
  <c r="P175" i="42" s="1"/>
  <c r="M175" i="42"/>
  <c r="O174" i="42"/>
  <c r="P174" i="42" s="1"/>
  <c r="M174" i="42"/>
  <c r="O173" i="42"/>
  <c r="M173" i="42"/>
  <c r="O172" i="42"/>
  <c r="M172" i="42"/>
  <c r="O171" i="42"/>
  <c r="P171" i="42" s="1"/>
  <c r="M171" i="42"/>
  <c r="O170" i="42"/>
  <c r="M170" i="42"/>
  <c r="O169" i="42"/>
  <c r="P169" i="42" s="1"/>
  <c r="M169" i="42"/>
  <c r="O168" i="42"/>
  <c r="M168" i="42"/>
  <c r="O167" i="42"/>
  <c r="P167" i="42" s="1"/>
  <c r="M167" i="42"/>
  <c r="O166" i="42"/>
  <c r="P166" i="42" s="1"/>
  <c r="S166" i="42" s="1"/>
  <c r="AL167" i="13" s="1"/>
  <c r="M166" i="42"/>
  <c r="O165" i="42"/>
  <c r="P165" i="42" s="1"/>
  <c r="M165" i="42"/>
  <c r="O164" i="42"/>
  <c r="M164" i="42"/>
  <c r="O163" i="42"/>
  <c r="P163" i="42" s="1"/>
  <c r="M163" i="42"/>
  <c r="O162" i="42"/>
  <c r="P162" i="42" s="1"/>
  <c r="M162" i="42"/>
  <c r="O161" i="42"/>
  <c r="M161" i="42"/>
  <c r="O160" i="42"/>
  <c r="M160" i="42"/>
  <c r="O159" i="42"/>
  <c r="P159" i="42" s="1"/>
  <c r="M159" i="42"/>
  <c r="P158" i="42"/>
  <c r="S158" i="42" s="1"/>
  <c r="AL159" i="13" s="1"/>
  <c r="O158" i="42"/>
  <c r="M158" i="42"/>
  <c r="O157" i="42"/>
  <c r="M157" i="42"/>
  <c r="O156" i="42"/>
  <c r="M156" i="42"/>
  <c r="I156" i="42"/>
  <c r="I157" i="42" s="1"/>
  <c r="I158" i="42" s="1"/>
  <c r="I159" i="42" s="1"/>
  <c r="I160" i="42" s="1"/>
  <c r="I161" i="42" s="1"/>
  <c r="I162" i="42" s="1"/>
  <c r="I163" i="42" s="1"/>
  <c r="I164" i="42" s="1"/>
  <c r="I165" i="42" s="1"/>
  <c r="I166" i="42" s="1"/>
  <c r="I167" i="42" s="1"/>
  <c r="I168" i="42" s="1"/>
  <c r="I169" i="42" s="1"/>
  <c r="I170" i="42" s="1"/>
  <c r="I171" i="42" s="1"/>
  <c r="I172" i="42" s="1"/>
  <c r="I173" i="42" s="1"/>
  <c r="I174" i="42" s="1"/>
  <c r="I175" i="42" s="1"/>
  <c r="I176" i="42" s="1"/>
  <c r="I177" i="42" s="1"/>
  <c r="I178" i="42" s="1"/>
  <c r="I179" i="42" s="1"/>
  <c r="I180" i="42" s="1"/>
  <c r="I181" i="42" s="1"/>
  <c r="I182" i="42" s="1"/>
  <c r="I183" i="42" s="1"/>
  <c r="I184" i="42" s="1"/>
  <c r="O155" i="42"/>
  <c r="M155" i="42"/>
  <c r="O154" i="42"/>
  <c r="M154" i="42"/>
  <c r="O153" i="42"/>
  <c r="M153" i="42"/>
  <c r="O152" i="42"/>
  <c r="M152" i="42"/>
  <c r="O151" i="42"/>
  <c r="P151" i="42" s="1"/>
  <c r="M151" i="42"/>
  <c r="O150" i="42"/>
  <c r="M150" i="42"/>
  <c r="O149" i="42"/>
  <c r="M149" i="42"/>
  <c r="O148" i="42"/>
  <c r="P148" i="42" s="1"/>
  <c r="M148" i="42"/>
  <c r="O147" i="42"/>
  <c r="P147" i="42" s="1"/>
  <c r="M147" i="42"/>
  <c r="O146" i="42"/>
  <c r="M146" i="42"/>
  <c r="O145" i="42"/>
  <c r="M145" i="42"/>
  <c r="O144" i="42"/>
  <c r="M144" i="42"/>
  <c r="O143" i="42"/>
  <c r="M143" i="42"/>
  <c r="O142" i="42"/>
  <c r="M142" i="42"/>
  <c r="O141" i="42"/>
  <c r="M141" i="42"/>
  <c r="O140" i="42"/>
  <c r="P140" i="42" s="1"/>
  <c r="M140" i="42"/>
  <c r="O139" i="42"/>
  <c r="P139" i="42" s="1"/>
  <c r="M139" i="42"/>
  <c r="O138" i="42"/>
  <c r="M138" i="42"/>
  <c r="O137" i="42"/>
  <c r="M137" i="42"/>
  <c r="O136" i="42"/>
  <c r="P136" i="42" s="1"/>
  <c r="M136" i="42"/>
  <c r="O135" i="42"/>
  <c r="P135" i="42" s="1"/>
  <c r="M135" i="42"/>
  <c r="R135" i="42" s="1"/>
  <c r="K136" i="13" s="1"/>
  <c r="O134" i="42"/>
  <c r="M134" i="42"/>
  <c r="O133" i="42"/>
  <c r="M133" i="42"/>
  <c r="O132" i="42"/>
  <c r="P132" i="42" s="1"/>
  <c r="M132" i="42"/>
  <c r="O131" i="42"/>
  <c r="P131" i="42" s="1"/>
  <c r="M131" i="42"/>
  <c r="O130" i="42"/>
  <c r="M130" i="42"/>
  <c r="O129" i="42"/>
  <c r="M129" i="42"/>
  <c r="O128" i="42"/>
  <c r="P128" i="42" s="1"/>
  <c r="M128" i="42"/>
  <c r="O127" i="42"/>
  <c r="P127" i="42" s="1"/>
  <c r="M127" i="42"/>
  <c r="O126" i="42"/>
  <c r="M126" i="42"/>
  <c r="O125" i="42"/>
  <c r="M125" i="42"/>
  <c r="I125" i="42"/>
  <c r="I126" i="42" s="1"/>
  <c r="I127" i="42" s="1"/>
  <c r="I128" i="42" s="1"/>
  <c r="I129" i="42" s="1"/>
  <c r="I130" i="42" s="1"/>
  <c r="I131" i="42" s="1"/>
  <c r="I132" i="42" s="1"/>
  <c r="I133" i="42" s="1"/>
  <c r="I134" i="42" s="1"/>
  <c r="I135" i="42" s="1"/>
  <c r="I136" i="42" s="1"/>
  <c r="I137" i="42" s="1"/>
  <c r="I138" i="42" s="1"/>
  <c r="I139" i="42" s="1"/>
  <c r="I140" i="42" s="1"/>
  <c r="I141" i="42" s="1"/>
  <c r="I142" i="42" s="1"/>
  <c r="I143" i="42" s="1"/>
  <c r="I144" i="42" s="1"/>
  <c r="I145" i="42" s="1"/>
  <c r="I146" i="42" s="1"/>
  <c r="I147" i="42" s="1"/>
  <c r="I148" i="42" s="1"/>
  <c r="I149" i="42" s="1"/>
  <c r="I150" i="42" s="1"/>
  <c r="I151" i="42" s="1"/>
  <c r="I152" i="42" s="1"/>
  <c r="I153" i="42" s="1"/>
  <c r="I154" i="42" s="1"/>
  <c r="O124" i="42"/>
  <c r="P124" i="42" s="1"/>
  <c r="M124" i="42"/>
  <c r="O123" i="42"/>
  <c r="M123" i="42"/>
  <c r="O122" i="42"/>
  <c r="M122" i="42"/>
  <c r="O121" i="42"/>
  <c r="P121" i="42" s="1"/>
  <c r="M121" i="42"/>
  <c r="O120" i="42"/>
  <c r="M120" i="42"/>
  <c r="O119" i="42"/>
  <c r="P119" i="42" s="1"/>
  <c r="M119" i="42"/>
  <c r="O118" i="42"/>
  <c r="M118" i="42"/>
  <c r="O117" i="42"/>
  <c r="P117" i="42" s="1"/>
  <c r="M117" i="42"/>
  <c r="O116" i="42"/>
  <c r="P116" i="42" s="1"/>
  <c r="M116" i="42"/>
  <c r="R116" i="42" s="1"/>
  <c r="K117" i="13" s="1"/>
  <c r="O115" i="42"/>
  <c r="M115" i="42"/>
  <c r="O114" i="42"/>
  <c r="M114" i="42"/>
  <c r="O113" i="42"/>
  <c r="P113" i="42" s="1"/>
  <c r="M113" i="42"/>
  <c r="O112" i="42"/>
  <c r="P112" i="42" s="1"/>
  <c r="M112" i="42"/>
  <c r="O111" i="42"/>
  <c r="M111" i="42"/>
  <c r="O110" i="42"/>
  <c r="M110" i="42"/>
  <c r="O109" i="42"/>
  <c r="P109" i="42" s="1"/>
  <c r="M109" i="42"/>
  <c r="O108" i="42"/>
  <c r="P108" i="42" s="1"/>
  <c r="M108" i="42"/>
  <c r="O107" i="42"/>
  <c r="M107" i="42"/>
  <c r="O106" i="42"/>
  <c r="M106" i="42"/>
  <c r="O105" i="42"/>
  <c r="P105" i="42" s="1"/>
  <c r="M105" i="42"/>
  <c r="O104" i="42"/>
  <c r="M104" i="42"/>
  <c r="O103" i="42"/>
  <c r="P103" i="42" s="1"/>
  <c r="M103" i="42"/>
  <c r="O102" i="42"/>
  <c r="M102" i="42"/>
  <c r="O101" i="42"/>
  <c r="P101" i="42" s="1"/>
  <c r="M101" i="42"/>
  <c r="O100" i="42"/>
  <c r="P100" i="42" s="1"/>
  <c r="M100" i="42"/>
  <c r="O99" i="42"/>
  <c r="M99" i="42"/>
  <c r="O98" i="42"/>
  <c r="M98" i="42"/>
  <c r="O97" i="42"/>
  <c r="P97" i="42" s="1"/>
  <c r="M97" i="42"/>
  <c r="O96" i="42"/>
  <c r="P96" i="42" s="1"/>
  <c r="M96" i="42"/>
  <c r="O95" i="42"/>
  <c r="M95" i="42"/>
  <c r="I95" i="42"/>
  <c r="I96" i="42" s="1"/>
  <c r="I97" i="42" s="1"/>
  <c r="I98" i="42" s="1"/>
  <c r="I99" i="42" s="1"/>
  <c r="I100" i="42" s="1"/>
  <c r="I101" i="42" s="1"/>
  <c r="I102" i="42" s="1"/>
  <c r="I103" i="42" s="1"/>
  <c r="I104" i="42" s="1"/>
  <c r="I105" i="42" s="1"/>
  <c r="I106" i="42" s="1"/>
  <c r="I107" i="42" s="1"/>
  <c r="I108" i="42" s="1"/>
  <c r="I109" i="42" s="1"/>
  <c r="I110" i="42" s="1"/>
  <c r="I111" i="42" s="1"/>
  <c r="I112" i="42" s="1"/>
  <c r="I113" i="42" s="1"/>
  <c r="I114" i="42" s="1"/>
  <c r="I115" i="42" s="1"/>
  <c r="I116" i="42" s="1"/>
  <c r="I117" i="42" s="1"/>
  <c r="I118" i="42" s="1"/>
  <c r="I119" i="42" s="1"/>
  <c r="I120" i="42" s="1"/>
  <c r="I121" i="42" s="1"/>
  <c r="I122" i="42" s="1"/>
  <c r="I123" i="42" s="1"/>
  <c r="O94" i="42"/>
  <c r="M94" i="42"/>
  <c r="O93" i="42"/>
  <c r="P93" i="42" s="1"/>
  <c r="M93" i="42"/>
  <c r="O92" i="42"/>
  <c r="M92" i="42"/>
  <c r="O91" i="42"/>
  <c r="M91" i="42"/>
  <c r="O90" i="42"/>
  <c r="P90" i="42" s="1"/>
  <c r="M90" i="42"/>
  <c r="O89" i="42"/>
  <c r="P89" i="42" s="1"/>
  <c r="M89" i="42"/>
  <c r="O88" i="42"/>
  <c r="M88" i="42"/>
  <c r="O87" i="42"/>
  <c r="M87" i="42"/>
  <c r="O86" i="42"/>
  <c r="P86" i="42" s="1"/>
  <c r="M86" i="42"/>
  <c r="O85" i="42"/>
  <c r="P85" i="42" s="1"/>
  <c r="M85" i="42"/>
  <c r="O84" i="42"/>
  <c r="M84" i="42"/>
  <c r="O83" i="42"/>
  <c r="M83" i="42"/>
  <c r="O82" i="42"/>
  <c r="P82" i="42" s="1"/>
  <c r="M82" i="42"/>
  <c r="O81" i="42"/>
  <c r="M81" i="42"/>
  <c r="O80" i="42"/>
  <c r="M80" i="42"/>
  <c r="O79" i="42"/>
  <c r="P79" i="42" s="1"/>
  <c r="M79" i="42"/>
  <c r="O78" i="42"/>
  <c r="P78" i="42" s="1"/>
  <c r="M78" i="42"/>
  <c r="O77" i="42"/>
  <c r="M77" i="42"/>
  <c r="O76" i="42"/>
  <c r="M76" i="42"/>
  <c r="O75" i="42"/>
  <c r="P75" i="42" s="1"/>
  <c r="M75" i="42"/>
  <c r="O74" i="42"/>
  <c r="P74" i="42" s="1"/>
  <c r="M74" i="42"/>
  <c r="O73" i="42"/>
  <c r="M73" i="42"/>
  <c r="O72" i="42"/>
  <c r="M72" i="42"/>
  <c r="O71" i="42"/>
  <c r="P71" i="42" s="1"/>
  <c r="M71" i="42"/>
  <c r="O70" i="42"/>
  <c r="P70" i="42" s="1"/>
  <c r="M70" i="42"/>
  <c r="O69" i="42"/>
  <c r="M69" i="42"/>
  <c r="O68" i="42"/>
  <c r="M68" i="42"/>
  <c r="O67" i="42"/>
  <c r="P67" i="42" s="1"/>
  <c r="M67" i="42"/>
  <c r="O66" i="42"/>
  <c r="P66" i="42" s="1"/>
  <c r="M66" i="42"/>
  <c r="O65" i="42"/>
  <c r="M65" i="42"/>
  <c r="O64" i="42"/>
  <c r="M64" i="42"/>
  <c r="I64" i="42"/>
  <c r="I65" i="42" s="1"/>
  <c r="I66" i="42" s="1"/>
  <c r="I67" i="42" s="1"/>
  <c r="I68" i="42" s="1"/>
  <c r="I69" i="42" s="1"/>
  <c r="I70" i="42" s="1"/>
  <c r="I71" i="42" s="1"/>
  <c r="I72" i="42" s="1"/>
  <c r="I73" i="42" s="1"/>
  <c r="I74" i="42" s="1"/>
  <c r="I75" i="42" s="1"/>
  <c r="I76" i="42" s="1"/>
  <c r="I77" i="42" s="1"/>
  <c r="I78" i="42" s="1"/>
  <c r="I79" i="42" s="1"/>
  <c r="I80" i="42" s="1"/>
  <c r="I81" i="42" s="1"/>
  <c r="I82" i="42" s="1"/>
  <c r="I83" i="42" s="1"/>
  <c r="I84" i="42" s="1"/>
  <c r="I85" i="42" s="1"/>
  <c r="I86" i="42" s="1"/>
  <c r="I87" i="42" s="1"/>
  <c r="I88" i="42" s="1"/>
  <c r="I89" i="42" s="1"/>
  <c r="I90" i="42" s="1"/>
  <c r="I91" i="42" s="1"/>
  <c r="I92" i="42" s="1"/>
  <c r="I93" i="42" s="1"/>
  <c r="O63" i="42"/>
  <c r="P63" i="42" s="1"/>
  <c r="M63" i="42"/>
  <c r="O62" i="42"/>
  <c r="P62" i="42" s="1"/>
  <c r="M62" i="42"/>
  <c r="O61" i="42"/>
  <c r="P61" i="42" s="1"/>
  <c r="M61" i="42"/>
  <c r="O60" i="42"/>
  <c r="P60" i="42" s="1"/>
  <c r="M60" i="42"/>
  <c r="O59" i="42"/>
  <c r="P59" i="42" s="1"/>
  <c r="M59" i="42"/>
  <c r="O58" i="42"/>
  <c r="P58" i="42" s="1"/>
  <c r="M58" i="42"/>
  <c r="O57" i="42"/>
  <c r="P57" i="42" s="1"/>
  <c r="M57" i="42"/>
  <c r="O56" i="42"/>
  <c r="P56" i="42" s="1"/>
  <c r="M56" i="42"/>
  <c r="O55" i="42"/>
  <c r="P55" i="42" s="1"/>
  <c r="S55" i="42" s="1"/>
  <c r="AL56" i="13" s="1"/>
  <c r="M55" i="42"/>
  <c r="O54" i="42"/>
  <c r="P54" i="42" s="1"/>
  <c r="M54" i="42"/>
  <c r="O53" i="42"/>
  <c r="P53" i="42" s="1"/>
  <c r="M53" i="42"/>
  <c r="O52" i="42"/>
  <c r="P52" i="42" s="1"/>
  <c r="M52" i="42"/>
  <c r="O51" i="42"/>
  <c r="P51" i="42" s="1"/>
  <c r="M51" i="42"/>
  <c r="O50" i="42"/>
  <c r="P50" i="42" s="1"/>
  <c r="M50" i="42"/>
  <c r="O49" i="42"/>
  <c r="P49" i="42" s="1"/>
  <c r="M49" i="42"/>
  <c r="O48" i="42"/>
  <c r="P48" i="42" s="1"/>
  <c r="M48" i="42"/>
  <c r="O47" i="42"/>
  <c r="P47" i="42" s="1"/>
  <c r="M47" i="42"/>
  <c r="O46" i="42"/>
  <c r="P46" i="42" s="1"/>
  <c r="M46" i="42"/>
  <c r="O45" i="42"/>
  <c r="P45" i="42" s="1"/>
  <c r="M45" i="42"/>
  <c r="O44" i="42"/>
  <c r="P44" i="42" s="1"/>
  <c r="M44" i="42"/>
  <c r="O43" i="42"/>
  <c r="P43" i="42" s="1"/>
  <c r="S43" i="42" s="1"/>
  <c r="AL44" i="13" s="1"/>
  <c r="M43" i="42"/>
  <c r="O42" i="42"/>
  <c r="P42" i="42" s="1"/>
  <c r="M42" i="42"/>
  <c r="O41" i="42"/>
  <c r="P41" i="42" s="1"/>
  <c r="M41" i="42"/>
  <c r="O40" i="42"/>
  <c r="P40" i="42" s="1"/>
  <c r="M40" i="42"/>
  <c r="O39" i="42"/>
  <c r="P39" i="42" s="1"/>
  <c r="S39" i="42" s="1"/>
  <c r="AL40" i="13" s="1"/>
  <c r="M39" i="42"/>
  <c r="O38" i="42"/>
  <c r="P38" i="42" s="1"/>
  <c r="M38" i="42"/>
  <c r="O37" i="42"/>
  <c r="P37" i="42" s="1"/>
  <c r="M37" i="42"/>
  <c r="O36" i="42"/>
  <c r="P36" i="42" s="1"/>
  <c r="M36" i="42"/>
  <c r="I36" i="42"/>
  <c r="I37" i="42" s="1"/>
  <c r="I38" i="42" s="1"/>
  <c r="I39" i="42" s="1"/>
  <c r="I40" i="42" s="1"/>
  <c r="I41" i="42" s="1"/>
  <c r="I42" i="42" s="1"/>
  <c r="I43" i="42" s="1"/>
  <c r="I44" i="42" s="1"/>
  <c r="I45" i="42" s="1"/>
  <c r="I46" i="42" s="1"/>
  <c r="I47" i="42" s="1"/>
  <c r="I48" i="42" s="1"/>
  <c r="I49" i="42" s="1"/>
  <c r="I50" i="42" s="1"/>
  <c r="I51" i="42" s="1"/>
  <c r="I52" i="42" s="1"/>
  <c r="I53" i="42" s="1"/>
  <c r="I54" i="42" s="1"/>
  <c r="I55" i="42" s="1"/>
  <c r="I56" i="42" s="1"/>
  <c r="I57" i="42" s="1"/>
  <c r="I58" i="42" s="1"/>
  <c r="I59" i="42" s="1"/>
  <c r="I60" i="42" s="1"/>
  <c r="I61" i="42" s="1"/>
  <c r="I62" i="42" s="1"/>
  <c r="O35" i="42"/>
  <c r="P35" i="42" s="1"/>
  <c r="M35" i="42"/>
  <c r="O34" i="42"/>
  <c r="P34" i="42" s="1"/>
  <c r="M34" i="42"/>
  <c r="O33" i="42"/>
  <c r="P33" i="42" s="1"/>
  <c r="M33" i="42"/>
  <c r="R33" i="42" s="1"/>
  <c r="K34" i="13" s="1"/>
  <c r="O32" i="42"/>
  <c r="P32" i="42" s="1"/>
  <c r="M32" i="42"/>
  <c r="R32" i="42" s="1"/>
  <c r="K33" i="13" s="1"/>
  <c r="O31" i="42"/>
  <c r="P31" i="42" s="1"/>
  <c r="M31" i="42"/>
  <c r="O30" i="42"/>
  <c r="P30" i="42" s="1"/>
  <c r="M30" i="42"/>
  <c r="O29" i="42"/>
  <c r="P29" i="42" s="1"/>
  <c r="M29" i="42"/>
  <c r="O28" i="42"/>
  <c r="P28" i="42" s="1"/>
  <c r="M28" i="42"/>
  <c r="R28" i="42" s="1"/>
  <c r="K29" i="13" s="1"/>
  <c r="O27" i="42"/>
  <c r="P27" i="42" s="1"/>
  <c r="M27" i="42"/>
  <c r="O26" i="42"/>
  <c r="P26" i="42" s="1"/>
  <c r="M26" i="42"/>
  <c r="O25" i="42"/>
  <c r="P25" i="42" s="1"/>
  <c r="M25" i="42"/>
  <c r="O24" i="42"/>
  <c r="P24" i="42" s="1"/>
  <c r="M24" i="42"/>
  <c r="O23" i="42"/>
  <c r="M23" i="42"/>
  <c r="O22" i="42"/>
  <c r="P22" i="42" s="1"/>
  <c r="M22" i="42"/>
  <c r="O21" i="42"/>
  <c r="P21" i="42" s="1"/>
  <c r="M21" i="42"/>
  <c r="O20" i="42"/>
  <c r="M20" i="42"/>
  <c r="O19" i="42"/>
  <c r="P19" i="42" s="1"/>
  <c r="M19" i="42"/>
  <c r="O18" i="42"/>
  <c r="M18" i="42"/>
  <c r="O17" i="42"/>
  <c r="P17" i="42" s="1"/>
  <c r="M17" i="42"/>
  <c r="O16" i="42"/>
  <c r="M16" i="42"/>
  <c r="O15" i="42"/>
  <c r="P15" i="42" s="1"/>
  <c r="M15" i="42"/>
  <c r="O14" i="42"/>
  <c r="P14" i="42" s="1"/>
  <c r="M14" i="42"/>
  <c r="O13" i="42"/>
  <c r="P13" i="42" s="1"/>
  <c r="M13" i="42"/>
  <c r="O12" i="42"/>
  <c r="M12" i="42"/>
  <c r="O11" i="42"/>
  <c r="P11" i="42" s="1"/>
  <c r="M11" i="42"/>
  <c r="O10" i="42"/>
  <c r="P10" i="42" s="1"/>
  <c r="M10" i="42"/>
  <c r="O9" i="42"/>
  <c r="P9" i="42" s="1"/>
  <c r="M9" i="42"/>
  <c r="C9" i="42"/>
  <c r="C12" i="42" s="1"/>
  <c r="O8" i="42"/>
  <c r="P8" i="42" s="1"/>
  <c r="M8" i="42"/>
  <c r="C8" i="42"/>
  <c r="O7" i="42"/>
  <c r="P7" i="42" s="1"/>
  <c r="M7" i="42"/>
  <c r="O6" i="42"/>
  <c r="M6" i="42"/>
  <c r="O5" i="42"/>
  <c r="P5" i="42" s="1"/>
  <c r="M5" i="42"/>
  <c r="J5" i="42"/>
  <c r="J6" i="42" s="1"/>
  <c r="J7" i="42" s="1"/>
  <c r="J8" i="42" s="1"/>
  <c r="J9" i="42" s="1"/>
  <c r="J10" i="42" s="1"/>
  <c r="J11" i="42" s="1"/>
  <c r="J12" i="42" s="1"/>
  <c r="J13" i="42" s="1"/>
  <c r="J14" i="42" s="1"/>
  <c r="J15" i="42" s="1"/>
  <c r="J16" i="42" s="1"/>
  <c r="J17" i="42" s="1"/>
  <c r="J18" i="42" s="1"/>
  <c r="J19" i="42" s="1"/>
  <c r="J20" i="42" s="1"/>
  <c r="J21" i="42" s="1"/>
  <c r="J22" i="42" s="1"/>
  <c r="J23" i="42" s="1"/>
  <c r="J24" i="42" s="1"/>
  <c r="J25" i="42" s="1"/>
  <c r="J26" i="42" s="1"/>
  <c r="J27" i="42" s="1"/>
  <c r="J28" i="42" s="1"/>
  <c r="J29" i="42" s="1"/>
  <c r="J30" i="42" s="1"/>
  <c r="J31" i="42" s="1"/>
  <c r="J32" i="42" s="1"/>
  <c r="J33" i="42" s="1"/>
  <c r="J34" i="42" s="1"/>
  <c r="J35" i="42" s="1"/>
  <c r="J36" i="42" s="1"/>
  <c r="J37" i="42" s="1"/>
  <c r="J38" i="42" s="1"/>
  <c r="J39" i="42" s="1"/>
  <c r="J40" i="42" s="1"/>
  <c r="J41" i="42" s="1"/>
  <c r="J42" i="42" s="1"/>
  <c r="J43" i="42" s="1"/>
  <c r="J44" i="42" s="1"/>
  <c r="J45" i="42" s="1"/>
  <c r="J46" i="42" s="1"/>
  <c r="J47" i="42" s="1"/>
  <c r="J48" i="42" s="1"/>
  <c r="J49" i="42" s="1"/>
  <c r="J50" i="42" s="1"/>
  <c r="J51" i="42" s="1"/>
  <c r="J52" i="42" s="1"/>
  <c r="J53" i="42" s="1"/>
  <c r="J54" i="42" s="1"/>
  <c r="J55" i="42" s="1"/>
  <c r="J56" i="42" s="1"/>
  <c r="J57" i="42" s="1"/>
  <c r="J58" i="42" s="1"/>
  <c r="J59" i="42" s="1"/>
  <c r="J60" i="42" s="1"/>
  <c r="J61" i="42" s="1"/>
  <c r="J62" i="42" s="1"/>
  <c r="J63" i="42" s="1"/>
  <c r="J64" i="42" s="1"/>
  <c r="J65" i="42" s="1"/>
  <c r="J66" i="42" s="1"/>
  <c r="J67" i="42" s="1"/>
  <c r="J68" i="42" s="1"/>
  <c r="J69" i="42" s="1"/>
  <c r="J70" i="42" s="1"/>
  <c r="J71" i="42" s="1"/>
  <c r="J72" i="42" s="1"/>
  <c r="J73" i="42" s="1"/>
  <c r="J74" i="42" s="1"/>
  <c r="J75" i="42" s="1"/>
  <c r="J76" i="42" s="1"/>
  <c r="J77" i="42" s="1"/>
  <c r="J78" i="42" s="1"/>
  <c r="J79" i="42" s="1"/>
  <c r="J80" i="42" s="1"/>
  <c r="J81" i="42" s="1"/>
  <c r="J82" i="42" s="1"/>
  <c r="J83" i="42" s="1"/>
  <c r="J84" i="42" s="1"/>
  <c r="J85" i="42" s="1"/>
  <c r="J86" i="42" s="1"/>
  <c r="J87" i="42" s="1"/>
  <c r="J88" i="42" s="1"/>
  <c r="J89" i="42" s="1"/>
  <c r="J90" i="42" s="1"/>
  <c r="J91" i="42" s="1"/>
  <c r="J92" i="42" s="1"/>
  <c r="J93" i="42" s="1"/>
  <c r="J94" i="42" s="1"/>
  <c r="J95" i="42" s="1"/>
  <c r="J96" i="42" s="1"/>
  <c r="J97" i="42" s="1"/>
  <c r="J98" i="42" s="1"/>
  <c r="J99" i="42" s="1"/>
  <c r="J100" i="42" s="1"/>
  <c r="J101" i="42" s="1"/>
  <c r="J102" i="42" s="1"/>
  <c r="J103" i="42" s="1"/>
  <c r="J104" i="42" s="1"/>
  <c r="J105" i="42" s="1"/>
  <c r="J106" i="42" s="1"/>
  <c r="J107" i="42" s="1"/>
  <c r="J108" i="42" s="1"/>
  <c r="J109" i="42" s="1"/>
  <c r="J110" i="42" s="1"/>
  <c r="J111" i="42" s="1"/>
  <c r="J112" i="42" s="1"/>
  <c r="J113" i="42" s="1"/>
  <c r="J114" i="42" s="1"/>
  <c r="J115" i="42" s="1"/>
  <c r="J116" i="42" s="1"/>
  <c r="J117" i="42" s="1"/>
  <c r="J118" i="42" s="1"/>
  <c r="J119" i="42" s="1"/>
  <c r="J120" i="42" s="1"/>
  <c r="J121" i="42" s="1"/>
  <c r="J122" i="42" s="1"/>
  <c r="J123" i="42" s="1"/>
  <c r="J124" i="42" s="1"/>
  <c r="J125" i="42" s="1"/>
  <c r="J126" i="42" s="1"/>
  <c r="J127" i="42" s="1"/>
  <c r="J128" i="42" s="1"/>
  <c r="J129" i="42" s="1"/>
  <c r="J130" i="42" s="1"/>
  <c r="J131" i="42" s="1"/>
  <c r="J132" i="42" s="1"/>
  <c r="J133" i="42" s="1"/>
  <c r="J134" i="42" s="1"/>
  <c r="J135" i="42" s="1"/>
  <c r="J136" i="42" s="1"/>
  <c r="J137" i="42" s="1"/>
  <c r="J138" i="42" s="1"/>
  <c r="J139" i="42" s="1"/>
  <c r="J140" i="42" s="1"/>
  <c r="J141" i="42" s="1"/>
  <c r="J142" i="42" s="1"/>
  <c r="J143" i="42" s="1"/>
  <c r="J144" i="42" s="1"/>
  <c r="J145" i="42" s="1"/>
  <c r="J146" i="42" s="1"/>
  <c r="J147" i="42" s="1"/>
  <c r="J148" i="42" s="1"/>
  <c r="J149" i="42" s="1"/>
  <c r="J150" i="42" s="1"/>
  <c r="J151" i="42" s="1"/>
  <c r="J152" i="42" s="1"/>
  <c r="J153" i="42" s="1"/>
  <c r="J154" i="42" s="1"/>
  <c r="J155" i="42" s="1"/>
  <c r="J156" i="42" s="1"/>
  <c r="J157" i="42" s="1"/>
  <c r="J158" i="42" s="1"/>
  <c r="J159" i="42" s="1"/>
  <c r="J160" i="42" s="1"/>
  <c r="J161" i="42" s="1"/>
  <c r="J162" i="42" s="1"/>
  <c r="J163" i="42" s="1"/>
  <c r="J164" i="42" s="1"/>
  <c r="J165" i="42" s="1"/>
  <c r="J166" i="42" s="1"/>
  <c r="J167" i="42" s="1"/>
  <c r="J168" i="42" s="1"/>
  <c r="J169" i="42" s="1"/>
  <c r="J170" i="42" s="1"/>
  <c r="J171" i="42" s="1"/>
  <c r="J172" i="42" s="1"/>
  <c r="J173" i="42" s="1"/>
  <c r="J174" i="42" s="1"/>
  <c r="J175" i="42" s="1"/>
  <c r="J176" i="42" s="1"/>
  <c r="J177" i="42" s="1"/>
  <c r="J178" i="42" s="1"/>
  <c r="J179" i="42" s="1"/>
  <c r="J180" i="42" s="1"/>
  <c r="J181" i="42" s="1"/>
  <c r="J182" i="42" s="1"/>
  <c r="J183" i="42" s="1"/>
  <c r="J184" i="42" s="1"/>
  <c r="J185" i="42" s="1"/>
  <c r="J186" i="42" s="1"/>
  <c r="J187" i="42" s="1"/>
  <c r="J188" i="42" s="1"/>
  <c r="J189" i="42" s="1"/>
  <c r="J190" i="42" s="1"/>
  <c r="J191" i="42" s="1"/>
  <c r="J192" i="42" s="1"/>
  <c r="J193" i="42" s="1"/>
  <c r="J194" i="42" s="1"/>
  <c r="J195" i="42" s="1"/>
  <c r="J196" i="42" s="1"/>
  <c r="J197" i="42" s="1"/>
  <c r="J198" i="42" s="1"/>
  <c r="J199" i="42" s="1"/>
  <c r="J200" i="42" s="1"/>
  <c r="J201" i="42" s="1"/>
  <c r="J202" i="42" s="1"/>
  <c r="J203" i="42" s="1"/>
  <c r="J204" i="42" s="1"/>
  <c r="J205" i="42" s="1"/>
  <c r="J206" i="42" s="1"/>
  <c r="J207" i="42" s="1"/>
  <c r="J208" i="42" s="1"/>
  <c r="J209" i="42" s="1"/>
  <c r="J210" i="42" s="1"/>
  <c r="J211" i="42" s="1"/>
  <c r="J212" i="42" s="1"/>
  <c r="J213" i="42" s="1"/>
  <c r="J214" i="42" s="1"/>
  <c r="J215" i="42" s="1"/>
  <c r="J216" i="42" s="1"/>
  <c r="J217" i="42" s="1"/>
  <c r="J218" i="42" s="1"/>
  <c r="J219" i="42" s="1"/>
  <c r="J220" i="42" s="1"/>
  <c r="J221" i="42" s="1"/>
  <c r="J222" i="42" s="1"/>
  <c r="J223" i="42" s="1"/>
  <c r="J224" i="42" s="1"/>
  <c r="J225" i="42" s="1"/>
  <c r="J226" i="42" s="1"/>
  <c r="J227" i="42" s="1"/>
  <c r="J228" i="42" s="1"/>
  <c r="J229" i="42" s="1"/>
  <c r="J230" i="42" s="1"/>
  <c r="J231" i="42" s="1"/>
  <c r="J232" i="42" s="1"/>
  <c r="J233" i="42" s="1"/>
  <c r="J234" i="42" s="1"/>
  <c r="J235" i="42" s="1"/>
  <c r="J236" i="42" s="1"/>
  <c r="J237" i="42" s="1"/>
  <c r="J238" i="42" s="1"/>
  <c r="J239" i="42" s="1"/>
  <c r="J240" i="42" s="1"/>
  <c r="J241" i="42" s="1"/>
  <c r="J242" i="42" s="1"/>
  <c r="J243" i="42" s="1"/>
  <c r="J244" i="42" s="1"/>
  <c r="J245" i="42" s="1"/>
  <c r="J246" i="42" s="1"/>
  <c r="J247" i="42" s="1"/>
  <c r="J248" i="42" s="1"/>
  <c r="J249" i="42" s="1"/>
  <c r="J250" i="42" s="1"/>
  <c r="J251" i="42" s="1"/>
  <c r="J252" i="42" s="1"/>
  <c r="J253" i="42" s="1"/>
  <c r="J254" i="42" s="1"/>
  <c r="J255" i="42" s="1"/>
  <c r="J256" i="42" s="1"/>
  <c r="J257" i="42" s="1"/>
  <c r="J258" i="42" s="1"/>
  <c r="J259" i="42" s="1"/>
  <c r="J260" i="42" s="1"/>
  <c r="J261" i="42" s="1"/>
  <c r="J262" i="42" s="1"/>
  <c r="J263" i="42" s="1"/>
  <c r="J264" i="42" s="1"/>
  <c r="J265" i="42" s="1"/>
  <c r="J266" i="42" s="1"/>
  <c r="J267" i="42" s="1"/>
  <c r="J268" i="42" s="1"/>
  <c r="J269" i="42" s="1"/>
  <c r="J270" i="42" s="1"/>
  <c r="J271" i="42" s="1"/>
  <c r="J272" i="42" s="1"/>
  <c r="J273" i="42" s="1"/>
  <c r="J274" i="42" s="1"/>
  <c r="J275" i="42" s="1"/>
  <c r="J276" i="42" s="1"/>
  <c r="J277" i="42" s="1"/>
  <c r="J278" i="42" s="1"/>
  <c r="J279" i="42" s="1"/>
  <c r="J280" i="42" s="1"/>
  <c r="J281" i="42" s="1"/>
  <c r="J282" i="42" s="1"/>
  <c r="J283" i="42" s="1"/>
  <c r="J284" i="42" s="1"/>
  <c r="J285" i="42" s="1"/>
  <c r="J286" i="42" s="1"/>
  <c r="J287" i="42" s="1"/>
  <c r="J288" i="42" s="1"/>
  <c r="J289" i="42" s="1"/>
  <c r="J290" i="42" s="1"/>
  <c r="J291" i="42" s="1"/>
  <c r="J292" i="42" s="1"/>
  <c r="J293" i="42" s="1"/>
  <c r="J294" i="42" s="1"/>
  <c r="J295" i="42" s="1"/>
  <c r="J296" i="42" s="1"/>
  <c r="J297" i="42" s="1"/>
  <c r="J298" i="42" s="1"/>
  <c r="J299" i="42" s="1"/>
  <c r="J300" i="42" s="1"/>
  <c r="J301" i="42" s="1"/>
  <c r="J302" i="42" s="1"/>
  <c r="J303" i="42" s="1"/>
  <c r="J304" i="42" s="1"/>
  <c r="J305" i="42" s="1"/>
  <c r="J306" i="42" s="1"/>
  <c r="J307" i="42" s="1"/>
  <c r="J308" i="42" s="1"/>
  <c r="J309" i="42" s="1"/>
  <c r="J310" i="42" s="1"/>
  <c r="J311" i="42" s="1"/>
  <c r="J312" i="42" s="1"/>
  <c r="J313" i="42" s="1"/>
  <c r="J314" i="42" s="1"/>
  <c r="J315" i="42" s="1"/>
  <c r="J316" i="42" s="1"/>
  <c r="J317" i="42" s="1"/>
  <c r="J318" i="42" s="1"/>
  <c r="J319" i="42" s="1"/>
  <c r="J320" i="42" s="1"/>
  <c r="J321" i="42" s="1"/>
  <c r="J322" i="42" s="1"/>
  <c r="J323" i="42" s="1"/>
  <c r="J324" i="42" s="1"/>
  <c r="J325" i="42" s="1"/>
  <c r="J326" i="42" s="1"/>
  <c r="J327" i="42" s="1"/>
  <c r="J328" i="42" s="1"/>
  <c r="J329" i="42" s="1"/>
  <c r="J330" i="42" s="1"/>
  <c r="J331" i="42" s="1"/>
  <c r="J332" i="42" s="1"/>
  <c r="J333" i="42" s="1"/>
  <c r="J334" i="42" s="1"/>
  <c r="J335" i="42" s="1"/>
  <c r="J336" i="42" s="1"/>
  <c r="J337" i="42" s="1"/>
  <c r="J338" i="42" s="1"/>
  <c r="J339" i="42" s="1"/>
  <c r="J340" i="42" s="1"/>
  <c r="J341" i="42" s="1"/>
  <c r="J342" i="42" s="1"/>
  <c r="J343" i="42" s="1"/>
  <c r="J344" i="42" s="1"/>
  <c r="J345" i="42" s="1"/>
  <c r="J346" i="42" s="1"/>
  <c r="J347" i="42" s="1"/>
  <c r="J348" i="42" s="1"/>
  <c r="J349" i="42" s="1"/>
  <c r="J350" i="42" s="1"/>
  <c r="J351" i="42" s="1"/>
  <c r="J352" i="42" s="1"/>
  <c r="J353" i="42" s="1"/>
  <c r="J354" i="42" s="1"/>
  <c r="J355" i="42" s="1"/>
  <c r="J356" i="42" s="1"/>
  <c r="J357" i="42" s="1"/>
  <c r="J358" i="42" s="1"/>
  <c r="J359" i="42" s="1"/>
  <c r="J360" i="42" s="1"/>
  <c r="J361" i="42" s="1"/>
  <c r="J362" i="42" s="1"/>
  <c r="J363" i="42" s="1"/>
  <c r="J364" i="42" s="1"/>
  <c r="J365" i="42" s="1"/>
  <c r="J366" i="42" s="1"/>
  <c r="J367" i="42" s="1"/>
  <c r="J368" i="42" s="1"/>
  <c r="I5" i="42"/>
  <c r="I6" i="42" s="1"/>
  <c r="I7" i="42" s="1"/>
  <c r="I8" i="42" s="1"/>
  <c r="I9" i="42" s="1"/>
  <c r="I10" i="42" s="1"/>
  <c r="I11" i="42" s="1"/>
  <c r="I12" i="42" s="1"/>
  <c r="I13" i="42" s="1"/>
  <c r="I14" i="42" s="1"/>
  <c r="I15" i="42" s="1"/>
  <c r="I16" i="42" s="1"/>
  <c r="I17" i="42" s="1"/>
  <c r="I18" i="42" s="1"/>
  <c r="I19" i="42" s="1"/>
  <c r="I20" i="42" s="1"/>
  <c r="I21" i="42" s="1"/>
  <c r="I22" i="42" s="1"/>
  <c r="I23" i="42" s="1"/>
  <c r="I24" i="42" s="1"/>
  <c r="I25" i="42" s="1"/>
  <c r="I26" i="42" s="1"/>
  <c r="I27" i="42" s="1"/>
  <c r="I28" i="42" s="1"/>
  <c r="I29" i="42" s="1"/>
  <c r="I30" i="42" s="1"/>
  <c r="I31" i="42" s="1"/>
  <c r="I32" i="42" s="1"/>
  <c r="I33" i="42" s="1"/>
  <c r="I34" i="42" s="1"/>
  <c r="O4" i="42"/>
  <c r="M4" i="42"/>
  <c r="D4" i="42"/>
  <c r="O368" i="41"/>
  <c r="P368" i="41" s="1"/>
  <c r="S368" i="41" s="1"/>
  <c r="AK369" i="13" s="1"/>
  <c r="M368" i="41"/>
  <c r="O367" i="41"/>
  <c r="M367" i="41"/>
  <c r="O366" i="41"/>
  <c r="M366" i="41"/>
  <c r="O365" i="41"/>
  <c r="M365" i="41"/>
  <c r="O364" i="41"/>
  <c r="P364" i="41" s="1"/>
  <c r="S364" i="41" s="1"/>
  <c r="AK365" i="13" s="1"/>
  <c r="M364" i="41"/>
  <c r="O363" i="41"/>
  <c r="M363" i="41"/>
  <c r="O362" i="41"/>
  <c r="M362" i="41"/>
  <c r="O361" i="41"/>
  <c r="M361" i="41"/>
  <c r="O360" i="41"/>
  <c r="P360" i="41" s="1"/>
  <c r="S360" i="41" s="1"/>
  <c r="AK361" i="13" s="1"/>
  <c r="M360" i="41"/>
  <c r="O359" i="41"/>
  <c r="M359" i="41"/>
  <c r="O358" i="41"/>
  <c r="M358" i="41"/>
  <c r="O357" i="41"/>
  <c r="M357" i="41"/>
  <c r="O356" i="41"/>
  <c r="P356" i="41" s="1"/>
  <c r="S356" i="41" s="1"/>
  <c r="AK357" i="13" s="1"/>
  <c r="M356" i="41"/>
  <c r="O355" i="41"/>
  <c r="M355" i="41"/>
  <c r="O354" i="41"/>
  <c r="M354" i="41"/>
  <c r="O353" i="41"/>
  <c r="M353" i="41"/>
  <c r="O352" i="41"/>
  <c r="P352" i="41" s="1"/>
  <c r="S352" i="41" s="1"/>
  <c r="AK353" i="13" s="1"/>
  <c r="M352" i="41"/>
  <c r="O351" i="41"/>
  <c r="M351" i="41"/>
  <c r="O350" i="41"/>
  <c r="P350" i="41" s="1"/>
  <c r="M350" i="41"/>
  <c r="O349" i="41"/>
  <c r="M349" i="41"/>
  <c r="O348" i="41"/>
  <c r="P348" i="41" s="1"/>
  <c r="M348" i="41"/>
  <c r="O347" i="41"/>
  <c r="M347" i="41"/>
  <c r="O346" i="41"/>
  <c r="M346" i="41"/>
  <c r="O345" i="41"/>
  <c r="M345" i="41"/>
  <c r="O344" i="41"/>
  <c r="P344" i="41" s="1"/>
  <c r="M344" i="41"/>
  <c r="O343" i="41"/>
  <c r="P343" i="41" s="1"/>
  <c r="M343" i="41"/>
  <c r="O342" i="41"/>
  <c r="M342" i="41"/>
  <c r="O341" i="41"/>
  <c r="M341" i="41"/>
  <c r="O340" i="41"/>
  <c r="M340" i="41"/>
  <c r="O339" i="41"/>
  <c r="M339" i="41"/>
  <c r="I339" i="41"/>
  <c r="I340" i="41" s="1"/>
  <c r="I341" i="41" s="1"/>
  <c r="I342" i="41" s="1"/>
  <c r="I343" i="41" s="1"/>
  <c r="I344" i="41" s="1"/>
  <c r="I345" i="41" s="1"/>
  <c r="I346" i="41" s="1"/>
  <c r="I347" i="41" s="1"/>
  <c r="I348" i="41" s="1"/>
  <c r="I349" i="41" s="1"/>
  <c r="I350" i="41" s="1"/>
  <c r="I351" i="41" s="1"/>
  <c r="I352" i="41" s="1"/>
  <c r="I353" i="41" s="1"/>
  <c r="I354" i="41" s="1"/>
  <c r="I355" i="41" s="1"/>
  <c r="I356" i="41" s="1"/>
  <c r="I357" i="41" s="1"/>
  <c r="I358" i="41" s="1"/>
  <c r="I359" i="41" s="1"/>
  <c r="I360" i="41" s="1"/>
  <c r="I361" i="41" s="1"/>
  <c r="I362" i="41" s="1"/>
  <c r="I363" i="41" s="1"/>
  <c r="I364" i="41" s="1"/>
  <c r="I365" i="41" s="1"/>
  <c r="I366" i="41" s="1"/>
  <c r="I367" i="41" s="1"/>
  <c r="I368" i="41" s="1"/>
  <c r="O338" i="41"/>
  <c r="M338" i="41"/>
  <c r="O337" i="41"/>
  <c r="P337" i="41" s="1"/>
  <c r="M337" i="41"/>
  <c r="O336" i="41"/>
  <c r="P336" i="41" s="1"/>
  <c r="M336" i="41"/>
  <c r="O335" i="41"/>
  <c r="M335" i="41"/>
  <c r="O334" i="41"/>
  <c r="M334" i="41"/>
  <c r="O333" i="41"/>
  <c r="P333" i="41" s="1"/>
  <c r="M333" i="41"/>
  <c r="O332" i="41"/>
  <c r="P332" i="41" s="1"/>
  <c r="M332" i="41"/>
  <c r="O331" i="41"/>
  <c r="M331" i="41"/>
  <c r="O330" i="41"/>
  <c r="M330" i="41"/>
  <c r="O329" i="41"/>
  <c r="P329" i="41" s="1"/>
  <c r="M329" i="41"/>
  <c r="O328" i="41"/>
  <c r="M328" i="41"/>
  <c r="O327" i="41"/>
  <c r="M327" i="41"/>
  <c r="O326" i="41"/>
  <c r="M326" i="41"/>
  <c r="O325" i="41"/>
  <c r="P325" i="41" s="1"/>
  <c r="S325" i="41" s="1"/>
  <c r="AK326" i="13" s="1"/>
  <c r="M325" i="41"/>
  <c r="O324" i="41"/>
  <c r="P324" i="41" s="1"/>
  <c r="M324" i="41"/>
  <c r="O323" i="41"/>
  <c r="M323" i="41"/>
  <c r="O322" i="41"/>
  <c r="M322" i="41"/>
  <c r="O321" i="41"/>
  <c r="P321" i="41" s="1"/>
  <c r="M321" i="41"/>
  <c r="O320" i="41"/>
  <c r="M320" i="41"/>
  <c r="O319" i="41"/>
  <c r="M319" i="41"/>
  <c r="O318" i="41"/>
  <c r="M318" i="41"/>
  <c r="O317" i="41"/>
  <c r="P317" i="41" s="1"/>
  <c r="M317" i="41"/>
  <c r="O316" i="41"/>
  <c r="M316" i="41"/>
  <c r="O315" i="41"/>
  <c r="M315" i="41"/>
  <c r="O314" i="41"/>
  <c r="M314" i="41"/>
  <c r="O313" i="41"/>
  <c r="P313" i="41" s="1"/>
  <c r="M313" i="41"/>
  <c r="O312" i="41"/>
  <c r="P312" i="41" s="1"/>
  <c r="M312" i="41"/>
  <c r="O311" i="41"/>
  <c r="P311" i="41" s="1"/>
  <c r="S311" i="41" s="1"/>
  <c r="AK312" i="13" s="1"/>
  <c r="M311" i="41"/>
  <c r="O310" i="41"/>
  <c r="M310" i="41"/>
  <c r="O309" i="41"/>
  <c r="M309" i="41"/>
  <c r="I309" i="41"/>
  <c r="I310" i="41" s="1"/>
  <c r="I311" i="41" s="1"/>
  <c r="I312" i="41" s="1"/>
  <c r="I313" i="41" s="1"/>
  <c r="I314" i="41" s="1"/>
  <c r="I315" i="41" s="1"/>
  <c r="I316" i="41" s="1"/>
  <c r="I317" i="41" s="1"/>
  <c r="I318" i="41" s="1"/>
  <c r="I319" i="41" s="1"/>
  <c r="I320" i="41" s="1"/>
  <c r="I321" i="41" s="1"/>
  <c r="I322" i="41" s="1"/>
  <c r="I323" i="41" s="1"/>
  <c r="I324" i="41" s="1"/>
  <c r="I325" i="41" s="1"/>
  <c r="I326" i="41" s="1"/>
  <c r="I327" i="41" s="1"/>
  <c r="I328" i="41" s="1"/>
  <c r="I329" i="41" s="1"/>
  <c r="I330" i="41" s="1"/>
  <c r="I331" i="41" s="1"/>
  <c r="I332" i="41" s="1"/>
  <c r="I333" i="41" s="1"/>
  <c r="I334" i="41" s="1"/>
  <c r="I335" i="41" s="1"/>
  <c r="I336" i="41" s="1"/>
  <c r="I337" i="41" s="1"/>
  <c r="O308" i="41"/>
  <c r="M308" i="41"/>
  <c r="O307" i="41"/>
  <c r="M307" i="41"/>
  <c r="O306" i="41"/>
  <c r="P306" i="41" s="1"/>
  <c r="M306" i="41"/>
  <c r="O305" i="41"/>
  <c r="M305" i="41"/>
  <c r="O304" i="41"/>
  <c r="M304" i="41"/>
  <c r="O303" i="41"/>
  <c r="M303" i="41"/>
  <c r="O302" i="41"/>
  <c r="P302" i="41" s="1"/>
  <c r="M302" i="41"/>
  <c r="O301" i="41"/>
  <c r="M301" i="41"/>
  <c r="O300" i="41"/>
  <c r="M300" i="41"/>
  <c r="O299" i="41"/>
  <c r="P299" i="41" s="1"/>
  <c r="M299" i="41"/>
  <c r="O298" i="41"/>
  <c r="M298" i="41"/>
  <c r="O297" i="41"/>
  <c r="M297" i="41"/>
  <c r="O296" i="41"/>
  <c r="P296" i="41" s="1"/>
  <c r="M296" i="41"/>
  <c r="O295" i="41"/>
  <c r="P295" i="41" s="1"/>
  <c r="M295" i="41"/>
  <c r="O294" i="41"/>
  <c r="M294" i="41"/>
  <c r="O293" i="41"/>
  <c r="M293" i="41"/>
  <c r="O292" i="41"/>
  <c r="M292" i="41"/>
  <c r="O291" i="41"/>
  <c r="P291" i="41" s="1"/>
  <c r="M291" i="41"/>
  <c r="O290" i="41"/>
  <c r="M290" i="41"/>
  <c r="O289" i="41"/>
  <c r="M289" i="41"/>
  <c r="O288" i="41"/>
  <c r="P288" i="41" s="1"/>
  <c r="M288" i="41"/>
  <c r="O287" i="41"/>
  <c r="R287" i="41" s="1"/>
  <c r="J288" i="13" s="1"/>
  <c r="M287" i="41"/>
  <c r="O286" i="41"/>
  <c r="M286" i="41"/>
  <c r="O285" i="41"/>
  <c r="P285" i="41" s="1"/>
  <c r="M285" i="41"/>
  <c r="O284" i="41"/>
  <c r="M284" i="41"/>
  <c r="O283" i="41"/>
  <c r="R283" i="41" s="1"/>
  <c r="J284" i="13" s="1"/>
  <c r="M283" i="41"/>
  <c r="O282" i="41"/>
  <c r="M282" i="41"/>
  <c r="O281" i="41"/>
  <c r="M281" i="41"/>
  <c r="O280" i="41"/>
  <c r="P280" i="41" s="1"/>
  <c r="M280" i="41"/>
  <c r="O279" i="41"/>
  <c r="P279" i="41" s="1"/>
  <c r="M279" i="41"/>
  <c r="I279" i="41"/>
  <c r="I280" i="41" s="1"/>
  <c r="I281" i="41" s="1"/>
  <c r="I282" i="41" s="1"/>
  <c r="I283" i="41" s="1"/>
  <c r="I284" i="41" s="1"/>
  <c r="I285" i="41" s="1"/>
  <c r="I286" i="41" s="1"/>
  <c r="I287" i="41" s="1"/>
  <c r="I288" i="41" s="1"/>
  <c r="I289" i="41" s="1"/>
  <c r="I290" i="41" s="1"/>
  <c r="I291" i="41" s="1"/>
  <c r="I292" i="41" s="1"/>
  <c r="I293" i="41" s="1"/>
  <c r="I294" i="41" s="1"/>
  <c r="I295" i="41" s="1"/>
  <c r="I296" i="41" s="1"/>
  <c r="I297" i="41" s="1"/>
  <c r="I298" i="41" s="1"/>
  <c r="I299" i="41" s="1"/>
  <c r="I300" i="41" s="1"/>
  <c r="I301" i="41" s="1"/>
  <c r="I302" i="41" s="1"/>
  <c r="I303" i="41" s="1"/>
  <c r="I304" i="41" s="1"/>
  <c r="I305" i="41" s="1"/>
  <c r="I306" i="41" s="1"/>
  <c r="I307" i="41" s="1"/>
  <c r="O278" i="41"/>
  <c r="M278" i="41"/>
  <c r="I278" i="41"/>
  <c r="O277" i="41"/>
  <c r="R277" i="41" s="1"/>
  <c r="J278" i="13" s="1"/>
  <c r="M277" i="41"/>
  <c r="O276" i="41"/>
  <c r="M276" i="41"/>
  <c r="O275" i="41"/>
  <c r="M275" i="41"/>
  <c r="O274" i="41"/>
  <c r="P274" i="41" s="1"/>
  <c r="S274" i="41" s="1"/>
  <c r="AK275" i="13" s="1"/>
  <c r="M274" i="41"/>
  <c r="O273" i="41"/>
  <c r="P273" i="41" s="1"/>
  <c r="M273" i="41"/>
  <c r="O272" i="41"/>
  <c r="P272" i="41" s="1"/>
  <c r="M272" i="41"/>
  <c r="O271" i="41"/>
  <c r="M271" i="41"/>
  <c r="O270" i="41"/>
  <c r="M270" i="41"/>
  <c r="O269" i="41"/>
  <c r="P269" i="41" s="1"/>
  <c r="S269" i="41" s="1"/>
  <c r="AK270" i="13" s="1"/>
  <c r="M269" i="41"/>
  <c r="O268" i="41"/>
  <c r="P268" i="41" s="1"/>
  <c r="M268" i="41"/>
  <c r="O267" i="41"/>
  <c r="R267" i="41" s="1"/>
  <c r="J268" i="13" s="1"/>
  <c r="M267" i="41"/>
  <c r="O266" i="41"/>
  <c r="M266" i="41"/>
  <c r="O265" i="41"/>
  <c r="P265" i="41" s="1"/>
  <c r="M265" i="41"/>
  <c r="O264" i="41"/>
  <c r="P264" i="41" s="1"/>
  <c r="M264" i="41"/>
  <c r="P263" i="41"/>
  <c r="O263" i="41"/>
  <c r="M263" i="41"/>
  <c r="O262" i="41"/>
  <c r="P262" i="41" s="1"/>
  <c r="M262" i="41"/>
  <c r="O261" i="41"/>
  <c r="M261" i="41"/>
  <c r="O260" i="41"/>
  <c r="P260" i="41" s="1"/>
  <c r="M260" i="41"/>
  <c r="O259" i="41"/>
  <c r="M259" i="41"/>
  <c r="O258" i="41"/>
  <c r="M258" i="41"/>
  <c r="O257" i="41"/>
  <c r="M257" i="41"/>
  <c r="O256" i="41"/>
  <c r="P256" i="41" s="1"/>
  <c r="M256" i="41"/>
  <c r="O255" i="41"/>
  <c r="P255" i="41" s="1"/>
  <c r="M255" i="41"/>
  <c r="O254" i="41"/>
  <c r="M254" i="41"/>
  <c r="I254" i="41"/>
  <c r="I255" i="41" s="1"/>
  <c r="I256" i="41" s="1"/>
  <c r="I257" i="41" s="1"/>
  <c r="I258" i="41" s="1"/>
  <c r="I259" i="41" s="1"/>
  <c r="I260" i="41" s="1"/>
  <c r="I261" i="41" s="1"/>
  <c r="I262" i="41" s="1"/>
  <c r="I263" i="41" s="1"/>
  <c r="I264" i="41" s="1"/>
  <c r="I265" i="41" s="1"/>
  <c r="I266" i="41" s="1"/>
  <c r="I267" i="41" s="1"/>
  <c r="I268" i="41" s="1"/>
  <c r="I269" i="41" s="1"/>
  <c r="I270" i="41" s="1"/>
  <c r="I271" i="41" s="1"/>
  <c r="I272" i="41" s="1"/>
  <c r="I273" i="41" s="1"/>
  <c r="I274" i="41" s="1"/>
  <c r="I275" i="41" s="1"/>
  <c r="I276" i="41" s="1"/>
  <c r="O253" i="41"/>
  <c r="M253" i="41"/>
  <c r="O252" i="41"/>
  <c r="P252" i="41" s="1"/>
  <c r="M252" i="41"/>
  <c r="O251" i="41"/>
  <c r="M251" i="41"/>
  <c r="O250" i="41"/>
  <c r="R250" i="41" s="1"/>
  <c r="J251" i="13" s="1"/>
  <c r="M250" i="41"/>
  <c r="O249" i="41"/>
  <c r="M249" i="41"/>
  <c r="O248" i="41"/>
  <c r="M248" i="41"/>
  <c r="I248" i="41"/>
  <c r="I249" i="41" s="1"/>
  <c r="I250" i="41" s="1"/>
  <c r="I251" i="41" s="1"/>
  <c r="I252" i="41" s="1"/>
  <c r="I253" i="41" s="1"/>
  <c r="O247" i="41"/>
  <c r="M247" i="41"/>
  <c r="O246" i="41"/>
  <c r="M246" i="41"/>
  <c r="O245" i="41"/>
  <c r="P245" i="41" s="1"/>
  <c r="M245" i="41"/>
  <c r="O244" i="41"/>
  <c r="P244" i="41" s="1"/>
  <c r="M244" i="41"/>
  <c r="O243" i="41"/>
  <c r="M243" i="41"/>
  <c r="O242" i="41"/>
  <c r="M242" i="41"/>
  <c r="O241" i="41"/>
  <c r="P241" i="41" s="1"/>
  <c r="M241" i="41"/>
  <c r="O240" i="41"/>
  <c r="P240" i="41" s="1"/>
  <c r="M240" i="41"/>
  <c r="O239" i="41"/>
  <c r="P239" i="41" s="1"/>
  <c r="M239" i="41"/>
  <c r="O238" i="41"/>
  <c r="M238" i="41"/>
  <c r="O237" i="41"/>
  <c r="M237" i="41"/>
  <c r="O236" i="41"/>
  <c r="M236" i="41"/>
  <c r="O235" i="41"/>
  <c r="M235" i="41"/>
  <c r="O234" i="41"/>
  <c r="M234" i="41"/>
  <c r="O233" i="41"/>
  <c r="M233" i="41"/>
  <c r="O232" i="41"/>
  <c r="M232" i="41"/>
  <c r="O231" i="41"/>
  <c r="M231" i="41"/>
  <c r="O230" i="41"/>
  <c r="M230" i="41"/>
  <c r="O229" i="41"/>
  <c r="P229" i="41" s="1"/>
  <c r="M229" i="41"/>
  <c r="O228" i="41"/>
  <c r="M228" i="41"/>
  <c r="O227" i="41"/>
  <c r="M227" i="41"/>
  <c r="O226" i="41"/>
  <c r="M226" i="41"/>
  <c r="O225" i="41"/>
  <c r="P225" i="41" s="1"/>
  <c r="M225" i="41"/>
  <c r="O224" i="41"/>
  <c r="M224" i="41"/>
  <c r="O223" i="41"/>
  <c r="M223" i="41"/>
  <c r="I223" i="41"/>
  <c r="I224" i="41" s="1"/>
  <c r="I225" i="41" s="1"/>
  <c r="I226" i="41" s="1"/>
  <c r="I227" i="41" s="1"/>
  <c r="I228" i="41" s="1"/>
  <c r="I229" i="41" s="1"/>
  <c r="I230" i="41" s="1"/>
  <c r="I231" i="41" s="1"/>
  <c r="I232" i="41" s="1"/>
  <c r="I233" i="41" s="1"/>
  <c r="I234" i="41" s="1"/>
  <c r="I235" i="41" s="1"/>
  <c r="I236" i="41" s="1"/>
  <c r="I237" i="41" s="1"/>
  <c r="I238" i="41" s="1"/>
  <c r="I239" i="41" s="1"/>
  <c r="I240" i="41" s="1"/>
  <c r="I241" i="41" s="1"/>
  <c r="I242" i="41" s="1"/>
  <c r="I243" i="41" s="1"/>
  <c r="I244" i="41" s="1"/>
  <c r="I245" i="41" s="1"/>
  <c r="I246" i="41" s="1"/>
  <c r="O222" i="41"/>
  <c r="M222" i="41"/>
  <c r="O221" i="41"/>
  <c r="P221" i="41" s="1"/>
  <c r="M221" i="41"/>
  <c r="O220" i="41"/>
  <c r="R220" i="41" s="1"/>
  <c r="J221" i="13" s="1"/>
  <c r="M220" i="41"/>
  <c r="O219" i="41"/>
  <c r="M219" i="41"/>
  <c r="O218" i="41"/>
  <c r="M218" i="41"/>
  <c r="O217" i="41"/>
  <c r="M217" i="41"/>
  <c r="I217" i="41"/>
  <c r="I218" i="41" s="1"/>
  <c r="I219" i="41" s="1"/>
  <c r="I220" i="41" s="1"/>
  <c r="I221" i="41" s="1"/>
  <c r="I222" i="41" s="1"/>
  <c r="O216" i="41"/>
  <c r="P216" i="41" s="1"/>
  <c r="M216" i="41"/>
  <c r="O215" i="41"/>
  <c r="M215" i="41"/>
  <c r="O214" i="41"/>
  <c r="P214" i="41" s="1"/>
  <c r="M214" i="41"/>
  <c r="O213" i="41"/>
  <c r="M213" i="41"/>
  <c r="O212" i="41"/>
  <c r="M212" i="41"/>
  <c r="O211" i="41"/>
  <c r="M211" i="41"/>
  <c r="O210" i="41"/>
  <c r="P210" i="41" s="1"/>
  <c r="M210" i="41"/>
  <c r="O209" i="41"/>
  <c r="M209" i="41"/>
  <c r="O208" i="41"/>
  <c r="M208" i="41"/>
  <c r="O207" i="41"/>
  <c r="M207" i="41"/>
  <c r="O206" i="41"/>
  <c r="P206" i="41" s="1"/>
  <c r="M206" i="41"/>
  <c r="O205" i="41"/>
  <c r="P205" i="41" s="1"/>
  <c r="M205" i="41"/>
  <c r="O204" i="41"/>
  <c r="M204" i="41"/>
  <c r="O203" i="41"/>
  <c r="M203" i="41"/>
  <c r="O202" i="41"/>
  <c r="P202" i="41" s="1"/>
  <c r="M202" i="41"/>
  <c r="O201" i="41"/>
  <c r="P201" i="41" s="1"/>
  <c r="M201" i="41"/>
  <c r="O200" i="41"/>
  <c r="M200" i="41"/>
  <c r="O199" i="41"/>
  <c r="M199" i="41"/>
  <c r="O198" i="41"/>
  <c r="P198" i="41" s="1"/>
  <c r="M198" i="41"/>
  <c r="O197" i="41"/>
  <c r="R197" i="41" s="1"/>
  <c r="J198" i="13" s="1"/>
  <c r="M197" i="41"/>
  <c r="O196" i="41"/>
  <c r="M196" i="41"/>
  <c r="O195" i="41"/>
  <c r="M195" i="41"/>
  <c r="O194" i="41"/>
  <c r="P194" i="41" s="1"/>
  <c r="M194" i="41"/>
  <c r="O193" i="41"/>
  <c r="P193" i="41" s="1"/>
  <c r="M193" i="41"/>
  <c r="O192" i="41"/>
  <c r="M192" i="41"/>
  <c r="I192" i="41"/>
  <c r="I193" i="41" s="1"/>
  <c r="I194" i="41" s="1"/>
  <c r="I195" i="41" s="1"/>
  <c r="I196" i="41" s="1"/>
  <c r="I197" i="41" s="1"/>
  <c r="I198" i="41" s="1"/>
  <c r="I199" i="41" s="1"/>
  <c r="I200" i="41" s="1"/>
  <c r="I201" i="41" s="1"/>
  <c r="I202" i="41" s="1"/>
  <c r="I203" i="41" s="1"/>
  <c r="I204" i="41" s="1"/>
  <c r="I205" i="41" s="1"/>
  <c r="I206" i="41" s="1"/>
  <c r="I207" i="41" s="1"/>
  <c r="I208" i="41" s="1"/>
  <c r="I209" i="41" s="1"/>
  <c r="I210" i="41" s="1"/>
  <c r="I211" i="41" s="1"/>
  <c r="I212" i="41" s="1"/>
  <c r="I213" i="41" s="1"/>
  <c r="I214" i="41" s="1"/>
  <c r="I215" i="41" s="1"/>
  <c r="O191" i="41"/>
  <c r="M191" i="41"/>
  <c r="O190" i="41"/>
  <c r="P190" i="41" s="1"/>
  <c r="M190" i="41"/>
  <c r="O189" i="41"/>
  <c r="M189" i="41"/>
  <c r="O188" i="41"/>
  <c r="M188" i="41"/>
  <c r="O187" i="41"/>
  <c r="M187" i="41"/>
  <c r="O186" i="41"/>
  <c r="M186" i="41"/>
  <c r="I186" i="41"/>
  <c r="I187" i="41" s="1"/>
  <c r="I188" i="41" s="1"/>
  <c r="I189" i="41" s="1"/>
  <c r="I190" i="41" s="1"/>
  <c r="I191" i="41" s="1"/>
  <c r="O185" i="41"/>
  <c r="M185" i="41"/>
  <c r="O184" i="41"/>
  <c r="M184" i="41"/>
  <c r="O183" i="41"/>
  <c r="P183" i="41" s="1"/>
  <c r="M183" i="41"/>
  <c r="O182" i="41"/>
  <c r="R182" i="41" s="1"/>
  <c r="J183" i="13" s="1"/>
  <c r="M182" i="41"/>
  <c r="O181" i="41"/>
  <c r="M181" i="41"/>
  <c r="O180" i="41"/>
  <c r="M180" i="41"/>
  <c r="O179" i="41"/>
  <c r="P179" i="41" s="1"/>
  <c r="M179" i="41"/>
  <c r="O178" i="41"/>
  <c r="P178" i="41" s="1"/>
  <c r="M178" i="41"/>
  <c r="O177" i="41"/>
  <c r="M177" i="41"/>
  <c r="O176" i="41"/>
  <c r="M176" i="41"/>
  <c r="O175" i="41"/>
  <c r="P175" i="41" s="1"/>
  <c r="M175" i="41"/>
  <c r="O174" i="41"/>
  <c r="M174" i="41"/>
  <c r="O173" i="41"/>
  <c r="P173" i="41" s="1"/>
  <c r="M173" i="41"/>
  <c r="O172" i="41"/>
  <c r="M172" i="41"/>
  <c r="O171" i="41"/>
  <c r="M171" i="41"/>
  <c r="O170" i="41"/>
  <c r="M170" i="41"/>
  <c r="O169" i="41"/>
  <c r="M169" i="41"/>
  <c r="O168" i="41"/>
  <c r="P168" i="41" s="1"/>
  <c r="M168" i="41"/>
  <c r="O167" i="41"/>
  <c r="P167" i="41" s="1"/>
  <c r="M167" i="41"/>
  <c r="O166" i="41"/>
  <c r="M166" i="41"/>
  <c r="O165" i="41"/>
  <c r="M165" i="41"/>
  <c r="O164" i="41"/>
  <c r="P164" i="41" s="1"/>
  <c r="M164" i="41"/>
  <c r="O163" i="41"/>
  <c r="P163" i="41" s="1"/>
  <c r="M163" i="41"/>
  <c r="O162" i="41"/>
  <c r="M162" i="41"/>
  <c r="O161" i="41"/>
  <c r="M161" i="41"/>
  <c r="O160" i="41"/>
  <c r="M160" i="41"/>
  <c r="O159" i="41"/>
  <c r="M159" i="41"/>
  <c r="O158" i="41"/>
  <c r="M158" i="41"/>
  <c r="O157" i="41"/>
  <c r="M157" i="41"/>
  <c r="O156" i="41"/>
  <c r="M156" i="41"/>
  <c r="I156" i="41"/>
  <c r="I157" i="41" s="1"/>
  <c r="I158" i="41" s="1"/>
  <c r="I159" i="41" s="1"/>
  <c r="I160" i="41" s="1"/>
  <c r="I161" i="41" s="1"/>
  <c r="I162" i="41" s="1"/>
  <c r="I163" i="41" s="1"/>
  <c r="I164" i="41" s="1"/>
  <c r="I165" i="41" s="1"/>
  <c r="I166" i="41" s="1"/>
  <c r="I167" i="41" s="1"/>
  <c r="I168" i="41" s="1"/>
  <c r="I169" i="41" s="1"/>
  <c r="I170" i="41" s="1"/>
  <c r="I171" i="41" s="1"/>
  <c r="I172" i="41" s="1"/>
  <c r="I173" i="41" s="1"/>
  <c r="I174" i="41" s="1"/>
  <c r="I175" i="41" s="1"/>
  <c r="I176" i="41" s="1"/>
  <c r="I177" i="41" s="1"/>
  <c r="I178" i="41" s="1"/>
  <c r="I179" i="41" s="1"/>
  <c r="I180" i="41" s="1"/>
  <c r="I181" i="41" s="1"/>
  <c r="I182" i="41" s="1"/>
  <c r="I183" i="41" s="1"/>
  <c r="I184" i="41" s="1"/>
  <c r="O155" i="41"/>
  <c r="M155" i="41"/>
  <c r="O154" i="41"/>
  <c r="P154" i="41" s="1"/>
  <c r="M154" i="41"/>
  <c r="O153" i="41"/>
  <c r="P153" i="41" s="1"/>
  <c r="M153" i="41"/>
  <c r="O152" i="41"/>
  <c r="M152" i="41"/>
  <c r="O151" i="41"/>
  <c r="M151" i="41"/>
  <c r="O150" i="41"/>
  <c r="P150" i="41" s="1"/>
  <c r="M150" i="41"/>
  <c r="O149" i="41"/>
  <c r="P149" i="41" s="1"/>
  <c r="M149" i="41"/>
  <c r="O148" i="41"/>
  <c r="M148" i="41"/>
  <c r="O147" i="41"/>
  <c r="M147" i="41"/>
  <c r="O146" i="41"/>
  <c r="M146" i="41"/>
  <c r="O145" i="41"/>
  <c r="M145" i="41"/>
  <c r="O144" i="41"/>
  <c r="M144" i="41"/>
  <c r="O143" i="41"/>
  <c r="M143" i="41"/>
  <c r="O142" i="41"/>
  <c r="P142" i="41" s="1"/>
  <c r="M142" i="41"/>
  <c r="O141" i="41"/>
  <c r="P141" i="41" s="1"/>
  <c r="M141" i="41"/>
  <c r="O140" i="41"/>
  <c r="M140" i="41"/>
  <c r="O139" i="41"/>
  <c r="M139" i="41"/>
  <c r="O138" i="41"/>
  <c r="P138" i="41" s="1"/>
  <c r="M138" i="41"/>
  <c r="O137" i="41"/>
  <c r="P137" i="41" s="1"/>
  <c r="M137" i="41"/>
  <c r="O136" i="41"/>
  <c r="M136" i="41"/>
  <c r="O135" i="41"/>
  <c r="M135" i="41"/>
  <c r="O134" i="41"/>
  <c r="P134" i="41" s="1"/>
  <c r="M134" i="41"/>
  <c r="O133" i="41"/>
  <c r="M133" i="41"/>
  <c r="O132" i="41"/>
  <c r="M132" i="41"/>
  <c r="O131" i="41"/>
  <c r="M131" i="41"/>
  <c r="O130" i="41"/>
  <c r="P130" i="41" s="1"/>
  <c r="M130" i="41"/>
  <c r="O129" i="41"/>
  <c r="M129" i="41"/>
  <c r="O128" i="41"/>
  <c r="M128" i="41"/>
  <c r="O127" i="41"/>
  <c r="M127" i="41"/>
  <c r="O126" i="41"/>
  <c r="M126" i="41"/>
  <c r="O125" i="41"/>
  <c r="P125" i="41" s="1"/>
  <c r="M125" i="41"/>
  <c r="I125" i="41"/>
  <c r="I126" i="41" s="1"/>
  <c r="I127" i="41" s="1"/>
  <c r="I128" i="41" s="1"/>
  <c r="I129" i="41" s="1"/>
  <c r="I130" i="41" s="1"/>
  <c r="I131" i="41" s="1"/>
  <c r="I132" i="41" s="1"/>
  <c r="I133" i="41" s="1"/>
  <c r="I134" i="41" s="1"/>
  <c r="I135" i="41" s="1"/>
  <c r="I136" i="41" s="1"/>
  <c r="I137" i="41" s="1"/>
  <c r="I138" i="41" s="1"/>
  <c r="I139" i="41" s="1"/>
  <c r="I140" i="41" s="1"/>
  <c r="I141" i="41" s="1"/>
  <c r="I142" i="41" s="1"/>
  <c r="I143" i="41" s="1"/>
  <c r="I144" i="41" s="1"/>
  <c r="I145" i="41" s="1"/>
  <c r="I146" i="41" s="1"/>
  <c r="I147" i="41" s="1"/>
  <c r="I148" i="41" s="1"/>
  <c r="I149" i="41" s="1"/>
  <c r="I150" i="41" s="1"/>
  <c r="I151" i="41" s="1"/>
  <c r="I152" i="41" s="1"/>
  <c r="I153" i="41" s="1"/>
  <c r="I154" i="41" s="1"/>
  <c r="O124" i="41"/>
  <c r="M124" i="41"/>
  <c r="O123" i="41"/>
  <c r="P123" i="41" s="1"/>
  <c r="M123" i="41"/>
  <c r="R123" i="41" s="1"/>
  <c r="J124" i="13" s="1"/>
  <c r="O122" i="41"/>
  <c r="M122" i="41"/>
  <c r="O121" i="41"/>
  <c r="M121" i="41"/>
  <c r="O120" i="41"/>
  <c r="M120" i="41"/>
  <c r="O119" i="41"/>
  <c r="M119" i="41"/>
  <c r="O118" i="41"/>
  <c r="P118" i="41" s="1"/>
  <c r="M118" i="41"/>
  <c r="O117" i="41"/>
  <c r="M117" i="41"/>
  <c r="O116" i="41"/>
  <c r="M116" i="41"/>
  <c r="O115" i="41"/>
  <c r="P115" i="41" s="1"/>
  <c r="M115" i="41"/>
  <c r="O114" i="41"/>
  <c r="M114" i="41"/>
  <c r="O113" i="41"/>
  <c r="M113" i="41"/>
  <c r="O112" i="41"/>
  <c r="M112" i="41"/>
  <c r="O111" i="41"/>
  <c r="P111" i="41" s="1"/>
  <c r="M111" i="41"/>
  <c r="O110" i="41"/>
  <c r="M110" i="41"/>
  <c r="O109" i="41"/>
  <c r="M109" i="41"/>
  <c r="O108" i="41"/>
  <c r="M108" i="41"/>
  <c r="O107" i="41"/>
  <c r="P107" i="41" s="1"/>
  <c r="M107" i="41"/>
  <c r="O106" i="41"/>
  <c r="P106" i="41" s="1"/>
  <c r="M106" i="41"/>
  <c r="O105" i="41"/>
  <c r="M105" i="41"/>
  <c r="O104" i="41"/>
  <c r="M104" i="41"/>
  <c r="O103" i="41"/>
  <c r="M103" i="41"/>
  <c r="O102" i="41"/>
  <c r="P102" i="41" s="1"/>
  <c r="M102" i="41"/>
  <c r="O101" i="41"/>
  <c r="M101" i="41"/>
  <c r="O100" i="41"/>
  <c r="P100" i="41" s="1"/>
  <c r="S100" i="41" s="1"/>
  <c r="AK101" i="13" s="1"/>
  <c r="M100" i="41"/>
  <c r="O99" i="41"/>
  <c r="P99" i="41" s="1"/>
  <c r="M99" i="41"/>
  <c r="O98" i="41"/>
  <c r="P98" i="41" s="1"/>
  <c r="M98" i="41"/>
  <c r="O97" i="41"/>
  <c r="P97" i="41" s="1"/>
  <c r="M97" i="41"/>
  <c r="O96" i="41"/>
  <c r="M96" i="41"/>
  <c r="I96" i="41"/>
  <c r="I97" i="41" s="1"/>
  <c r="I98" i="41" s="1"/>
  <c r="I99" i="41" s="1"/>
  <c r="I100" i="41" s="1"/>
  <c r="I101" i="41" s="1"/>
  <c r="I102" i="41" s="1"/>
  <c r="I103" i="41" s="1"/>
  <c r="I104" i="41" s="1"/>
  <c r="I105" i="41" s="1"/>
  <c r="I106" i="41" s="1"/>
  <c r="I107" i="41" s="1"/>
  <c r="I108" i="41" s="1"/>
  <c r="I109" i="41" s="1"/>
  <c r="I110" i="41" s="1"/>
  <c r="I111" i="41" s="1"/>
  <c r="I112" i="41" s="1"/>
  <c r="I113" i="41" s="1"/>
  <c r="I114" i="41" s="1"/>
  <c r="I115" i="41" s="1"/>
  <c r="I116" i="41" s="1"/>
  <c r="I117" i="41" s="1"/>
  <c r="I118" i="41" s="1"/>
  <c r="I119" i="41" s="1"/>
  <c r="I120" i="41" s="1"/>
  <c r="I121" i="41" s="1"/>
  <c r="I122" i="41" s="1"/>
  <c r="I123" i="41" s="1"/>
  <c r="O95" i="41"/>
  <c r="P95" i="41" s="1"/>
  <c r="M95" i="41"/>
  <c r="I95" i="41"/>
  <c r="O94" i="41"/>
  <c r="P94" i="41" s="1"/>
  <c r="M94" i="41"/>
  <c r="O93" i="41"/>
  <c r="P93" i="41" s="1"/>
  <c r="S93" i="41" s="1"/>
  <c r="AK94" i="13" s="1"/>
  <c r="M93" i="41"/>
  <c r="O92" i="41"/>
  <c r="P92" i="41" s="1"/>
  <c r="M92" i="41"/>
  <c r="O91" i="41"/>
  <c r="M91" i="41"/>
  <c r="O90" i="41"/>
  <c r="M90" i="41"/>
  <c r="O89" i="41"/>
  <c r="M89" i="41"/>
  <c r="O88" i="41"/>
  <c r="P88" i="41" s="1"/>
  <c r="M88" i="41"/>
  <c r="O87" i="41"/>
  <c r="P87" i="41" s="1"/>
  <c r="M87" i="41"/>
  <c r="O86" i="41"/>
  <c r="M86" i="41"/>
  <c r="O85" i="41"/>
  <c r="P85" i="41" s="1"/>
  <c r="M85" i="41"/>
  <c r="O84" i="41"/>
  <c r="M84" i="41"/>
  <c r="O83" i="41"/>
  <c r="M83" i="41"/>
  <c r="O82" i="41"/>
  <c r="M82" i="41"/>
  <c r="O81" i="41"/>
  <c r="M81" i="41"/>
  <c r="O80" i="41"/>
  <c r="P80" i="41" s="1"/>
  <c r="M80" i="41"/>
  <c r="O79" i="41"/>
  <c r="P79" i="41" s="1"/>
  <c r="M79" i="41"/>
  <c r="O78" i="41"/>
  <c r="M78" i="41"/>
  <c r="O77" i="41"/>
  <c r="P77" i="41" s="1"/>
  <c r="M77" i="41"/>
  <c r="O76" i="41"/>
  <c r="P76" i="41" s="1"/>
  <c r="M76" i="41"/>
  <c r="O75" i="41"/>
  <c r="P75" i="41" s="1"/>
  <c r="M75" i="41"/>
  <c r="O74" i="41"/>
  <c r="P74" i="41" s="1"/>
  <c r="M74" i="41"/>
  <c r="O73" i="41"/>
  <c r="M73" i="41"/>
  <c r="O72" i="41"/>
  <c r="P72" i="41" s="1"/>
  <c r="M72" i="41"/>
  <c r="O71" i="41"/>
  <c r="P71" i="41" s="1"/>
  <c r="M71" i="41"/>
  <c r="O70" i="41"/>
  <c r="P70" i="41" s="1"/>
  <c r="M70" i="41"/>
  <c r="O69" i="41"/>
  <c r="M69" i="41"/>
  <c r="O68" i="41"/>
  <c r="P68" i="41" s="1"/>
  <c r="M68" i="41"/>
  <c r="O67" i="41"/>
  <c r="R67" i="41" s="1"/>
  <c r="J68" i="13" s="1"/>
  <c r="M67" i="41"/>
  <c r="O66" i="41"/>
  <c r="M66" i="41"/>
  <c r="O65" i="41"/>
  <c r="M65" i="41"/>
  <c r="O64" i="41"/>
  <c r="P64" i="41" s="1"/>
  <c r="M64" i="41"/>
  <c r="I64" i="41"/>
  <c r="I65" i="41" s="1"/>
  <c r="I66" i="41" s="1"/>
  <c r="I67" i="41" s="1"/>
  <c r="I68" i="41" s="1"/>
  <c r="I69" i="41" s="1"/>
  <c r="I70" i="41" s="1"/>
  <c r="I71" i="41" s="1"/>
  <c r="I72" i="41" s="1"/>
  <c r="I73" i="41" s="1"/>
  <c r="I74" i="41" s="1"/>
  <c r="I75" i="41" s="1"/>
  <c r="I76" i="41" s="1"/>
  <c r="I77" i="41" s="1"/>
  <c r="I78" i="41" s="1"/>
  <c r="I79" i="41" s="1"/>
  <c r="I80" i="41" s="1"/>
  <c r="I81" i="41" s="1"/>
  <c r="I82" i="41" s="1"/>
  <c r="I83" i="41" s="1"/>
  <c r="I84" i="41" s="1"/>
  <c r="I85" i="41" s="1"/>
  <c r="I86" i="41" s="1"/>
  <c r="I87" i="41" s="1"/>
  <c r="I88" i="41" s="1"/>
  <c r="I89" i="41" s="1"/>
  <c r="I90" i="41" s="1"/>
  <c r="I91" i="41" s="1"/>
  <c r="I92" i="41" s="1"/>
  <c r="I93" i="41" s="1"/>
  <c r="O63" i="41"/>
  <c r="P63" i="41" s="1"/>
  <c r="M63" i="41"/>
  <c r="O62" i="41"/>
  <c r="M62" i="41"/>
  <c r="O61" i="41"/>
  <c r="P61" i="41" s="1"/>
  <c r="M61" i="41"/>
  <c r="O60" i="41"/>
  <c r="M60" i="41"/>
  <c r="O59" i="41"/>
  <c r="M59" i="41"/>
  <c r="O58" i="41"/>
  <c r="M58" i="41"/>
  <c r="O57" i="41"/>
  <c r="M57" i="41"/>
  <c r="O56" i="41"/>
  <c r="P56" i="41" s="1"/>
  <c r="M56" i="41"/>
  <c r="O55" i="41"/>
  <c r="M55" i="41"/>
  <c r="O54" i="41"/>
  <c r="M54" i="41"/>
  <c r="O53" i="41"/>
  <c r="P53" i="41" s="1"/>
  <c r="M53" i="41"/>
  <c r="O52" i="41"/>
  <c r="P52" i="41" s="1"/>
  <c r="M52" i="41"/>
  <c r="O51" i="41"/>
  <c r="M51" i="41"/>
  <c r="O50" i="41"/>
  <c r="M50" i="41"/>
  <c r="O49" i="41"/>
  <c r="P49" i="41" s="1"/>
  <c r="M49" i="41"/>
  <c r="O48" i="41"/>
  <c r="M48" i="41"/>
  <c r="O47" i="41"/>
  <c r="M47" i="41"/>
  <c r="O46" i="41"/>
  <c r="M46" i="41"/>
  <c r="O45" i="41"/>
  <c r="P45" i="41" s="1"/>
  <c r="M45" i="41"/>
  <c r="O44" i="41"/>
  <c r="M44" i="41"/>
  <c r="O43" i="41"/>
  <c r="M43" i="41"/>
  <c r="O42" i="41"/>
  <c r="M42" i="41"/>
  <c r="O41" i="41"/>
  <c r="M41" i="41"/>
  <c r="O40" i="41"/>
  <c r="P40" i="41" s="1"/>
  <c r="M40" i="41"/>
  <c r="O39" i="41"/>
  <c r="M39" i="41"/>
  <c r="O38" i="41"/>
  <c r="M38" i="41"/>
  <c r="O37" i="41"/>
  <c r="P37" i="41" s="1"/>
  <c r="M37" i="41"/>
  <c r="O36" i="41"/>
  <c r="P36" i="41" s="1"/>
  <c r="M36" i="41"/>
  <c r="I36" i="41"/>
  <c r="I37" i="41" s="1"/>
  <c r="I38" i="41" s="1"/>
  <c r="I39" i="41" s="1"/>
  <c r="I40" i="41" s="1"/>
  <c r="I41" i="41" s="1"/>
  <c r="I42" i="41" s="1"/>
  <c r="I43" i="41" s="1"/>
  <c r="I44" i="41" s="1"/>
  <c r="I45" i="41" s="1"/>
  <c r="I46" i="41" s="1"/>
  <c r="I47" i="41" s="1"/>
  <c r="I48" i="41" s="1"/>
  <c r="I49" i="41" s="1"/>
  <c r="I50" i="41" s="1"/>
  <c r="I51" i="41" s="1"/>
  <c r="I52" i="41" s="1"/>
  <c r="I53" i="41" s="1"/>
  <c r="I54" i="41" s="1"/>
  <c r="I55" i="41" s="1"/>
  <c r="I56" i="41" s="1"/>
  <c r="I57" i="41" s="1"/>
  <c r="I58" i="41" s="1"/>
  <c r="I59" i="41" s="1"/>
  <c r="I60" i="41" s="1"/>
  <c r="I61" i="41" s="1"/>
  <c r="I62" i="41" s="1"/>
  <c r="O35" i="41"/>
  <c r="M35" i="41"/>
  <c r="O34" i="41"/>
  <c r="P34" i="41" s="1"/>
  <c r="M34" i="41"/>
  <c r="O33" i="41"/>
  <c r="M33" i="41"/>
  <c r="O32" i="41"/>
  <c r="M32" i="41"/>
  <c r="O31" i="41"/>
  <c r="M31" i="41"/>
  <c r="O30" i="41"/>
  <c r="M30" i="41"/>
  <c r="O29" i="41"/>
  <c r="P29" i="41" s="1"/>
  <c r="M29" i="41"/>
  <c r="O28" i="41"/>
  <c r="M28" i="41"/>
  <c r="O27" i="41"/>
  <c r="M27" i="41"/>
  <c r="O26" i="41"/>
  <c r="P26" i="41" s="1"/>
  <c r="M26" i="41"/>
  <c r="O25" i="41"/>
  <c r="P25" i="41" s="1"/>
  <c r="M25" i="41"/>
  <c r="O24" i="41"/>
  <c r="M24" i="41"/>
  <c r="O23" i="41"/>
  <c r="M23" i="41"/>
  <c r="O22" i="41"/>
  <c r="P22" i="41" s="1"/>
  <c r="M22" i="41"/>
  <c r="O21" i="41"/>
  <c r="M21" i="41"/>
  <c r="O20" i="41"/>
  <c r="M20" i="41"/>
  <c r="O19" i="41"/>
  <c r="M19" i="41"/>
  <c r="O18" i="41"/>
  <c r="M18" i="41"/>
  <c r="O17" i="41"/>
  <c r="P17" i="41" s="1"/>
  <c r="M17" i="41"/>
  <c r="O16" i="41"/>
  <c r="P16" i="41" s="1"/>
  <c r="M16" i="41"/>
  <c r="O15" i="41"/>
  <c r="P15" i="41" s="1"/>
  <c r="M15" i="41"/>
  <c r="O14" i="41"/>
  <c r="M14" i="41"/>
  <c r="O13" i="41"/>
  <c r="P13" i="41" s="1"/>
  <c r="M13" i="41"/>
  <c r="O12" i="41"/>
  <c r="P12" i="41" s="1"/>
  <c r="M12" i="41"/>
  <c r="O11" i="41"/>
  <c r="P11" i="41" s="1"/>
  <c r="M11" i="41"/>
  <c r="O10" i="41"/>
  <c r="M10" i="41"/>
  <c r="O9" i="41"/>
  <c r="P9" i="41" s="1"/>
  <c r="M9" i="41"/>
  <c r="C9" i="41"/>
  <c r="C10" i="41" s="1"/>
  <c r="O8" i="41"/>
  <c r="P8" i="41" s="1"/>
  <c r="M8" i="41"/>
  <c r="C8" i="41"/>
  <c r="O7" i="41"/>
  <c r="P7" i="41" s="1"/>
  <c r="M7" i="41"/>
  <c r="O6" i="41"/>
  <c r="P6" i="41" s="1"/>
  <c r="M6" i="41"/>
  <c r="O5" i="41"/>
  <c r="P5" i="41" s="1"/>
  <c r="M5" i="41"/>
  <c r="J5" i="41"/>
  <c r="J6" i="41" s="1"/>
  <c r="J7" i="41" s="1"/>
  <c r="J8" i="41" s="1"/>
  <c r="J9" i="41" s="1"/>
  <c r="J10" i="41" s="1"/>
  <c r="J11" i="41" s="1"/>
  <c r="J12" i="41" s="1"/>
  <c r="J13" i="41" s="1"/>
  <c r="J14" i="41" s="1"/>
  <c r="J15" i="41" s="1"/>
  <c r="J16" i="41" s="1"/>
  <c r="J17" i="41" s="1"/>
  <c r="J18" i="41" s="1"/>
  <c r="J19" i="41" s="1"/>
  <c r="J20" i="41" s="1"/>
  <c r="J21" i="41" s="1"/>
  <c r="J22" i="41" s="1"/>
  <c r="J23" i="41" s="1"/>
  <c r="J24" i="41" s="1"/>
  <c r="J25" i="41" s="1"/>
  <c r="J26" i="41" s="1"/>
  <c r="J27" i="41" s="1"/>
  <c r="J28" i="41" s="1"/>
  <c r="J29" i="41" s="1"/>
  <c r="J30" i="41" s="1"/>
  <c r="J31" i="41" s="1"/>
  <c r="J32" i="41" s="1"/>
  <c r="J33" i="41" s="1"/>
  <c r="J34" i="41" s="1"/>
  <c r="J35" i="41" s="1"/>
  <c r="J36" i="41" s="1"/>
  <c r="J37" i="41" s="1"/>
  <c r="J38" i="41" s="1"/>
  <c r="J39" i="41" s="1"/>
  <c r="J40" i="41" s="1"/>
  <c r="J41" i="41" s="1"/>
  <c r="J42" i="41" s="1"/>
  <c r="J43" i="41" s="1"/>
  <c r="J44" i="41" s="1"/>
  <c r="J45" i="41" s="1"/>
  <c r="J46" i="41" s="1"/>
  <c r="J47" i="41" s="1"/>
  <c r="J48" i="41" s="1"/>
  <c r="J49" i="41" s="1"/>
  <c r="J50" i="41" s="1"/>
  <c r="J51" i="41" s="1"/>
  <c r="J52" i="41" s="1"/>
  <c r="J53" i="41" s="1"/>
  <c r="J54" i="41" s="1"/>
  <c r="J55" i="41" s="1"/>
  <c r="J56" i="41" s="1"/>
  <c r="J57" i="41" s="1"/>
  <c r="J58" i="41" s="1"/>
  <c r="J59" i="41" s="1"/>
  <c r="J60" i="41" s="1"/>
  <c r="J61" i="41" s="1"/>
  <c r="J62" i="41" s="1"/>
  <c r="J63" i="41" s="1"/>
  <c r="J64" i="41" s="1"/>
  <c r="J65" i="41" s="1"/>
  <c r="J66" i="41" s="1"/>
  <c r="J67" i="41" s="1"/>
  <c r="J68" i="41" s="1"/>
  <c r="J69" i="41" s="1"/>
  <c r="J70" i="41" s="1"/>
  <c r="J71" i="41" s="1"/>
  <c r="J72" i="41" s="1"/>
  <c r="J73" i="41" s="1"/>
  <c r="J74" i="41" s="1"/>
  <c r="J75" i="41" s="1"/>
  <c r="J76" i="41" s="1"/>
  <c r="J77" i="41" s="1"/>
  <c r="J78" i="41" s="1"/>
  <c r="J79" i="41" s="1"/>
  <c r="J80" i="41" s="1"/>
  <c r="J81" i="41" s="1"/>
  <c r="J82" i="41" s="1"/>
  <c r="J83" i="41" s="1"/>
  <c r="J84" i="41" s="1"/>
  <c r="J85" i="41" s="1"/>
  <c r="J86" i="41" s="1"/>
  <c r="J87" i="41" s="1"/>
  <c r="J88" i="41" s="1"/>
  <c r="J89" i="41" s="1"/>
  <c r="J90" i="41" s="1"/>
  <c r="J91" i="41" s="1"/>
  <c r="J92" i="41" s="1"/>
  <c r="J93" i="41" s="1"/>
  <c r="J94" i="41" s="1"/>
  <c r="J95" i="41" s="1"/>
  <c r="J96" i="41" s="1"/>
  <c r="J97" i="41" s="1"/>
  <c r="J98" i="41" s="1"/>
  <c r="J99" i="41" s="1"/>
  <c r="J100" i="41" s="1"/>
  <c r="J101" i="41" s="1"/>
  <c r="J102" i="41" s="1"/>
  <c r="J103" i="41" s="1"/>
  <c r="J104" i="41" s="1"/>
  <c r="J105" i="41" s="1"/>
  <c r="J106" i="41" s="1"/>
  <c r="J107" i="41" s="1"/>
  <c r="J108" i="41" s="1"/>
  <c r="J109" i="41" s="1"/>
  <c r="J110" i="41" s="1"/>
  <c r="J111" i="41" s="1"/>
  <c r="J112" i="41" s="1"/>
  <c r="J113" i="41" s="1"/>
  <c r="J114" i="41" s="1"/>
  <c r="J115" i="41" s="1"/>
  <c r="J116" i="41" s="1"/>
  <c r="J117" i="41" s="1"/>
  <c r="J118" i="41" s="1"/>
  <c r="J119" i="41" s="1"/>
  <c r="J120" i="41" s="1"/>
  <c r="J121" i="41" s="1"/>
  <c r="J122" i="41" s="1"/>
  <c r="J123" i="41" s="1"/>
  <c r="J124" i="41" s="1"/>
  <c r="J125" i="41" s="1"/>
  <c r="J126" i="41" s="1"/>
  <c r="J127" i="41" s="1"/>
  <c r="J128" i="41" s="1"/>
  <c r="J129" i="41" s="1"/>
  <c r="J130" i="41" s="1"/>
  <c r="J131" i="41" s="1"/>
  <c r="J132" i="41" s="1"/>
  <c r="J133" i="41" s="1"/>
  <c r="J134" i="41" s="1"/>
  <c r="J135" i="41" s="1"/>
  <c r="J136" i="41" s="1"/>
  <c r="J137" i="41" s="1"/>
  <c r="J138" i="41" s="1"/>
  <c r="J139" i="41" s="1"/>
  <c r="J140" i="41" s="1"/>
  <c r="J141" i="41" s="1"/>
  <c r="J142" i="41" s="1"/>
  <c r="J143" i="41" s="1"/>
  <c r="J144" i="41" s="1"/>
  <c r="J145" i="41" s="1"/>
  <c r="J146" i="41" s="1"/>
  <c r="J147" i="41" s="1"/>
  <c r="J148" i="41" s="1"/>
  <c r="J149" i="41" s="1"/>
  <c r="J150" i="41" s="1"/>
  <c r="J151" i="41" s="1"/>
  <c r="J152" i="41" s="1"/>
  <c r="J153" i="41" s="1"/>
  <c r="J154" i="41" s="1"/>
  <c r="J155" i="41" s="1"/>
  <c r="J156" i="41" s="1"/>
  <c r="J157" i="41" s="1"/>
  <c r="J158" i="41" s="1"/>
  <c r="J159" i="41" s="1"/>
  <c r="J160" i="41" s="1"/>
  <c r="J161" i="41" s="1"/>
  <c r="J162" i="41" s="1"/>
  <c r="J163" i="41" s="1"/>
  <c r="J164" i="41" s="1"/>
  <c r="J165" i="41" s="1"/>
  <c r="J166" i="41" s="1"/>
  <c r="J167" i="41" s="1"/>
  <c r="J168" i="41" s="1"/>
  <c r="J169" i="41" s="1"/>
  <c r="J170" i="41" s="1"/>
  <c r="J171" i="41" s="1"/>
  <c r="J172" i="41" s="1"/>
  <c r="J173" i="41" s="1"/>
  <c r="J174" i="41" s="1"/>
  <c r="J175" i="41" s="1"/>
  <c r="J176" i="41" s="1"/>
  <c r="J177" i="41" s="1"/>
  <c r="J178" i="41" s="1"/>
  <c r="J179" i="41" s="1"/>
  <c r="J180" i="41" s="1"/>
  <c r="J181" i="41" s="1"/>
  <c r="J182" i="41" s="1"/>
  <c r="J183" i="41" s="1"/>
  <c r="J184" i="41" s="1"/>
  <c r="J185" i="41" s="1"/>
  <c r="J186" i="41" s="1"/>
  <c r="J187" i="41" s="1"/>
  <c r="J188" i="41" s="1"/>
  <c r="J189" i="41" s="1"/>
  <c r="J190" i="41" s="1"/>
  <c r="J191" i="41" s="1"/>
  <c r="J192" i="41" s="1"/>
  <c r="J193" i="41" s="1"/>
  <c r="J194" i="41" s="1"/>
  <c r="J195" i="41" s="1"/>
  <c r="J196" i="41" s="1"/>
  <c r="J197" i="41" s="1"/>
  <c r="J198" i="41" s="1"/>
  <c r="J199" i="41" s="1"/>
  <c r="J200" i="41" s="1"/>
  <c r="J201" i="41" s="1"/>
  <c r="J202" i="41" s="1"/>
  <c r="J203" i="41" s="1"/>
  <c r="J204" i="41" s="1"/>
  <c r="J205" i="41" s="1"/>
  <c r="J206" i="41" s="1"/>
  <c r="J207" i="41" s="1"/>
  <c r="J208" i="41" s="1"/>
  <c r="J209" i="41" s="1"/>
  <c r="J210" i="41" s="1"/>
  <c r="J211" i="41" s="1"/>
  <c r="J212" i="41" s="1"/>
  <c r="J213" i="41" s="1"/>
  <c r="J214" i="41" s="1"/>
  <c r="J215" i="41" s="1"/>
  <c r="J216" i="41" s="1"/>
  <c r="J217" i="41" s="1"/>
  <c r="J218" i="41" s="1"/>
  <c r="J219" i="41" s="1"/>
  <c r="J220" i="41" s="1"/>
  <c r="J221" i="41" s="1"/>
  <c r="J222" i="41" s="1"/>
  <c r="J223" i="41" s="1"/>
  <c r="J224" i="41" s="1"/>
  <c r="J225" i="41" s="1"/>
  <c r="J226" i="41" s="1"/>
  <c r="J227" i="41" s="1"/>
  <c r="J228" i="41" s="1"/>
  <c r="J229" i="41" s="1"/>
  <c r="J230" i="41" s="1"/>
  <c r="J231" i="41" s="1"/>
  <c r="J232" i="41" s="1"/>
  <c r="J233" i="41" s="1"/>
  <c r="J234" i="41" s="1"/>
  <c r="J235" i="41" s="1"/>
  <c r="J236" i="41" s="1"/>
  <c r="J237" i="41" s="1"/>
  <c r="J238" i="41" s="1"/>
  <c r="J239" i="41" s="1"/>
  <c r="J240" i="41" s="1"/>
  <c r="J241" i="41" s="1"/>
  <c r="J242" i="41" s="1"/>
  <c r="J243" i="41" s="1"/>
  <c r="J244" i="41" s="1"/>
  <c r="J245" i="41" s="1"/>
  <c r="J246" i="41" s="1"/>
  <c r="J247" i="41" s="1"/>
  <c r="J248" i="41" s="1"/>
  <c r="J249" i="41" s="1"/>
  <c r="J250" i="41" s="1"/>
  <c r="J251" i="41" s="1"/>
  <c r="J252" i="41" s="1"/>
  <c r="J253" i="41" s="1"/>
  <c r="J254" i="41" s="1"/>
  <c r="J255" i="41" s="1"/>
  <c r="J256" i="41" s="1"/>
  <c r="J257" i="41" s="1"/>
  <c r="J258" i="41" s="1"/>
  <c r="J259" i="41" s="1"/>
  <c r="J260" i="41" s="1"/>
  <c r="J261" i="41" s="1"/>
  <c r="J262" i="41" s="1"/>
  <c r="J263" i="41" s="1"/>
  <c r="J264" i="41" s="1"/>
  <c r="J265" i="41" s="1"/>
  <c r="J266" i="41" s="1"/>
  <c r="J267" i="41" s="1"/>
  <c r="J268" i="41" s="1"/>
  <c r="J269" i="41" s="1"/>
  <c r="J270" i="41" s="1"/>
  <c r="J271" i="41" s="1"/>
  <c r="J272" i="41" s="1"/>
  <c r="J273" i="41" s="1"/>
  <c r="J274" i="41" s="1"/>
  <c r="J275" i="41" s="1"/>
  <c r="J276" i="41" s="1"/>
  <c r="J277" i="41" s="1"/>
  <c r="J278" i="41" s="1"/>
  <c r="J279" i="41" s="1"/>
  <c r="J280" i="41" s="1"/>
  <c r="J281" i="41" s="1"/>
  <c r="J282" i="41" s="1"/>
  <c r="J283" i="41" s="1"/>
  <c r="J284" i="41" s="1"/>
  <c r="J285" i="41" s="1"/>
  <c r="J286" i="41" s="1"/>
  <c r="J287" i="41" s="1"/>
  <c r="J288" i="41" s="1"/>
  <c r="J289" i="41" s="1"/>
  <c r="J290" i="41" s="1"/>
  <c r="J291" i="41" s="1"/>
  <c r="J292" i="41" s="1"/>
  <c r="J293" i="41" s="1"/>
  <c r="J294" i="41" s="1"/>
  <c r="J295" i="41" s="1"/>
  <c r="J296" i="41" s="1"/>
  <c r="J297" i="41" s="1"/>
  <c r="J298" i="41" s="1"/>
  <c r="J299" i="41" s="1"/>
  <c r="J300" i="41" s="1"/>
  <c r="J301" i="41" s="1"/>
  <c r="J302" i="41" s="1"/>
  <c r="J303" i="41" s="1"/>
  <c r="J304" i="41" s="1"/>
  <c r="J305" i="41" s="1"/>
  <c r="J306" i="41" s="1"/>
  <c r="J307" i="41" s="1"/>
  <c r="J308" i="41" s="1"/>
  <c r="J309" i="41" s="1"/>
  <c r="J310" i="41" s="1"/>
  <c r="J311" i="41" s="1"/>
  <c r="J312" i="41" s="1"/>
  <c r="J313" i="41" s="1"/>
  <c r="J314" i="41" s="1"/>
  <c r="J315" i="41" s="1"/>
  <c r="J316" i="41" s="1"/>
  <c r="J317" i="41" s="1"/>
  <c r="J318" i="41" s="1"/>
  <c r="J319" i="41" s="1"/>
  <c r="J320" i="41" s="1"/>
  <c r="J321" i="41" s="1"/>
  <c r="J322" i="41" s="1"/>
  <c r="J323" i="41" s="1"/>
  <c r="J324" i="41" s="1"/>
  <c r="J325" i="41" s="1"/>
  <c r="J326" i="41" s="1"/>
  <c r="J327" i="41" s="1"/>
  <c r="J328" i="41" s="1"/>
  <c r="J329" i="41" s="1"/>
  <c r="J330" i="41" s="1"/>
  <c r="J331" i="41" s="1"/>
  <c r="J332" i="41" s="1"/>
  <c r="J333" i="41" s="1"/>
  <c r="J334" i="41" s="1"/>
  <c r="J335" i="41" s="1"/>
  <c r="J336" i="41" s="1"/>
  <c r="J337" i="41" s="1"/>
  <c r="J338" i="41" s="1"/>
  <c r="J339" i="41" s="1"/>
  <c r="J340" i="41" s="1"/>
  <c r="J341" i="41" s="1"/>
  <c r="J342" i="41" s="1"/>
  <c r="J343" i="41" s="1"/>
  <c r="J344" i="41" s="1"/>
  <c r="J345" i="41" s="1"/>
  <c r="J346" i="41" s="1"/>
  <c r="J347" i="41" s="1"/>
  <c r="J348" i="41" s="1"/>
  <c r="J349" i="41" s="1"/>
  <c r="J350" i="41" s="1"/>
  <c r="J351" i="41" s="1"/>
  <c r="J352" i="41" s="1"/>
  <c r="J353" i="41" s="1"/>
  <c r="J354" i="41" s="1"/>
  <c r="J355" i="41" s="1"/>
  <c r="J356" i="41" s="1"/>
  <c r="J357" i="41" s="1"/>
  <c r="J358" i="41" s="1"/>
  <c r="J359" i="41" s="1"/>
  <c r="J360" i="41" s="1"/>
  <c r="J361" i="41" s="1"/>
  <c r="J362" i="41" s="1"/>
  <c r="J363" i="41" s="1"/>
  <c r="J364" i="41" s="1"/>
  <c r="J365" i="41" s="1"/>
  <c r="J366" i="41" s="1"/>
  <c r="J367" i="41" s="1"/>
  <c r="J368" i="41" s="1"/>
  <c r="I5" i="41"/>
  <c r="I6" i="41" s="1"/>
  <c r="I7" i="41" s="1"/>
  <c r="I8" i="41" s="1"/>
  <c r="I9" i="41" s="1"/>
  <c r="I10" i="41" s="1"/>
  <c r="I11" i="41" s="1"/>
  <c r="I12" i="41" s="1"/>
  <c r="I13" i="41" s="1"/>
  <c r="I14" i="41" s="1"/>
  <c r="I15" i="41" s="1"/>
  <c r="I16" i="41" s="1"/>
  <c r="I17" i="41" s="1"/>
  <c r="I18" i="41" s="1"/>
  <c r="I19" i="41" s="1"/>
  <c r="I20" i="41" s="1"/>
  <c r="I21" i="41" s="1"/>
  <c r="I22" i="41" s="1"/>
  <c r="I23" i="41" s="1"/>
  <c r="I24" i="41" s="1"/>
  <c r="I25" i="41" s="1"/>
  <c r="I26" i="41" s="1"/>
  <c r="I27" i="41" s="1"/>
  <c r="I28" i="41" s="1"/>
  <c r="I29" i="41" s="1"/>
  <c r="I30" i="41" s="1"/>
  <c r="I31" i="41" s="1"/>
  <c r="I32" i="41" s="1"/>
  <c r="I33" i="41" s="1"/>
  <c r="I34" i="41" s="1"/>
  <c r="O4" i="41"/>
  <c r="P4" i="41" s="1"/>
  <c r="M4" i="41"/>
  <c r="D4" i="41"/>
  <c r="O368" i="40"/>
  <c r="P368" i="40" s="1"/>
  <c r="M368" i="40"/>
  <c r="O367" i="40"/>
  <c r="P367" i="40" s="1"/>
  <c r="M367" i="40"/>
  <c r="O366" i="40"/>
  <c r="M366" i="40"/>
  <c r="O365" i="40"/>
  <c r="P365" i="40" s="1"/>
  <c r="M365" i="40"/>
  <c r="O364" i="40"/>
  <c r="M364" i="40"/>
  <c r="O363" i="40"/>
  <c r="M363" i="40"/>
  <c r="O362" i="40"/>
  <c r="M362" i="40"/>
  <c r="O361" i="40"/>
  <c r="P361" i="40" s="1"/>
  <c r="M361" i="40"/>
  <c r="O360" i="40"/>
  <c r="M360" i="40"/>
  <c r="O359" i="40"/>
  <c r="P359" i="40" s="1"/>
  <c r="M359" i="40"/>
  <c r="O358" i="40"/>
  <c r="M358" i="40"/>
  <c r="O357" i="40"/>
  <c r="P357" i="40" s="1"/>
  <c r="M357" i="40"/>
  <c r="O356" i="40"/>
  <c r="M356" i="40"/>
  <c r="O355" i="40"/>
  <c r="P355" i="40" s="1"/>
  <c r="M355" i="40"/>
  <c r="O354" i="40"/>
  <c r="M354" i="40"/>
  <c r="O353" i="40"/>
  <c r="P353" i="40" s="1"/>
  <c r="M353" i="40"/>
  <c r="O352" i="40"/>
  <c r="P352" i="40" s="1"/>
  <c r="M352" i="40"/>
  <c r="O351" i="40"/>
  <c r="M351" i="40"/>
  <c r="O350" i="40"/>
  <c r="M350" i="40"/>
  <c r="O349" i="40"/>
  <c r="P349" i="40" s="1"/>
  <c r="M349" i="40"/>
  <c r="O348" i="40"/>
  <c r="P348" i="40" s="1"/>
  <c r="M348" i="40"/>
  <c r="O347" i="40"/>
  <c r="P347" i="40" s="1"/>
  <c r="M347" i="40"/>
  <c r="O346" i="40"/>
  <c r="M346" i="40"/>
  <c r="O345" i="40"/>
  <c r="P345" i="40" s="1"/>
  <c r="M345" i="40"/>
  <c r="O344" i="40"/>
  <c r="P344" i="40" s="1"/>
  <c r="M344" i="40"/>
  <c r="O343" i="40"/>
  <c r="M343" i="40"/>
  <c r="O342" i="40"/>
  <c r="M342" i="40"/>
  <c r="O341" i="40"/>
  <c r="P341" i="40" s="1"/>
  <c r="M341" i="40"/>
  <c r="O340" i="40"/>
  <c r="M340" i="40"/>
  <c r="O339" i="40"/>
  <c r="M339" i="40"/>
  <c r="I339" i="40"/>
  <c r="I340" i="40" s="1"/>
  <c r="I341" i="40" s="1"/>
  <c r="I342" i="40" s="1"/>
  <c r="I343" i="40" s="1"/>
  <c r="I344" i="40" s="1"/>
  <c r="I345" i="40" s="1"/>
  <c r="I346" i="40" s="1"/>
  <c r="I347" i="40" s="1"/>
  <c r="I348" i="40" s="1"/>
  <c r="I349" i="40" s="1"/>
  <c r="I350" i="40" s="1"/>
  <c r="I351" i="40" s="1"/>
  <c r="I352" i="40" s="1"/>
  <c r="I353" i="40" s="1"/>
  <c r="I354" i="40" s="1"/>
  <c r="I355" i="40" s="1"/>
  <c r="I356" i="40" s="1"/>
  <c r="I357" i="40" s="1"/>
  <c r="I358" i="40" s="1"/>
  <c r="I359" i="40" s="1"/>
  <c r="I360" i="40" s="1"/>
  <c r="I361" i="40" s="1"/>
  <c r="I362" i="40" s="1"/>
  <c r="I363" i="40" s="1"/>
  <c r="I364" i="40" s="1"/>
  <c r="I365" i="40" s="1"/>
  <c r="I366" i="40" s="1"/>
  <c r="I367" i="40" s="1"/>
  <c r="I368" i="40" s="1"/>
  <c r="O338" i="40"/>
  <c r="M338" i="40"/>
  <c r="O337" i="40"/>
  <c r="P337" i="40" s="1"/>
  <c r="M337" i="40"/>
  <c r="O336" i="40"/>
  <c r="M336" i="40"/>
  <c r="O335" i="40"/>
  <c r="M335" i="40"/>
  <c r="O334" i="40"/>
  <c r="P334" i="40" s="1"/>
  <c r="M334" i="40"/>
  <c r="O333" i="40"/>
  <c r="P333" i="40" s="1"/>
  <c r="M333" i="40"/>
  <c r="O332" i="40"/>
  <c r="M332" i="40"/>
  <c r="O331" i="40"/>
  <c r="M331" i="40"/>
  <c r="O330" i="40"/>
  <c r="P330" i="40" s="1"/>
  <c r="M330" i="40"/>
  <c r="O329" i="40"/>
  <c r="P329" i="40" s="1"/>
  <c r="M329" i="40"/>
  <c r="O328" i="40"/>
  <c r="P328" i="40" s="1"/>
  <c r="S328" i="40" s="1"/>
  <c r="AJ329" i="13" s="1"/>
  <c r="M328" i="40"/>
  <c r="O327" i="40"/>
  <c r="M327" i="40"/>
  <c r="O326" i="40"/>
  <c r="P326" i="40" s="1"/>
  <c r="M326" i="40"/>
  <c r="O325" i="40"/>
  <c r="P325" i="40" s="1"/>
  <c r="M325" i="40"/>
  <c r="P324" i="40"/>
  <c r="O324" i="40"/>
  <c r="M324" i="40"/>
  <c r="O323" i="40"/>
  <c r="M323" i="40"/>
  <c r="O322" i="40"/>
  <c r="P322" i="40" s="1"/>
  <c r="M322" i="40"/>
  <c r="O321" i="40"/>
  <c r="M321" i="40"/>
  <c r="O320" i="40"/>
  <c r="M320" i="40"/>
  <c r="O319" i="40"/>
  <c r="M319" i="40"/>
  <c r="O318" i="40"/>
  <c r="P318" i="40" s="1"/>
  <c r="M318" i="40"/>
  <c r="O317" i="40"/>
  <c r="M317" i="40"/>
  <c r="O316" i="40"/>
  <c r="M316" i="40"/>
  <c r="O315" i="40"/>
  <c r="M315" i="40"/>
  <c r="O314" i="40"/>
  <c r="P314" i="40" s="1"/>
  <c r="M314" i="40"/>
  <c r="O313" i="40"/>
  <c r="M313" i="40"/>
  <c r="O312" i="40"/>
  <c r="M312" i="40"/>
  <c r="O311" i="40"/>
  <c r="M311" i="40"/>
  <c r="O310" i="40"/>
  <c r="P310" i="40" s="1"/>
  <c r="M310" i="40"/>
  <c r="O309" i="40"/>
  <c r="P309" i="40" s="1"/>
  <c r="M309" i="40"/>
  <c r="I309" i="40"/>
  <c r="I310" i="40" s="1"/>
  <c r="I311" i="40" s="1"/>
  <c r="I312" i="40" s="1"/>
  <c r="I313" i="40" s="1"/>
  <c r="I314" i="40" s="1"/>
  <c r="I315" i="40" s="1"/>
  <c r="I316" i="40" s="1"/>
  <c r="I317" i="40" s="1"/>
  <c r="I318" i="40" s="1"/>
  <c r="I319" i="40" s="1"/>
  <c r="I320" i="40" s="1"/>
  <c r="I321" i="40" s="1"/>
  <c r="I322" i="40" s="1"/>
  <c r="I323" i="40" s="1"/>
  <c r="I324" i="40" s="1"/>
  <c r="I325" i="40" s="1"/>
  <c r="I326" i="40" s="1"/>
  <c r="I327" i="40" s="1"/>
  <c r="I328" i="40" s="1"/>
  <c r="I329" i="40" s="1"/>
  <c r="I330" i="40" s="1"/>
  <c r="I331" i="40" s="1"/>
  <c r="I332" i="40" s="1"/>
  <c r="I333" i="40" s="1"/>
  <c r="I334" i="40" s="1"/>
  <c r="I335" i="40" s="1"/>
  <c r="I336" i="40" s="1"/>
  <c r="I337" i="40" s="1"/>
  <c r="O308" i="40"/>
  <c r="P308" i="40" s="1"/>
  <c r="M308" i="40"/>
  <c r="O307" i="40"/>
  <c r="P307" i="40" s="1"/>
  <c r="M307" i="40"/>
  <c r="O306" i="40"/>
  <c r="P306" i="40" s="1"/>
  <c r="M306" i="40"/>
  <c r="O305" i="40"/>
  <c r="P305" i="40" s="1"/>
  <c r="M305" i="40"/>
  <c r="O304" i="40"/>
  <c r="M304" i="40"/>
  <c r="O303" i="40"/>
  <c r="P303" i="40" s="1"/>
  <c r="M303" i="40"/>
  <c r="O302" i="40"/>
  <c r="P302" i="40" s="1"/>
  <c r="M302" i="40"/>
  <c r="O301" i="40"/>
  <c r="M301" i="40"/>
  <c r="O300" i="40"/>
  <c r="M300" i="40"/>
  <c r="O299" i="40"/>
  <c r="M299" i="40"/>
  <c r="O298" i="40"/>
  <c r="P298" i="40" s="1"/>
  <c r="M298" i="40"/>
  <c r="O297" i="40"/>
  <c r="P297" i="40" s="1"/>
  <c r="M297" i="40"/>
  <c r="O296" i="40"/>
  <c r="P296" i="40" s="1"/>
  <c r="M296" i="40"/>
  <c r="O295" i="40"/>
  <c r="M295" i="40"/>
  <c r="O294" i="40"/>
  <c r="P294" i="40" s="1"/>
  <c r="M294" i="40"/>
  <c r="O293" i="40"/>
  <c r="P293" i="40" s="1"/>
  <c r="M293" i="40"/>
  <c r="O292" i="40"/>
  <c r="M292" i="40"/>
  <c r="O291" i="40"/>
  <c r="M291" i="40"/>
  <c r="O290" i="40"/>
  <c r="P290" i="40" s="1"/>
  <c r="M290" i="40"/>
  <c r="P289" i="40"/>
  <c r="O289" i="40"/>
  <c r="M289" i="40"/>
  <c r="O288" i="40"/>
  <c r="M288" i="40"/>
  <c r="O287" i="40"/>
  <c r="M287" i="40"/>
  <c r="O286" i="40"/>
  <c r="P286" i="40" s="1"/>
  <c r="M286" i="40"/>
  <c r="O285" i="40"/>
  <c r="P285" i="40" s="1"/>
  <c r="M285" i="40"/>
  <c r="O284" i="40"/>
  <c r="M284" i="40"/>
  <c r="O283" i="40"/>
  <c r="M283" i="40"/>
  <c r="O282" i="40"/>
  <c r="P282" i="40" s="1"/>
  <c r="M282" i="40"/>
  <c r="O281" i="40"/>
  <c r="M281" i="40"/>
  <c r="O280" i="40"/>
  <c r="P280" i="40" s="1"/>
  <c r="M280" i="40"/>
  <c r="I280" i="40"/>
  <c r="I281" i="40" s="1"/>
  <c r="I282" i="40" s="1"/>
  <c r="I283" i="40" s="1"/>
  <c r="I284" i="40" s="1"/>
  <c r="I285" i="40" s="1"/>
  <c r="I286" i="40" s="1"/>
  <c r="I287" i="40" s="1"/>
  <c r="I288" i="40" s="1"/>
  <c r="I289" i="40" s="1"/>
  <c r="I290" i="40" s="1"/>
  <c r="I291" i="40" s="1"/>
  <c r="I292" i="40" s="1"/>
  <c r="I293" i="40" s="1"/>
  <c r="I294" i="40" s="1"/>
  <c r="I295" i="40" s="1"/>
  <c r="I296" i="40" s="1"/>
  <c r="I297" i="40" s="1"/>
  <c r="I298" i="40" s="1"/>
  <c r="I299" i="40" s="1"/>
  <c r="I300" i="40" s="1"/>
  <c r="I301" i="40" s="1"/>
  <c r="I302" i="40" s="1"/>
  <c r="I303" i="40" s="1"/>
  <c r="I304" i="40" s="1"/>
  <c r="I305" i="40" s="1"/>
  <c r="I306" i="40" s="1"/>
  <c r="I307" i="40" s="1"/>
  <c r="O279" i="40"/>
  <c r="M279" i="40"/>
  <c r="O278" i="40"/>
  <c r="P278" i="40" s="1"/>
  <c r="M278" i="40"/>
  <c r="I278" i="40"/>
  <c r="I279" i="40" s="1"/>
  <c r="O277" i="40"/>
  <c r="P277" i="40" s="1"/>
  <c r="M277" i="40"/>
  <c r="O276" i="40"/>
  <c r="M276" i="40"/>
  <c r="O275" i="40"/>
  <c r="P275" i="40" s="1"/>
  <c r="M275" i="40"/>
  <c r="O274" i="40"/>
  <c r="P274" i="40" s="1"/>
  <c r="M274" i="40"/>
  <c r="O273" i="40"/>
  <c r="M273" i="40"/>
  <c r="O272" i="40"/>
  <c r="M272" i="40"/>
  <c r="O271" i="40"/>
  <c r="P271" i="40" s="1"/>
  <c r="M271" i="40"/>
  <c r="O270" i="40"/>
  <c r="P270" i="40" s="1"/>
  <c r="M270" i="40"/>
  <c r="O269" i="40"/>
  <c r="M269" i="40"/>
  <c r="O268" i="40"/>
  <c r="M268" i="40"/>
  <c r="O267" i="40"/>
  <c r="P267" i="40" s="1"/>
  <c r="M267" i="40"/>
  <c r="O266" i="40"/>
  <c r="P266" i="40" s="1"/>
  <c r="M266" i="40"/>
  <c r="O265" i="40"/>
  <c r="M265" i="40"/>
  <c r="O264" i="40"/>
  <c r="M264" i="40"/>
  <c r="O263" i="40"/>
  <c r="P263" i="40" s="1"/>
  <c r="M263" i="40"/>
  <c r="O262" i="40"/>
  <c r="P262" i="40" s="1"/>
  <c r="M262" i="40"/>
  <c r="O261" i="40"/>
  <c r="M261" i="40"/>
  <c r="O260" i="40"/>
  <c r="M260" i="40"/>
  <c r="O259" i="40"/>
  <c r="P259" i="40" s="1"/>
  <c r="M259" i="40"/>
  <c r="O258" i="40"/>
  <c r="P258" i="40" s="1"/>
  <c r="M258" i="40"/>
  <c r="O257" i="40"/>
  <c r="M257" i="40"/>
  <c r="O256" i="40"/>
  <c r="M256" i="40"/>
  <c r="O255" i="40"/>
  <c r="P255" i="40" s="1"/>
  <c r="M255" i="40"/>
  <c r="O254" i="40"/>
  <c r="P254" i="40" s="1"/>
  <c r="M254" i="40"/>
  <c r="O253" i="40"/>
  <c r="M253" i="40"/>
  <c r="O252" i="40"/>
  <c r="M252" i="40"/>
  <c r="O251" i="40"/>
  <c r="P251" i="40" s="1"/>
  <c r="M251" i="40"/>
  <c r="O250" i="40"/>
  <c r="P250" i="40" s="1"/>
  <c r="M250" i="40"/>
  <c r="O249" i="40"/>
  <c r="P249" i="40" s="1"/>
  <c r="M249" i="40"/>
  <c r="O248" i="40"/>
  <c r="M248" i="40"/>
  <c r="I248" i="40"/>
  <c r="I249" i="40" s="1"/>
  <c r="I250" i="40" s="1"/>
  <c r="I251" i="40" s="1"/>
  <c r="I252" i="40" s="1"/>
  <c r="I253" i="40" s="1"/>
  <c r="I254" i="40" s="1"/>
  <c r="I255" i="40" s="1"/>
  <c r="I256" i="40" s="1"/>
  <c r="I257" i="40" s="1"/>
  <c r="I258" i="40" s="1"/>
  <c r="I259" i="40" s="1"/>
  <c r="I260" i="40" s="1"/>
  <c r="I261" i="40" s="1"/>
  <c r="I262" i="40" s="1"/>
  <c r="I263" i="40" s="1"/>
  <c r="I264" i="40" s="1"/>
  <c r="I265" i="40" s="1"/>
  <c r="I266" i="40" s="1"/>
  <c r="I267" i="40" s="1"/>
  <c r="I268" i="40" s="1"/>
  <c r="I269" i="40" s="1"/>
  <c r="I270" i="40" s="1"/>
  <c r="I271" i="40" s="1"/>
  <c r="I272" i="40" s="1"/>
  <c r="I273" i="40" s="1"/>
  <c r="I274" i="40" s="1"/>
  <c r="I275" i="40" s="1"/>
  <c r="I276" i="40" s="1"/>
  <c r="O247" i="40"/>
  <c r="M247" i="40"/>
  <c r="O246" i="40"/>
  <c r="M246" i="40"/>
  <c r="O245" i="40"/>
  <c r="M245" i="40"/>
  <c r="O244" i="40"/>
  <c r="P244" i="40" s="1"/>
  <c r="S244" i="40" s="1"/>
  <c r="AJ245" i="13" s="1"/>
  <c r="M244" i="40"/>
  <c r="O243" i="40"/>
  <c r="P243" i="40" s="1"/>
  <c r="M243" i="40"/>
  <c r="O242" i="40"/>
  <c r="P242" i="40" s="1"/>
  <c r="M242" i="40"/>
  <c r="O241" i="40"/>
  <c r="M241" i="40"/>
  <c r="O240" i="40"/>
  <c r="P240" i="40" s="1"/>
  <c r="M240" i="40"/>
  <c r="O239" i="40"/>
  <c r="P239" i="40" s="1"/>
  <c r="M239" i="40"/>
  <c r="O238" i="40"/>
  <c r="M238" i="40"/>
  <c r="O237" i="40"/>
  <c r="M237" i="40"/>
  <c r="O236" i="40"/>
  <c r="P236" i="40" s="1"/>
  <c r="M236" i="40"/>
  <c r="O235" i="40"/>
  <c r="P235" i="40" s="1"/>
  <c r="M235" i="40"/>
  <c r="O234" i="40"/>
  <c r="P234" i="40" s="1"/>
  <c r="M234" i="40"/>
  <c r="O233" i="40"/>
  <c r="M233" i="40"/>
  <c r="O232" i="40"/>
  <c r="P232" i="40" s="1"/>
  <c r="M232" i="40"/>
  <c r="O231" i="40"/>
  <c r="P231" i="40" s="1"/>
  <c r="M231" i="40"/>
  <c r="O230" i="40"/>
  <c r="P230" i="40" s="1"/>
  <c r="M230" i="40"/>
  <c r="O229" i="40"/>
  <c r="M229" i="40"/>
  <c r="O228" i="40"/>
  <c r="P228" i="40" s="1"/>
  <c r="M228" i="40"/>
  <c r="O227" i="40"/>
  <c r="P227" i="40" s="1"/>
  <c r="M227" i="40"/>
  <c r="O226" i="40"/>
  <c r="P226" i="40" s="1"/>
  <c r="M226" i="40"/>
  <c r="O225" i="40"/>
  <c r="M225" i="40"/>
  <c r="O224" i="40"/>
  <c r="P224" i="40" s="1"/>
  <c r="M224" i="40"/>
  <c r="O223" i="40"/>
  <c r="P223" i="40" s="1"/>
  <c r="M223" i="40"/>
  <c r="O222" i="40"/>
  <c r="M222" i="40"/>
  <c r="O221" i="40"/>
  <c r="M221" i="40"/>
  <c r="O220" i="40"/>
  <c r="P220" i="40" s="1"/>
  <c r="M220" i="40"/>
  <c r="O219" i="40"/>
  <c r="P219" i="40" s="1"/>
  <c r="M219" i="40"/>
  <c r="O218" i="40"/>
  <c r="P218" i="40" s="1"/>
  <c r="M218" i="40"/>
  <c r="O217" i="40"/>
  <c r="M217" i="40"/>
  <c r="I217" i="40"/>
  <c r="I218" i="40" s="1"/>
  <c r="I219" i="40" s="1"/>
  <c r="I220" i="40" s="1"/>
  <c r="I221" i="40" s="1"/>
  <c r="I222" i="40" s="1"/>
  <c r="I223" i="40" s="1"/>
  <c r="I224" i="40" s="1"/>
  <c r="I225" i="40" s="1"/>
  <c r="I226" i="40" s="1"/>
  <c r="I227" i="40" s="1"/>
  <c r="I228" i="40" s="1"/>
  <c r="I229" i="40" s="1"/>
  <c r="I230" i="40" s="1"/>
  <c r="I231" i="40" s="1"/>
  <c r="I232" i="40" s="1"/>
  <c r="I233" i="40" s="1"/>
  <c r="I234" i="40" s="1"/>
  <c r="I235" i="40" s="1"/>
  <c r="I236" i="40" s="1"/>
  <c r="I237" i="40" s="1"/>
  <c r="I238" i="40" s="1"/>
  <c r="I239" i="40" s="1"/>
  <c r="I240" i="40" s="1"/>
  <c r="I241" i="40" s="1"/>
  <c r="I242" i="40" s="1"/>
  <c r="I243" i="40" s="1"/>
  <c r="I244" i="40" s="1"/>
  <c r="I245" i="40" s="1"/>
  <c r="I246" i="40" s="1"/>
  <c r="O216" i="40"/>
  <c r="P216" i="40" s="1"/>
  <c r="M216" i="40"/>
  <c r="O215" i="40"/>
  <c r="P215" i="40" s="1"/>
  <c r="M215" i="40"/>
  <c r="O214" i="40"/>
  <c r="M214" i="40"/>
  <c r="O213" i="40"/>
  <c r="P213" i="40" s="1"/>
  <c r="M213" i="40"/>
  <c r="O212" i="40"/>
  <c r="M212" i="40"/>
  <c r="O211" i="40"/>
  <c r="M211" i="40"/>
  <c r="O210" i="40"/>
  <c r="M210" i="40"/>
  <c r="O209" i="40"/>
  <c r="P209" i="40" s="1"/>
  <c r="M209" i="40"/>
  <c r="O208" i="40"/>
  <c r="M208" i="40"/>
  <c r="O207" i="40"/>
  <c r="P207" i="40" s="1"/>
  <c r="M207" i="40"/>
  <c r="O206" i="40"/>
  <c r="M206" i="40"/>
  <c r="O205" i="40"/>
  <c r="P205" i="40" s="1"/>
  <c r="M205" i="40"/>
  <c r="O204" i="40"/>
  <c r="M204" i="40"/>
  <c r="O203" i="40"/>
  <c r="P203" i="40" s="1"/>
  <c r="M203" i="40"/>
  <c r="O202" i="40"/>
  <c r="M202" i="40"/>
  <c r="O201" i="40"/>
  <c r="P201" i="40" s="1"/>
  <c r="M201" i="40"/>
  <c r="O200" i="40"/>
  <c r="M200" i="40"/>
  <c r="O199" i="40"/>
  <c r="P199" i="40" s="1"/>
  <c r="M199" i="40"/>
  <c r="O198" i="40"/>
  <c r="M198" i="40"/>
  <c r="O197" i="40"/>
  <c r="M197" i="40"/>
  <c r="O196" i="40"/>
  <c r="M196" i="40"/>
  <c r="O195" i="40"/>
  <c r="P195" i="40" s="1"/>
  <c r="S195" i="40" s="1"/>
  <c r="AJ196" i="13" s="1"/>
  <c r="M195" i="40"/>
  <c r="O194" i="40"/>
  <c r="P194" i="40" s="1"/>
  <c r="M194" i="40"/>
  <c r="O193" i="40"/>
  <c r="P193" i="40" s="1"/>
  <c r="M193" i="40"/>
  <c r="O192" i="40"/>
  <c r="M192" i="40"/>
  <c r="O191" i="40"/>
  <c r="M191" i="40"/>
  <c r="O190" i="40"/>
  <c r="P190" i="40" s="1"/>
  <c r="M190" i="40"/>
  <c r="O189" i="40"/>
  <c r="M189" i="40"/>
  <c r="O188" i="40"/>
  <c r="P188" i="40" s="1"/>
  <c r="M188" i="40"/>
  <c r="O187" i="40"/>
  <c r="M187" i="40"/>
  <c r="O186" i="40"/>
  <c r="M186" i="40"/>
  <c r="I186" i="40"/>
  <c r="I187" i="40" s="1"/>
  <c r="I188" i="40" s="1"/>
  <c r="I189" i="40" s="1"/>
  <c r="I190" i="40" s="1"/>
  <c r="I191" i="40" s="1"/>
  <c r="I192" i="40" s="1"/>
  <c r="I193" i="40" s="1"/>
  <c r="I194" i="40" s="1"/>
  <c r="I195" i="40" s="1"/>
  <c r="I196" i="40" s="1"/>
  <c r="I197" i="40" s="1"/>
  <c r="I198" i="40" s="1"/>
  <c r="I199" i="40" s="1"/>
  <c r="I200" i="40" s="1"/>
  <c r="I201" i="40" s="1"/>
  <c r="I202" i="40" s="1"/>
  <c r="I203" i="40" s="1"/>
  <c r="I204" i="40" s="1"/>
  <c r="I205" i="40" s="1"/>
  <c r="I206" i="40" s="1"/>
  <c r="I207" i="40" s="1"/>
  <c r="I208" i="40" s="1"/>
  <c r="I209" i="40" s="1"/>
  <c r="I210" i="40" s="1"/>
  <c r="I211" i="40" s="1"/>
  <c r="I212" i="40" s="1"/>
  <c r="I213" i="40" s="1"/>
  <c r="I214" i="40" s="1"/>
  <c r="I215" i="40" s="1"/>
  <c r="O185" i="40"/>
  <c r="M185" i="40"/>
  <c r="O184" i="40"/>
  <c r="P184" i="40" s="1"/>
  <c r="M184" i="40"/>
  <c r="O183" i="40"/>
  <c r="M183" i="40"/>
  <c r="O182" i="40"/>
  <c r="M182" i="40"/>
  <c r="O181" i="40"/>
  <c r="P181" i="40" s="1"/>
  <c r="M181" i="40"/>
  <c r="O180" i="40"/>
  <c r="P180" i="40" s="1"/>
  <c r="M180" i="40"/>
  <c r="O179" i="40"/>
  <c r="M179" i="40"/>
  <c r="O178" i="40"/>
  <c r="M178" i="40"/>
  <c r="O177" i="40"/>
  <c r="P177" i="40" s="1"/>
  <c r="M177" i="40"/>
  <c r="O176" i="40"/>
  <c r="P176" i="40" s="1"/>
  <c r="M176" i="40"/>
  <c r="O175" i="40"/>
  <c r="M175" i="40"/>
  <c r="O174" i="40"/>
  <c r="M174" i="40"/>
  <c r="O173" i="40"/>
  <c r="P173" i="40" s="1"/>
  <c r="M173" i="40"/>
  <c r="O172" i="40"/>
  <c r="M172" i="40"/>
  <c r="O171" i="40"/>
  <c r="P171" i="40" s="1"/>
  <c r="M171" i="40"/>
  <c r="O170" i="40"/>
  <c r="M170" i="40"/>
  <c r="O169" i="40"/>
  <c r="P169" i="40" s="1"/>
  <c r="M169" i="40"/>
  <c r="O168" i="40"/>
  <c r="M168" i="40"/>
  <c r="O167" i="40"/>
  <c r="P167" i="40" s="1"/>
  <c r="M167" i="40"/>
  <c r="O166" i="40"/>
  <c r="M166" i="40"/>
  <c r="O165" i="40"/>
  <c r="P165" i="40" s="1"/>
  <c r="M165" i="40"/>
  <c r="O164" i="40"/>
  <c r="M164" i="40"/>
  <c r="O163" i="40"/>
  <c r="P163" i="40" s="1"/>
  <c r="M163" i="40"/>
  <c r="O162" i="40"/>
  <c r="M162" i="40"/>
  <c r="O161" i="40"/>
  <c r="P161" i="40" s="1"/>
  <c r="M161" i="40"/>
  <c r="O160" i="40"/>
  <c r="M160" i="40"/>
  <c r="O159" i="40"/>
  <c r="P159" i="40" s="1"/>
  <c r="M159" i="40"/>
  <c r="O158" i="40"/>
  <c r="M158" i="40"/>
  <c r="O157" i="40"/>
  <c r="P157" i="40" s="1"/>
  <c r="M157" i="40"/>
  <c r="O156" i="40"/>
  <c r="M156" i="40"/>
  <c r="I156" i="40"/>
  <c r="I157" i="40" s="1"/>
  <c r="I158" i="40" s="1"/>
  <c r="I159" i="40" s="1"/>
  <c r="I160" i="40" s="1"/>
  <c r="I161" i="40" s="1"/>
  <c r="I162" i="40" s="1"/>
  <c r="I163" i="40" s="1"/>
  <c r="I164" i="40" s="1"/>
  <c r="I165" i="40" s="1"/>
  <c r="I166" i="40" s="1"/>
  <c r="I167" i="40" s="1"/>
  <c r="I168" i="40" s="1"/>
  <c r="I169" i="40" s="1"/>
  <c r="I170" i="40" s="1"/>
  <c r="I171" i="40" s="1"/>
  <c r="I172" i="40" s="1"/>
  <c r="I173" i="40" s="1"/>
  <c r="I174" i="40" s="1"/>
  <c r="I175" i="40" s="1"/>
  <c r="I176" i="40" s="1"/>
  <c r="I177" i="40" s="1"/>
  <c r="I178" i="40" s="1"/>
  <c r="I179" i="40" s="1"/>
  <c r="I180" i="40" s="1"/>
  <c r="I181" i="40" s="1"/>
  <c r="I182" i="40" s="1"/>
  <c r="I183" i="40" s="1"/>
  <c r="I184" i="40" s="1"/>
  <c r="O155" i="40"/>
  <c r="R155" i="40" s="1"/>
  <c r="I156" i="13" s="1"/>
  <c r="M155" i="40"/>
  <c r="O154" i="40"/>
  <c r="P154" i="40" s="1"/>
  <c r="M154" i="40"/>
  <c r="O153" i="40"/>
  <c r="M153" i="40"/>
  <c r="O152" i="40"/>
  <c r="P152" i="40" s="1"/>
  <c r="M152" i="40"/>
  <c r="O151" i="40"/>
  <c r="M151" i="40"/>
  <c r="O150" i="40"/>
  <c r="P150" i="40" s="1"/>
  <c r="M150" i="40"/>
  <c r="O149" i="40"/>
  <c r="M149" i="40"/>
  <c r="O148" i="40"/>
  <c r="M148" i="40"/>
  <c r="O147" i="40"/>
  <c r="M147" i="40"/>
  <c r="O146" i="40"/>
  <c r="P146" i="40" s="1"/>
  <c r="M146" i="40"/>
  <c r="O145" i="40"/>
  <c r="M145" i="40"/>
  <c r="O144" i="40"/>
  <c r="M144" i="40"/>
  <c r="O143" i="40"/>
  <c r="M143" i="40"/>
  <c r="O142" i="40"/>
  <c r="P142" i="40" s="1"/>
  <c r="M142" i="40"/>
  <c r="O141" i="40"/>
  <c r="M141" i="40"/>
  <c r="O140" i="40"/>
  <c r="M140" i="40"/>
  <c r="O139" i="40"/>
  <c r="M139" i="40"/>
  <c r="O138" i="40"/>
  <c r="P138" i="40" s="1"/>
  <c r="M138" i="40"/>
  <c r="O137" i="40"/>
  <c r="P137" i="40" s="1"/>
  <c r="M137" i="40"/>
  <c r="O136" i="40"/>
  <c r="M136" i="40"/>
  <c r="O135" i="40"/>
  <c r="M135" i="40"/>
  <c r="O134" i="40"/>
  <c r="P134" i="40" s="1"/>
  <c r="S134" i="40" s="1"/>
  <c r="AJ135" i="13" s="1"/>
  <c r="M134" i="40"/>
  <c r="O133" i="40"/>
  <c r="M133" i="40"/>
  <c r="P132" i="40"/>
  <c r="S132" i="40" s="1"/>
  <c r="AJ133" i="13" s="1"/>
  <c r="O132" i="40"/>
  <c r="M132" i="40"/>
  <c r="O131" i="40"/>
  <c r="M131" i="40"/>
  <c r="O130" i="40"/>
  <c r="P130" i="40" s="1"/>
  <c r="M130" i="40"/>
  <c r="O129" i="40"/>
  <c r="P129" i="40" s="1"/>
  <c r="M129" i="40"/>
  <c r="O128" i="40"/>
  <c r="R128" i="40" s="1"/>
  <c r="I129" i="13" s="1"/>
  <c r="M128" i="40"/>
  <c r="O127" i="40"/>
  <c r="M127" i="40"/>
  <c r="O126" i="40"/>
  <c r="P126" i="40" s="1"/>
  <c r="M126" i="40"/>
  <c r="R125" i="40"/>
  <c r="I126" i="13" s="1"/>
  <c r="O125" i="40"/>
  <c r="P125" i="40" s="1"/>
  <c r="M125" i="40"/>
  <c r="I125" i="40"/>
  <c r="I126" i="40" s="1"/>
  <c r="I127" i="40" s="1"/>
  <c r="I128" i="40" s="1"/>
  <c r="I129" i="40" s="1"/>
  <c r="I130" i="40" s="1"/>
  <c r="I131" i="40" s="1"/>
  <c r="I132" i="40" s="1"/>
  <c r="I133" i="40" s="1"/>
  <c r="I134" i="40" s="1"/>
  <c r="I135" i="40" s="1"/>
  <c r="I136" i="40" s="1"/>
  <c r="I137" i="40" s="1"/>
  <c r="I138" i="40" s="1"/>
  <c r="I139" i="40" s="1"/>
  <c r="I140" i="40" s="1"/>
  <c r="I141" i="40" s="1"/>
  <c r="I142" i="40" s="1"/>
  <c r="I143" i="40" s="1"/>
  <c r="I144" i="40" s="1"/>
  <c r="I145" i="40" s="1"/>
  <c r="I146" i="40" s="1"/>
  <c r="I147" i="40" s="1"/>
  <c r="I148" i="40" s="1"/>
  <c r="I149" i="40" s="1"/>
  <c r="I150" i="40" s="1"/>
  <c r="I151" i="40" s="1"/>
  <c r="I152" i="40" s="1"/>
  <c r="I153" i="40" s="1"/>
  <c r="I154" i="40" s="1"/>
  <c r="O124" i="40"/>
  <c r="P124" i="40" s="1"/>
  <c r="M124" i="40"/>
  <c r="O123" i="40"/>
  <c r="P123" i="40" s="1"/>
  <c r="M123" i="40"/>
  <c r="O122" i="40"/>
  <c r="M122" i="40"/>
  <c r="O121" i="40"/>
  <c r="M121" i="40"/>
  <c r="O120" i="40"/>
  <c r="M120" i="40"/>
  <c r="O119" i="40"/>
  <c r="P119" i="40" s="1"/>
  <c r="M119" i="40"/>
  <c r="O118" i="40"/>
  <c r="M118" i="40"/>
  <c r="O117" i="40"/>
  <c r="M117" i="40"/>
  <c r="O116" i="40"/>
  <c r="M116" i="40"/>
  <c r="O115" i="40"/>
  <c r="P115" i="40" s="1"/>
  <c r="M115" i="40"/>
  <c r="O114" i="40"/>
  <c r="M114" i="40"/>
  <c r="O113" i="40"/>
  <c r="M113" i="40"/>
  <c r="O112" i="40"/>
  <c r="M112" i="40"/>
  <c r="O111" i="40"/>
  <c r="P111" i="40" s="1"/>
  <c r="M111" i="40"/>
  <c r="O110" i="40"/>
  <c r="P110" i="40" s="1"/>
  <c r="S110" i="40" s="1"/>
  <c r="AJ111" i="13" s="1"/>
  <c r="M110" i="40"/>
  <c r="O109" i="40"/>
  <c r="M109" i="40"/>
  <c r="O108" i="40"/>
  <c r="M108" i="40"/>
  <c r="O107" i="40"/>
  <c r="P107" i="40" s="1"/>
  <c r="M107" i="40"/>
  <c r="O106" i="40"/>
  <c r="P106" i="40" s="1"/>
  <c r="M106" i="40"/>
  <c r="O105" i="40"/>
  <c r="M105" i="40"/>
  <c r="O104" i="40"/>
  <c r="M104" i="40"/>
  <c r="O103" i="40"/>
  <c r="P103" i="40" s="1"/>
  <c r="M103" i="40"/>
  <c r="O102" i="40"/>
  <c r="M102" i="40"/>
  <c r="O101" i="40"/>
  <c r="M101" i="40"/>
  <c r="O100" i="40"/>
  <c r="M100" i="40"/>
  <c r="O99" i="40"/>
  <c r="P99" i="40" s="1"/>
  <c r="M99" i="40"/>
  <c r="O98" i="40"/>
  <c r="M98" i="40"/>
  <c r="O97" i="40"/>
  <c r="M97" i="40"/>
  <c r="O96" i="40"/>
  <c r="M96" i="40"/>
  <c r="O95" i="40"/>
  <c r="M95" i="40"/>
  <c r="I95" i="40"/>
  <c r="I96" i="40" s="1"/>
  <c r="I97" i="40" s="1"/>
  <c r="I98" i="40" s="1"/>
  <c r="I99" i="40" s="1"/>
  <c r="I100" i="40" s="1"/>
  <c r="I101" i="40" s="1"/>
  <c r="I102" i="40" s="1"/>
  <c r="I103" i="40" s="1"/>
  <c r="I104" i="40" s="1"/>
  <c r="I105" i="40" s="1"/>
  <c r="I106" i="40" s="1"/>
  <c r="I107" i="40" s="1"/>
  <c r="I108" i="40" s="1"/>
  <c r="I109" i="40" s="1"/>
  <c r="I110" i="40" s="1"/>
  <c r="I111" i="40" s="1"/>
  <c r="I112" i="40" s="1"/>
  <c r="I113" i="40" s="1"/>
  <c r="I114" i="40" s="1"/>
  <c r="I115" i="40" s="1"/>
  <c r="I116" i="40" s="1"/>
  <c r="I117" i="40" s="1"/>
  <c r="I118" i="40" s="1"/>
  <c r="I119" i="40" s="1"/>
  <c r="I120" i="40" s="1"/>
  <c r="I121" i="40" s="1"/>
  <c r="I122" i="40" s="1"/>
  <c r="I123" i="40" s="1"/>
  <c r="O94" i="40"/>
  <c r="R94" i="40" s="1"/>
  <c r="I95" i="13" s="1"/>
  <c r="M94" i="40"/>
  <c r="O93" i="40"/>
  <c r="M93" i="40"/>
  <c r="O92" i="40"/>
  <c r="P92" i="40" s="1"/>
  <c r="M92" i="40"/>
  <c r="O91" i="40"/>
  <c r="M91" i="40"/>
  <c r="O90" i="40"/>
  <c r="P90" i="40" s="1"/>
  <c r="M90" i="40"/>
  <c r="O89" i="40"/>
  <c r="P89" i="40" s="1"/>
  <c r="M89" i="40"/>
  <c r="O88" i="40"/>
  <c r="P88" i="40" s="1"/>
  <c r="M88" i="40"/>
  <c r="O87" i="40"/>
  <c r="M87" i="40"/>
  <c r="O86" i="40"/>
  <c r="M86" i="40"/>
  <c r="O85" i="40"/>
  <c r="M85" i="40"/>
  <c r="O84" i="40"/>
  <c r="M84" i="40"/>
  <c r="O83" i="40"/>
  <c r="P83" i="40" s="1"/>
  <c r="M83" i="40"/>
  <c r="O82" i="40"/>
  <c r="M82" i="40"/>
  <c r="O81" i="40"/>
  <c r="M81" i="40"/>
  <c r="O80" i="40"/>
  <c r="M80" i="40"/>
  <c r="O79" i="40"/>
  <c r="P79" i="40" s="1"/>
  <c r="M79" i="40"/>
  <c r="O78" i="40"/>
  <c r="M78" i="40"/>
  <c r="O77" i="40"/>
  <c r="M77" i="40"/>
  <c r="O76" i="40"/>
  <c r="M76" i="40"/>
  <c r="O75" i="40"/>
  <c r="P75" i="40" s="1"/>
  <c r="M75" i="40"/>
  <c r="O74" i="40"/>
  <c r="M74" i="40"/>
  <c r="O73" i="40"/>
  <c r="M73" i="40"/>
  <c r="O72" i="40"/>
  <c r="M72" i="40"/>
  <c r="O71" i="40"/>
  <c r="P71" i="40" s="1"/>
  <c r="M71" i="40"/>
  <c r="O70" i="40"/>
  <c r="M70" i="40"/>
  <c r="O69" i="40"/>
  <c r="M69" i="40"/>
  <c r="O68" i="40"/>
  <c r="M68" i="40"/>
  <c r="O67" i="40"/>
  <c r="P67" i="40" s="1"/>
  <c r="M67" i="40"/>
  <c r="O66" i="40"/>
  <c r="M66" i="40"/>
  <c r="O65" i="40"/>
  <c r="M65" i="40"/>
  <c r="O64" i="40"/>
  <c r="M64" i="40"/>
  <c r="I64" i="40"/>
  <c r="I65" i="40" s="1"/>
  <c r="I66" i="40" s="1"/>
  <c r="I67" i="40" s="1"/>
  <c r="I68" i="40" s="1"/>
  <c r="I69" i="40" s="1"/>
  <c r="I70" i="40" s="1"/>
  <c r="I71" i="40" s="1"/>
  <c r="I72" i="40" s="1"/>
  <c r="I73" i="40" s="1"/>
  <c r="I74" i="40" s="1"/>
  <c r="I75" i="40" s="1"/>
  <c r="I76" i="40" s="1"/>
  <c r="I77" i="40" s="1"/>
  <c r="I78" i="40" s="1"/>
  <c r="I79" i="40" s="1"/>
  <c r="I80" i="40" s="1"/>
  <c r="I81" i="40" s="1"/>
  <c r="I82" i="40" s="1"/>
  <c r="I83" i="40" s="1"/>
  <c r="I84" i="40" s="1"/>
  <c r="I85" i="40" s="1"/>
  <c r="I86" i="40" s="1"/>
  <c r="I87" i="40" s="1"/>
  <c r="I88" i="40" s="1"/>
  <c r="I89" i="40" s="1"/>
  <c r="I90" i="40" s="1"/>
  <c r="I91" i="40" s="1"/>
  <c r="I92" i="40" s="1"/>
  <c r="I93" i="40" s="1"/>
  <c r="O63" i="40"/>
  <c r="P63" i="40" s="1"/>
  <c r="M63" i="40"/>
  <c r="O62" i="40"/>
  <c r="P62" i="40" s="1"/>
  <c r="M62" i="40"/>
  <c r="O61" i="40"/>
  <c r="M61" i="40"/>
  <c r="O60" i="40"/>
  <c r="P60" i="40" s="1"/>
  <c r="M60" i="40"/>
  <c r="O59" i="40"/>
  <c r="M59" i="40"/>
  <c r="O58" i="40"/>
  <c r="P58" i="40" s="1"/>
  <c r="M58" i="40"/>
  <c r="O57" i="40"/>
  <c r="M57" i="40"/>
  <c r="O56" i="40"/>
  <c r="P56" i="40" s="1"/>
  <c r="M56" i="40"/>
  <c r="O55" i="40"/>
  <c r="M55" i="40"/>
  <c r="O54" i="40"/>
  <c r="P54" i="40" s="1"/>
  <c r="M54" i="40"/>
  <c r="O53" i="40"/>
  <c r="M53" i="40"/>
  <c r="O52" i="40"/>
  <c r="P52" i="40" s="1"/>
  <c r="M52" i="40"/>
  <c r="O51" i="40"/>
  <c r="M51" i="40"/>
  <c r="O50" i="40"/>
  <c r="P50" i="40" s="1"/>
  <c r="M50" i="40"/>
  <c r="O49" i="40"/>
  <c r="M49" i="40"/>
  <c r="O48" i="40"/>
  <c r="P48" i="40" s="1"/>
  <c r="M48" i="40"/>
  <c r="O47" i="40"/>
  <c r="M47" i="40"/>
  <c r="O46" i="40"/>
  <c r="P46" i="40" s="1"/>
  <c r="M46" i="40"/>
  <c r="O45" i="40"/>
  <c r="M45" i="40"/>
  <c r="O44" i="40"/>
  <c r="P44" i="40" s="1"/>
  <c r="M44" i="40"/>
  <c r="O43" i="40"/>
  <c r="P43" i="40" s="1"/>
  <c r="M43" i="40"/>
  <c r="O42" i="40"/>
  <c r="P42" i="40" s="1"/>
  <c r="M42" i="40"/>
  <c r="O41" i="40"/>
  <c r="M41" i="40"/>
  <c r="O40" i="40"/>
  <c r="P40" i="40" s="1"/>
  <c r="M40" i="40"/>
  <c r="O39" i="40"/>
  <c r="P39" i="40" s="1"/>
  <c r="M39" i="40"/>
  <c r="O38" i="40"/>
  <c r="P38" i="40" s="1"/>
  <c r="M38" i="40"/>
  <c r="O37" i="40"/>
  <c r="M37" i="40"/>
  <c r="O36" i="40"/>
  <c r="P36" i="40" s="1"/>
  <c r="M36" i="40"/>
  <c r="I36" i="40"/>
  <c r="I37" i="40" s="1"/>
  <c r="I38" i="40" s="1"/>
  <c r="I39" i="40" s="1"/>
  <c r="I40" i="40" s="1"/>
  <c r="I41" i="40" s="1"/>
  <c r="I42" i="40" s="1"/>
  <c r="I43" i="40" s="1"/>
  <c r="I44" i="40" s="1"/>
  <c r="I45" i="40" s="1"/>
  <c r="I46" i="40" s="1"/>
  <c r="I47" i="40" s="1"/>
  <c r="I48" i="40" s="1"/>
  <c r="I49" i="40" s="1"/>
  <c r="I50" i="40" s="1"/>
  <c r="I51" i="40" s="1"/>
  <c r="I52" i="40" s="1"/>
  <c r="I53" i="40" s="1"/>
  <c r="I54" i="40" s="1"/>
  <c r="I55" i="40" s="1"/>
  <c r="I56" i="40" s="1"/>
  <c r="I57" i="40" s="1"/>
  <c r="I58" i="40" s="1"/>
  <c r="I59" i="40" s="1"/>
  <c r="I60" i="40" s="1"/>
  <c r="I61" i="40" s="1"/>
  <c r="I62" i="40" s="1"/>
  <c r="O35" i="40"/>
  <c r="M35" i="40"/>
  <c r="O34" i="40"/>
  <c r="M34" i="40"/>
  <c r="O33" i="40"/>
  <c r="P33" i="40" s="1"/>
  <c r="M33" i="40"/>
  <c r="O32" i="40"/>
  <c r="M32" i="40"/>
  <c r="O31" i="40"/>
  <c r="M31" i="40"/>
  <c r="O30" i="40"/>
  <c r="M30" i="40"/>
  <c r="O29" i="40"/>
  <c r="P29" i="40" s="1"/>
  <c r="M29" i="40"/>
  <c r="O28" i="40"/>
  <c r="R28" i="40" s="1"/>
  <c r="I29" i="13" s="1"/>
  <c r="M28" i="40"/>
  <c r="O27" i="40"/>
  <c r="M27" i="40"/>
  <c r="O26" i="40"/>
  <c r="M26" i="40"/>
  <c r="O25" i="40"/>
  <c r="P25" i="40" s="1"/>
  <c r="M25" i="40"/>
  <c r="O24" i="40"/>
  <c r="R24" i="40" s="1"/>
  <c r="I25" i="13" s="1"/>
  <c r="M24" i="40"/>
  <c r="O23" i="40"/>
  <c r="M23" i="40"/>
  <c r="O22" i="40"/>
  <c r="M22" i="40"/>
  <c r="O21" i="40"/>
  <c r="P21" i="40" s="1"/>
  <c r="M21" i="40"/>
  <c r="O20" i="40"/>
  <c r="R20" i="40" s="1"/>
  <c r="I21" i="13" s="1"/>
  <c r="M20" i="40"/>
  <c r="O19" i="40"/>
  <c r="M19" i="40"/>
  <c r="O18" i="40"/>
  <c r="M18" i="40"/>
  <c r="O17" i="40"/>
  <c r="M17" i="40"/>
  <c r="O16" i="40"/>
  <c r="R16" i="40" s="1"/>
  <c r="I17" i="13" s="1"/>
  <c r="M16" i="40"/>
  <c r="O15" i="40"/>
  <c r="M15" i="40"/>
  <c r="O14" i="40"/>
  <c r="M14" i="40"/>
  <c r="O13" i="40"/>
  <c r="M13" i="40"/>
  <c r="O12" i="40"/>
  <c r="M12" i="40"/>
  <c r="O11" i="40"/>
  <c r="M11" i="40"/>
  <c r="O10" i="40"/>
  <c r="M10" i="40"/>
  <c r="O9" i="40"/>
  <c r="M9" i="40"/>
  <c r="C9" i="40"/>
  <c r="C11" i="40" s="1"/>
  <c r="O8" i="40"/>
  <c r="M8" i="40"/>
  <c r="C8" i="40"/>
  <c r="O7" i="40"/>
  <c r="M7" i="40"/>
  <c r="O6" i="40"/>
  <c r="M6" i="40"/>
  <c r="O5" i="40"/>
  <c r="M5" i="40"/>
  <c r="J5" i="40"/>
  <c r="J6" i="40" s="1"/>
  <c r="J7" i="40" s="1"/>
  <c r="J8" i="40" s="1"/>
  <c r="J9" i="40" s="1"/>
  <c r="J10" i="40" s="1"/>
  <c r="J11" i="40" s="1"/>
  <c r="J12" i="40" s="1"/>
  <c r="J13" i="40" s="1"/>
  <c r="J14" i="40" s="1"/>
  <c r="J15" i="40" s="1"/>
  <c r="J16" i="40" s="1"/>
  <c r="J17" i="40" s="1"/>
  <c r="J18" i="40" s="1"/>
  <c r="J19" i="40" s="1"/>
  <c r="J20" i="40" s="1"/>
  <c r="J21" i="40" s="1"/>
  <c r="J22" i="40" s="1"/>
  <c r="J23" i="40" s="1"/>
  <c r="J24" i="40" s="1"/>
  <c r="J25" i="40" s="1"/>
  <c r="J26" i="40" s="1"/>
  <c r="J27" i="40" s="1"/>
  <c r="J28" i="40" s="1"/>
  <c r="J29" i="40" s="1"/>
  <c r="J30" i="40" s="1"/>
  <c r="J31" i="40" s="1"/>
  <c r="J32" i="40" s="1"/>
  <c r="J33" i="40" s="1"/>
  <c r="J34" i="40" s="1"/>
  <c r="J35" i="40" s="1"/>
  <c r="J36" i="40" s="1"/>
  <c r="J37" i="40" s="1"/>
  <c r="J38" i="40" s="1"/>
  <c r="J39" i="40" s="1"/>
  <c r="J40" i="40" s="1"/>
  <c r="J41" i="40" s="1"/>
  <c r="J42" i="40" s="1"/>
  <c r="J43" i="40" s="1"/>
  <c r="J44" i="40" s="1"/>
  <c r="J45" i="40" s="1"/>
  <c r="J46" i="40" s="1"/>
  <c r="J47" i="40" s="1"/>
  <c r="J48" i="40" s="1"/>
  <c r="J49" i="40" s="1"/>
  <c r="J50" i="40" s="1"/>
  <c r="J51" i="40" s="1"/>
  <c r="J52" i="40" s="1"/>
  <c r="J53" i="40" s="1"/>
  <c r="J54" i="40" s="1"/>
  <c r="J55" i="40" s="1"/>
  <c r="J56" i="40" s="1"/>
  <c r="J57" i="40" s="1"/>
  <c r="J58" i="40" s="1"/>
  <c r="J59" i="40" s="1"/>
  <c r="J60" i="40" s="1"/>
  <c r="J61" i="40" s="1"/>
  <c r="J62" i="40" s="1"/>
  <c r="J63" i="40" s="1"/>
  <c r="J64" i="40" s="1"/>
  <c r="J65" i="40" s="1"/>
  <c r="J66" i="40" s="1"/>
  <c r="J67" i="40" s="1"/>
  <c r="J68" i="40" s="1"/>
  <c r="J69" i="40" s="1"/>
  <c r="J70" i="40" s="1"/>
  <c r="J71" i="40" s="1"/>
  <c r="J72" i="40" s="1"/>
  <c r="J73" i="40" s="1"/>
  <c r="J74" i="40" s="1"/>
  <c r="J75" i="40" s="1"/>
  <c r="J76" i="40" s="1"/>
  <c r="J77" i="40" s="1"/>
  <c r="J78" i="40" s="1"/>
  <c r="J79" i="40" s="1"/>
  <c r="J80" i="40" s="1"/>
  <c r="J81" i="40" s="1"/>
  <c r="J82" i="40" s="1"/>
  <c r="J83" i="40" s="1"/>
  <c r="J84" i="40" s="1"/>
  <c r="J85" i="40" s="1"/>
  <c r="J86" i="40" s="1"/>
  <c r="J87" i="40" s="1"/>
  <c r="J88" i="40" s="1"/>
  <c r="J89" i="40" s="1"/>
  <c r="J90" i="40" s="1"/>
  <c r="J91" i="40" s="1"/>
  <c r="J92" i="40" s="1"/>
  <c r="J93" i="40" s="1"/>
  <c r="J94" i="40" s="1"/>
  <c r="J95" i="40" s="1"/>
  <c r="J96" i="40" s="1"/>
  <c r="J97" i="40" s="1"/>
  <c r="J98" i="40" s="1"/>
  <c r="J99" i="40" s="1"/>
  <c r="J100" i="40" s="1"/>
  <c r="J101" i="40" s="1"/>
  <c r="J102" i="40" s="1"/>
  <c r="J103" i="40" s="1"/>
  <c r="J104" i="40" s="1"/>
  <c r="J105" i="40" s="1"/>
  <c r="J106" i="40" s="1"/>
  <c r="J107" i="40" s="1"/>
  <c r="J108" i="40" s="1"/>
  <c r="J109" i="40" s="1"/>
  <c r="J110" i="40" s="1"/>
  <c r="J111" i="40" s="1"/>
  <c r="J112" i="40" s="1"/>
  <c r="J113" i="40" s="1"/>
  <c r="J114" i="40" s="1"/>
  <c r="J115" i="40" s="1"/>
  <c r="J116" i="40" s="1"/>
  <c r="J117" i="40" s="1"/>
  <c r="J118" i="40" s="1"/>
  <c r="J119" i="40" s="1"/>
  <c r="J120" i="40" s="1"/>
  <c r="J121" i="40" s="1"/>
  <c r="J122" i="40" s="1"/>
  <c r="J123" i="40" s="1"/>
  <c r="J124" i="40" s="1"/>
  <c r="J125" i="40" s="1"/>
  <c r="J126" i="40" s="1"/>
  <c r="J127" i="40" s="1"/>
  <c r="J128" i="40" s="1"/>
  <c r="J129" i="40" s="1"/>
  <c r="J130" i="40" s="1"/>
  <c r="J131" i="40" s="1"/>
  <c r="J132" i="40" s="1"/>
  <c r="J133" i="40" s="1"/>
  <c r="J134" i="40" s="1"/>
  <c r="J135" i="40" s="1"/>
  <c r="J136" i="40" s="1"/>
  <c r="J137" i="40" s="1"/>
  <c r="J138" i="40" s="1"/>
  <c r="J139" i="40" s="1"/>
  <c r="J140" i="40" s="1"/>
  <c r="J141" i="40" s="1"/>
  <c r="J142" i="40" s="1"/>
  <c r="J143" i="40" s="1"/>
  <c r="J144" i="40" s="1"/>
  <c r="J145" i="40" s="1"/>
  <c r="J146" i="40" s="1"/>
  <c r="J147" i="40" s="1"/>
  <c r="J148" i="40" s="1"/>
  <c r="J149" i="40" s="1"/>
  <c r="J150" i="40" s="1"/>
  <c r="J151" i="40" s="1"/>
  <c r="J152" i="40" s="1"/>
  <c r="J153" i="40" s="1"/>
  <c r="J154" i="40" s="1"/>
  <c r="J155" i="40" s="1"/>
  <c r="J156" i="40" s="1"/>
  <c r="J157" i="40" s="1"/>
  <c r="J158" i="40" s="1"/>
  <c r="J159" i="40" s="1"/>
  <c r="J160" i="40" s="1"/>
  <c r="J161" i="40" s="1"/>
  <c r="J162" i="40" s="1"/>
  <c r="J163" i="40" s="1"/>
  <c r="J164" i="40" s="1"/>
  <c r="J165" i="40" s="1"/>
  <c r="J166" i="40" s="1"/>
  <c r="J167" i="40" s="1"/>
  <c r="J168" i="40" s="1"/>
  <c r="J169" i="40" s="1"/>
  <c r="J170" i="40" s="1"/>
  <c r="J171" i="40" s="1"/>
  <c r="J172" i="40" s="1"/>
  <c r="J173" i="40" s="1"/>
  <c r="J174" i="40" s="1"/>
  <c r="J175" i="40" s="1"/>
  <c r="J176" i="40" s="1"/>
  <c r="J177" i="40" s="1"/>
  <c r="J178" i="40" s="1"/>
  <c r="J179" i="40" s="1"/>
  <c r="J180" i="40" s="1"/>
  <c r="J181" i="40" s="1"/>
  <c r="J182" i="40" s="1"/>
  <c r="J183" i="40" s="1"/>
  <c r="J184" i="40" s="1"/>
  <c r="J185" i="40" s="1"/>
  <c r="J186" i="40" s="1"/>
  <c r="J187" i="40" s="1"/>
  <c r="J188" i="40" s="1"/>
  <c r="J189" i="40" s="1"/>
  <c r="J190" i="40" s="1"/>
  <c r="J191" i="40" s="1"/>
  <c r="J192" i="40" s="1"/>
  <c r="J193" i="40" s="1"/>
  <c r="J194" i="40" s="1"/>
  <c r="J195" i="40" s="1"/>
  <c r="J196" i="40" s="1"/>
  <c r="J197" i="40" s="1"/>
  <c r="J198" i="40" s="1"/>
  <c r="J199" i="40" s="1"/>
  <c r="J200" i="40" s="1"/>
  <c r="J201" i="40" s="1"/>
  <c r="J202" i="40" s="1"/>
  <c r="J203" i="40" s="1"/>
  <c r="J204" i="40" s="1"/>
  <c r="J205" i="40" s="1"/>
  <c r="J206" i="40" s="1"/>
  <c r="J207" i="40" s="1"/>
  <c r="J208" i="40" s="1"/>
  <c r="J209" i="40" s="1"/>
  <c r="J210" i="40" s="1"/>
  <c r="J211" i="40" s="1"/>
  <c r="J212" i="40" s="1"/>
  <c r="J213" i="40" s="1"/>
  <c r="J214" i="40" s="1"/>
  <c r="J215" i="40" s="1"/>
  <c r="J216" i="40" s="1"/>
  <c r="J217" i="40" s="1"/>
  <c r="J218" i="40" s="1"/>
  <c r="J219" i="40" s="1"/>
  <c r="J220" i="40" s="1"/>
  <c r="J221" i="40" s="1"/>
  <c r="J222" i="40" s="1"/>
  <c r="J223" i="40" s="1"/>
  <c r="J224" i="40" s="1"/>
  <c r="J225" i="40" s="1"/>
  <c r="J226" i="40" s="1"/>
  <c r="J227" i="40" s="1"/>
  <c r="J228" i="40" s="1"/>
  <c r="J229" i="40" s="1"/>
  <c r="J230" i="40" s="1"/>
  <c r="J231" i="40" s="1"/>
  <c r="J232" i="40" s="1"/>
  <c r="J233" i="40" s="1"/>
  <c r="J234" i="40" s="1"/>
  <c r="J235" i="40" s="1"/>
  <c r="J236" i="40" s="1"/>
  <c r="J237" i="40" s="1"/>
  <c r="J238" i="40" s="1"/>
  <c r="J239" i="40" s="1"/>
  <c r="J240" i="40" s="1"/>
  <c r="J241" i="40" s="1"/>
  <c r="J242" i="40" s="1"/>
  <c r="J243" i="40" s="1"/>
  <c r="J244" i="40" s="1"/>
  <c r="J245" i="40" s="1"/>
  <c r="J246" i="40" s="1"/>
  <c r="J247" i="40" s="1"/>
  <c r="J248" i="40" s="1"/>
  <c r="J249" i="40" s="1"/>
  <c r="J250" i="40" s="1"/>
  <c r="J251" i="40" s="1"/>
  <c r="J252" i="40" s="1"/>
  <c r="J253" i="40" s="1"/>
  <c r="J254" i="40" s="1"/>
  <c r="J255" i="40" s="1"/>
  <c r="J256" i="40" s="1"/>
  <c r="J257" i="40" s="1"/>
  <c r="J258" i="40" s="1"/>
  <c r="J259" i="40" s="1"/>
  <c r="J260" i="40" s="1"/>
  <c r="J261" i="40" s="1"/>
  <c r="J262" i="40" s="1"/>
  <c r="J263" i="40" s="1"/>
  <c r="J264" i="40" s="1"/>
  <c r="J265" i="40" s="1"/>
  <c r="J266" i="40" s="1"/>
  <c r="J267" i="40" s="1"/>
  <c r="J268" i="40" s="1"/>
  <c r="J269" i="40" s="1"/>
  <c r="J270" i="40" s="1"/>
  <c r="J271" i="40" s="1"/>
  <c r="J272" i="40" s="1"/>
  <c r="J273" i="40" s="1"/>
  <c r="J274" i="40" s="1"/>
  <c r="J275" i="40" s="1"/>
  <c r="J276" i="40" s="1"/>
  <c r="J277" i="40" s="1"/>
  <c r="J278" i="40" s="1"/>
  <c r="J279" i="40" s="1"/>
  <c r="J280" i="40" s="1"/>
  <c r="J281" i="40" s="1"/>
  <c r="J282" i="40" s="1"/>
  <c r="J283" i="40" s="1"/>
  <c r="J284" i="40" s="1"/>
  <c r="J285" i="40" s="1"/>
  <c r="J286" i="40" s="1"/>
  <c r="J287" i="40" s="1"/>
  <c r="J288" i="40" s="1"/>
  <c r="J289" i="40" s="1"/>
  <c r="J290" i="40" s="1"/>
  <c r="J291" i="40" s="1"/>
  <c r="J292" i="40" s="1"/>
  <c r="J293" i="40" s="1"/>
  <c r="J294" i="40" s="1"/>
  <c r="J295" i="40" s="1"/>
  <c r="J296" i="40" s="1"/>
  <c r="J297" i="40" s="1"/>
  <c r="J298" i="40" s="1"/>
  <c r="J299" i="40" s="1"/>
  <c r="J300" i="40" s="1"/>
  <c r="J301" i="40" s="1"/>
  <c r="J302" i="40" s="1"/>
  <c r="J303" i="40" s="1"/>
  <c r="J304" i="40" s="1"/>
  <c r="J305" i="40" s="1"/>
  <c r="J306" i="40" s="1"/>
  <c r="J307" i="40" s="1"/>
  <c r="J308" i="40" s="1"/>
  <c r="J309" i="40" s="1"/>
  <c r="J310" i="40" s="1"/>
  <c r="J311" i="40" s="1"/>
  <c r="J312" i="40" s="1"/>
  <c r="J313" i="40" s="1"/>
  <c r="J314" i="40" s="1"/>
  <c r="J315" i="40" s="1"/>
  <c r="J316" i="40" s="1"/>
  <c r="J317" i="40" s="1"/>
  <c r="J318" i="40" s="1"/>
  <c r="J319" i="40" s="1"/>
  <c r="J320" i="40" s="1"/>
  <c r="J321" i="40" s="1"/>
  <c r="J322" i="40" s="1"/>
  <c r="J323" i="40" s="1"/>
  <c r="J324" i="40" s="1"/>
  <c r="J325" i="40" s="1"/>
  <c r="J326" i="40" s="1"/>
  <c r="J327" i="40" s="1"/>
  <c r="J328" i="40" s="1"/>
  <c r="J329" i="40" s="1"/>
  <c r="J330" i="40" s="1"/>
  <c r="J331" i="40" s="1"/>
  <c r="J332" i="40" s="1"/>
  <c r="J333" i="40" s="1"/>
  <c r="J334" i="40" s="1"/>
  <c r="J335" i="40" s="1"/>
  <c r="J336" i="40" s="1"/>
  <c r="J337" i="40" s="1"/>
  <c r="J338" i="40" s="1"/>
  <c r="J339" i="40" s="1"/>
  <c r="J340" i="40" s="1"/>
  <c r="J341" i="40" s="1"/>
  <c r="J342" i="40" s="1"/>
  <c r="J343" i="40" s="1"/>
  <c r="J344" i="40" s="1"/>
  <c r="J345" i="40" s="1"/>
  <c r="J346" i="40" s="1"/>
  <c r="J347" i="40" s="1"/>
  <c r="J348" i="40" s="1"/>
  <c r="J349" i="40" s="1"/>
  <c r="J350" i="40" s="1"/>
  <c r="J351" i="40" s="1"/>
  <c r="J352" i="40" s="1"/>
  <c r="J353" i="40" s="1"/>
  <c r="J354" i="40" s="1"/>
  <c r="J355" i="40" s="1"/>
  <c r="J356" i="40" s="1"/>
  <c r="J357" i="40" s="1"/>
  <c r="J358" i="40" s="1"/>
  <c r="J359" i="40" s="1"/>
  <c r="J360" i="40" s="1"/>
  <c r="J361" i="40" s="1"/>
  <c r="J362" i="40" s="1"/>
  <c r="J363" i="40" s="1"/>
  <c r="J364" i="40" s="1"/>
  <c r="J365" i="40" s="1"/>
  <c r="J366" i="40" s="1"/>
  <c r="J367" i="40" s="1"/>
  <c r="J368" i="40" s="1"/>
  <c r="I5" i="40"/>
  <c r="I6" i="40" s="1"/>
  <c r="I7" i="40" s="1"/>
  <c r="I8" i="40" s="1"/>
  <c r="I9" i="40" s="1"/>
  <c r="I10" i="40" s="1"/>
  <c r="I11" i="40" s="1"/>
  <c r="I12" i="40" s="1"/>
  <c r="I13" i="40" s="1"/>
  <c r="I14" i="40" s="1"/>
  <c r="I15" i="40" s="1"/>
  <c r="I16" i="40" s="1"/>
  <c r="I17" i="40" s="1"/>
  <c r="I18" i="40" s="1"/>
  <c r="I19" i="40" s="1"/>
  <c r="I20" i="40" s="1"/>
  <c r="I21" i="40" s="1"/>
  <c r="I22" i="40" s="1"/>
  <c r="I23" i="40" s="1"/>
  <c r="I24" i="40" s="1"/>
  <c r="I25" i="40" s="1"/>
  <c r="I26" i="40" s="1"/>
  <c r="I27" i="40" s="1"/>
  <c r="I28" i="40" s="1"/>
  <c r="I29" i="40" s="1"/>
  <c r="I30" i="40" s="1"/>
  <c r="I31" i="40" s="1"/>
  <c r="I32" i="40" s="1"/>
  <c r="I33" i="40" s="1"/>
  <c r="I34" i="40" s="1"/>
  <c r="O4" i="40"/>
  <c r="M4" i="40"/>
  <c r="D4" i="40"/>
  <c r="D7" i="40" s="1"/>
  <c r="O368" i="39"/>
  <c r="P368" i="39" s="1"/>
  <c r="M368" i="39"/>
  <c r="O367" i="39"/>
  <c r="P367" i="39" s="1"/>
  <c r="M367" i="39"/>
  <c r="O366" i="39"/>
  <c r="M366" i="39"/>
  <c r="O365" i="39"/>
  <c r="M365" i="39"/>
  <c r="O364" i="39"/>
  <c r="M364" i="39"/>
  <c r="O363" i="39"/>
  <c r="M363" i="39"/>
  <c r="O362" i="39"/>
  <c r="M362" i="39"/>
  <c r="O361" i="39"/>
  <c r="P361" i="39" s="1"/>
  <c r="S361" i="39" s="1"/>
  <c r="AI362" i="13" s="1"/>
  <c r="M361" i="39"/>
  <c r="O360" i="39"/>
  <c r="P360" i="39" s="1"/>
  <c r="M360" i="39"/>
  <c r="O359" i="39"/>
  <c r="R359" i="39" s="1"/>
  <c r="H360" i="13" s="1"/>
  <c r="M359" i="39"/>
  <c r="O358" i="39"/>
  <c r="P358" i="39" s="1"/>
  <c r="M358" i="39"/>
  <c r="O357" i="39"/>
  <c r="M357" i="39"/>
  <c r="O356" i="39"/>
  <c r="M356" i="39"/>
  <c r="O355" i="39"/>
  <c r="P355" i="39" s="1"/>
  <c r="S355" i="39" s="1"/>
  <c r="AI356" i="13" s="1"/>
  <c r="M355" i="39"/>
  <c r="O354" i="39"/>
  <c r="M354" i="39"/>
  <c r="O353" i="39"/>
  <c r="M353" i="39"/>
  <c r="O352" i="39"/>
  <c r="M352" i="39"/>
  <c r="O351" i="39"/>
  <c r="M351" i="39"/>
  <c r="O350" i="39"/>
  <c r="M350" i="39"/>
  <c r="O349" i="39"/>
  <c r="M349" i="39"/>
  <c r="O348" i="39"/>
  <c r="M348" i="39"/>
  <c r="O347" i="39"/>
  <c r="P347" i="39" s="1"/>
  <c r="S347" i="39" s="1"/>
  <c r="AI348" i="13" s="1"/>
  <c r="M347" i="39"/>
  <c r="O346" i="39"/>
  <c r="M346" i="39"/>
  <c r="O345" i="39"/>
  <c r="P345" i="39" s="1"/>
  <c r="M345" i="39"/>
  <c r="O344" i="39"/>
  <c r="P344" i="39" s="1"/>
  <c r="M344" i="39"/>
  <c r="O343" i="39"/>
  <c r="P343" i="39" s="1"/>
  <c r="S343" i="39" s="1"/>
  <c r="AI344" i="13" s="1"/>
  <c r="M343" i="39"/>
  <c r="O342" i="39"/>
  <c r="M342" i="39"/>
  <c r="O341" i="39"/>
  <c r="M341" i="39"/>
  <c r="O340" i="39"/>
  <c r="P340" i="39" s="1"/>
  <c r="M340" i="39"/>
  <c r="O339" i="39"/>
  <c r="P339" i="39" s="1"/>
  <c r="S339" i="39" s="1"/>
  <c r="AI340" i="13" s="1"/>
  <c r="M339" i="39"/>
  <c r="I339" i="39"/>
  <c r="I340" i="39" s="1"/>
  <c r="I341" i="39" s="1"/>
  <c r="I342" i="39" s="1"/>
  <c r="I343" i="39" s="1"/>
  <c r="I344" i="39" s="1"/>
  <c r="I345" i="39" s="1"/>
  <c r="I346" i="39" s="1"/>
  <c r="I347" i="39" s="1"/>
  <c r="I348" i="39" s="1"/>
  <c r="I349" i="39" s="1"/>
  <c r="I350" i="39" s="1"/>
  <c r="I351" i="39" s="1"/>
  <c r="I352" i="39" s="1"/>
  <c r="I353" i="39" s="1"/>
  <c r="I354" i="39" s="1"/>
  <c r="I355" i="39" s="1"/>
  <c r="I356" i="39" s="1"/>
  <c r="I357" i="39" s="1"/>
  <c r="I358" i="39" s="1"/>
  <c r="I359" i="39" s="1"/>
  <c r="I360" i="39" s="1"/>
  <c r="I361" i="39" s="1"/>
  <c r="I362" i="39" s="1"/>
  <c r="I363" i="39" s="1"/>
  <c r="I364" i="39" s="1"/>
  <c r="I365" i="39" s="1"/>
  <c r="I366" i="39" s="1"/>
  <c r="I367" i="39" s="1"/>
  <c r="I368" i="39" s="1"/>
  <c r="O338" i="39"/>
  <c r="M338" i="39"/>
  <c r="O337" i="39"/>
  <c r="P337" i="39" s="1"/>
  <c r="M337" i="39"/>
  <c r="O336" i="39"/>
  <c r="M336" i="39"/>
  <c r="O335" i="39"/>
  <c r="P335" i="39" s="1"/>
  <c r="M335" i="39"/>
  <c r="O334" i="39"/>
  <c r="M334" i="39"/>
  <c r="O333" i="39"/>
  <c r="P333" i="39" s="1"/>
  <c r="M333" i="39"/>
  <c r="O332" i="39"/>
  <c r="P332" i="39" s="1"/>
  <c r="M332" i="39"/>
  <c r="O331" i="39"/>
  <c r="M331" i="39"/>
  <c r="O330" i="39"/>
  <c r="M330" i="39"/>
  <c r="O329" i="39"/>
  <c r="M329" i="39"/>
  <c r="O328" i="39"/>
  <c r="M328" i="39"/>
  <c r="O327" i="39"/>
  <c r="M327" i="39"/>
  <c r="O326" i="39"/>
  <c r="M326" i="39"/>
  <c r="O325" i="39"/>
  <c r="M325" i="39"/>
  <c r="O324" i="39"/>
  <c r="P324" i="39" s="1"/>
  <c r="M324" i="39"/>
  <c r="O323" i="39"/>
  <c r="M323" i="39"/>
  <c r="O322" i="39"/>
  <c r="P322" i="39" s="1"/>
  <c r="M322" i="39"/>
  <c r="O321" i="39"/>
  <c r="P321" i="39" s="1"/>
  <c r="M321" i="39"/>
  <c r="O320" i="39"/>
  <c r="M320" i="39"/>
  <c r="O319" i="39"/>
  <c r="P319" i="39" s="1"/>
  <c r="M319" i="39"/>
  <c r="O318" i="39"/>
  <c r="M318" i="39"/>
  <c r="O317" i="39"/>
  <c r="P317" i="39" s="1"/>
  <c r="M317" i="39"/>
  <c r="O316" i="39"/>
  <c r="P316" i="39" s="1"/>
  <c r="M316" i="39"/>
  <c r="O315" i="39"/>
  <c r="M315" i="39"/>
  <c r="O314" i="39"/>
  <c r="P314" i="39" s="1"/>
  <c r="M314" i="39"/>
  <c r="O313" i="39"/>
  <c r="M313" i="39"/>
  <c r="O312" i="39"/>
  <c r="P312" i="39" s="1"/>
  <c r="M312" i="39"/>
  <c r="O311" i="39"/>
  <c r="P311" i="39" s="1"/>
  <c r="M311" i="39"/>
  <c r="O310" i="39"/>
  <c r="M310" i="39"/>
  <c r="O309" i="39"/>
  <c r="P309" i="39" s="1"/>
  <c r="M309" i="39"/>
  <c r="I309" i="39"/>
  <c r="I310" i="39" s="1"/>
  <c r="I311" i="39" s="1"/>
  <c r="I312" i="39" s="1"/>
  <c r="I313" i="39" s="1"/>
  <c r="I314" i="39" s="1"/>
  <c r="I315" i="39" s="1"/>
  <c r="I316" i="39" s="1"/>
  <c r="I317" i="39" s="1"/>
  <c r="I318" i="39" s="1"/>
  <c r="I319" i="39" s="1"/>
  <c r="I320" i="39" s="1"/>
  <c r="I321" i="39" s="1"/>
  <c r="I322" i="39" s="1"/>
  <c r="I323" i="39" s="1"/>
  <c r="I324" i="39" s="1"/>
  <c r="I325" i="39" s="1"/>
  <c r="I326" i="39" s="1"/>
  <c r="I327" i="39" s="1"/>
  <c r="I328" i="39" s="1"/>
  <c r="I329" i="39" s="1"/>
  <c r="I330" i="39" s="1"/>
  <c r="I331" i="39" s="1"/>
  <c r="I332" i="39" s="1"/>
  <c r="I333" i="39" s="1"/>
  <c r="I334" i="39" s="1"/>
  <c r="I335" i="39" s="1"/>
  <c r="I336" i="39" s="1"/>
  <c r="I337" i="39" s="1"/>
  <c r="O308" i="39"/>
  <c r="P308" i="39" s="1"/>
  <c r="M308" i="39"/>
  <c r="O307" i="39"/>
  <c r="M307" i="39"/>
  <c r="O306" i="39"/>
  <c r="M306" i="39"/>
  <c r="O305" i="39"/>
  <c r="P305" i="39" s="1"/>
  <c r="M305" i="39"/>
  <c r="O304" i="39"/>
  <c r="M304" i="39"/>
  <c r="O303" i="39"/>
  <c r="M303" i="39"/>
  <c r="O302" i="39"/>
  <c r="M302" i="39"/>
  <c r="O301" i="39"/>
  <c r="M301" i="39"/>
  <c r="O300" i="39"/>
  <c r="P300" i="39" s="1"/>
  <c r="M300" i="39"/>
  <c r="O299" i="39"/>
  <c r="P299" i="39" s="1"/>
  <c r="M299" i="39"/>
  <c r="O298" i="39"/>
  <c r="P298" i="39" s="1"/>
  <c r="M298" i="39"/>
  <c r="O297" i="39"/>
  <c r="P297" i="39" s="1"/>
  <c r="M297" i="39"/>
  <c r="O296" i="39"/>
  <c r="M296" i="39"/>
  <c r="O295" i="39"/>
  <c r="M295" i="39"/>
  <c r="O294" i="39"/>
  <c r="P294" i="39" s="1"/>
  <c r="M294" i="39"/>
  <c r="O293" i="39"/>
  <c r="M293" i="39"/>
  <c r="O292" i="39"/>
  <c r="M292" i="39"/>
  <c r="O291" i="39"/>
  <c r="P291" i="39" s="1"/>
  <c r="M291" i="39"/>
  <c r="O290" i="39"/>
  <c r="P290" i="39" s="1"/>
  <c r="M290" i="39"/>
  <c r="O289" i="39"/>
  <c r="M289" i="39"/>
  <c r="O288" i="39"/>
  <c r="M288" i="39"/>
  <c r="O287" i="39"/>
  <c r="M287" i="39"/>
  <c r="O286" i="39"/>
  <c r="M286" i="39"/>
  <c r="O285" i="39"/>
  <c r="M285" i="39"/>
  <c r="O284" i="39"/>
  <c r="P284" i="39" s="1"/>
  <c r="M284" i="39"/>
  <c r="O283" i="39"/>
  <c r="P283" i="39" s="1"/>
  <c r="M283" i="39"/>
  <c r="O282" i="39"/>
  <c r="R282" i="39" s="1"/>
  <c r="H283" i="13" s="1"/>
  <c r="M282" i="39"/>
  <c r="O281" i="39"/>
  <c r="P281" i="39" s="1"/>
  <c r="M281" i="39"/>
  <c r="O280" i="39"/>
  <c r="M280" i="39"/>
  <c r="O279" i="39"/>
  <c r="P279" i="39" s="1"/>
  <c r="M279" i="39"/>
  <c r="O278" i="39"/>
  <c r="P278" i="39" s="1"/>
  <c r="M278" i="39"/>
  <c r="I278" i="39"/>
  <c r="I279" i="39" s="1"/>
  <c r="I280" i="39" s="1"/>
  <c r="I281" i="39" s="1"/>
  <c r="I282" i="39" s="1"/>
  <c r="I283" i="39" s="1"/>
  <c r="I284" i="39" s="1"/>
  <c r="I285" i="39" s="1"/>
  <c r="I286" i="39" s="1"/>
  <c r="I287" i="39" s="1"/>
  <c r="I288" i="39" s="1"/>
  <c r="I289" i="39" s="1"/>
  <c r="I290" i="39" s="1"/>
  <c r="I291" i="39" s="1"/>
  <c r="I292" i="39" s="1"/>
  <c r="I293" i="39" s="1"/>
  <c r="I294" i="39" s="1"/>
  <c r="I295" i="39" s="1"/>
  <c r="I296" i="39" s="1"/>
  <c r="I297" i="39" s="1"/>
  <c r="I298" i="39" s="1"/>
  <c r="I299" i="39" s="1"/>
  <c r="I300" i="39" s="1"/>
  <c r="I301" i="39" s="1"/>
  <c r="I302" i="39" s="1"/>
  <c r="I303" i="39" s="1"/>
  <c r="I304" i="39" s="1"/>
  <c r="I305" i="39" s="1"/>
  <c r="I306" i="39" s="1"/>
  <c r="I307" i="39" s="1"/>
  <c r="O277" i="39"/>
  <c r="M277" i="39"/>
  <c r="O276" i="39"/>
  <c r="P276" i="39" s="1"/>
  <c r="M276" i="39"/>
  <c r="O275" i="39"/>
  <c r="M275" i="39"/>
  <c r="O274" i="39"/>
  <c r="P274" i="39" s="1"/>
  <c r="M274" i="39"/>
  <c r="O273" i="39"/>
  <c r="P273" i="39" s="1"/>
  <c r="M273" i="39"/>
  <c r="O272" i="39"/>
  <c r="P272" i="39" s="1"/>
  <c r="M272" i="39"/>
  <c r="O271" i="39"/>
  <c r="P271" i="39" s="1"/>
  <c r="S271" i="39" s="1"/>
  <c r="AI272" i="13" s="1"/>
  <c r="M271" i="39"/>
  <c r="O270" i="39"/>
  <c r="M270" i="39"/>
  <c r="O269" i="39"/>
  <c r="M269" i="39"/>
  <c r="O268" i="39"/>
  <c r="M268" i="39"/>
  <c r="O267" i="39"/>
  <c r="P267" i="39" s="1"/>
  <c r="M267" i="39"/>
  <c r="O266" i="39"/>
  <c r="M266" i="39"/>
  <c r="O265" i="39"/>
  <c r="M265" i="39"/>
  <c r="O264" i="39"/>
  <c r="M264" i="39"/>
  <c r="O263" i="39"/>
  <c r="M263" i="39"/>
  <c r="O262" i="39"/>
  <c r="M262" i="39"/>
  <c r="O261" i="39"/>
  <c r="P261" i="39" s="1"/>
  <c r="M261" i="39"/>
  <c r="O260" i="39"/>
  <c r="P260" i="39" s="1"/>
  <c r="M260" i="39"/>
  <c r="O259" i="39"/>
  <c r="M259" i="39"/>
  <c r="O258" i="39"/>
  <c r="M258" i="39"/>
  <c r="O257" i="39"/>
  <c r="P257" i="39" s="1"/>
  <c r="M257" i="39"/>
  <c r="O256" i="39"/>
  <c r="P256" i="39" s="1"/>
  <c r="M256" i="39"/>
  <c r="O255" i="39"/>
  <c r="P255" i="39" s="1"/>
  <c r="M255" i="39"/>
  <c r="O254" i="39"/>
  <c r="M254" i="39"/>
  <c r="O253" i="39"/>
  <c r="M253" i="39"/>
  <c r="O252" i="39"/>
  <c r="P252" i="39" s="1"/>
  <c r="M252" i="39"/>
  <c r="O251" i="39"/>
  <c r="P251" i="39" s="1"/>
  <c r="M251" i="39"/>
  <c r="O250" i="39"/>
  <c r="M250" i="39"/>
  <c r="O249" i="39"/>
  <c r="M249" i="39"/>
  <c r="I249" i="39"/>
  <c r="I250" i="39" s="1"/>
  <c r="I251" i="39" s="1"/>
  <c r="I252" i="39" s="1"/>
  <c r="I253" i="39" s="1"/>
  <c r="I254" i="39" s="1"/>
  <c r="I255" i="39" s="1"/>
  <c r="I256" i="39" s="1"/>
  <c r="I257" i="39" s="1"/>
  <c r="I258" i="39" s="1"/>
  <c r="I259" i="39" s="1"/>
  <c r="I260" i="39" s="1"/>
  <c r="I261" i="39" s="1"/>
  <c r="I262" i="39" s="1"/>
  <c r="I263" i="39" s="1"/>
  <c r="I264" i="39" s="1"/>
  <c r="I265" i="39" s="1"/>
  <c r="I266" i="39" s="1"/>
  <c r="I267" i="39" s="1"/>
  <c r="I268" i="39" s="1"/>
  <c r="I269" i="39" s="1"/>
  <c r="I270" i="39" s="1"/>
  <c r="I271" i="39" s="1"/>
  <c r="I272" i="39" s="1"/>
  <c r="I273" i="39" s="1"/>
  <c r="I274" i="39" s="1"/>
  <c r="I275" i="39" s="1"/>
  <c r="I276" i="39" s="1"/>
  <c r="O248" i="39"/>
  <c r="M248" i="39"/>
  <c r="I248" i="39"/>
  <c r="O247" i="39"/>
  <c r="P247" i="39" s="1"/>
  <c r="M247" i="39"/>
  <c r="O246" i="39"/>
  <c r="M246" i="39"/>
  <c r="O245" i="39"/>
  <c r="P245" i="39" s="1"/>
  <c r="S245" i="39" s="1"/>
  <c r="AI246" i="13" s="1"/>
  <c r="M245" i="39"/>
  <c r="O244" i="39"/>
  <c r="P244" i="39" s="1"/>
  <c r="M244" i="39"/>
  <c r="O243" i="39"/>
  <c r="M243" i="39"/>
  <c r="O242" i="39"/>
  <c r="M242" i="39"/>
  <c r="O241" i="39"/>
  <c r="M241" i="39"/>
  <c r="O240" i="39"/>
  <c r="R240" i="39" s="1"/>
  <c r="H241" i="13" s="1"/>
  <c r="M240" i="39"/>
  <c r="O239" i="39"/>
  <c r="M239" i="39"/>
  <c r="O238" i="39"/>
  <c r="P238" i="39" s="1"/>
  <c r="M238" i="39"/>
  <c r="O237" i="39"/>
  <c r="M237" i="39"/>
  <c r="O236" i="39"/>
  <c r="R236" i="39" s="1"/>
  <c r="H237" i="13" s="1"/>
  <c r="M236" i="39"/>
  <c r="O235" i="39"/>
  <c r="M235" i="39"/>
  <c r="O234" i="39"/>
  <c r="M234" i="39"/>
  <c r="O233" i="39"/>
  <c r="P233" i="39" s="1"/>
  <c r="M233" i="39"/>
  <c r="O232" i="39"/>
  <c r="P232" i="39" s="1"/>
  <c r="M232" i="39"/>
  <c r="O231" i="39"/>
  <c r="P231" i="39" s="1"/>
  <c r="M231" i="39"/>
  <c r="O230" i="39"/>
  <c r="M230" i="39"/>
  <c r="O229" i="39"/>
  <c r="P229" i="39" s="1"/>
  <c r="M229" i="39"/>
  <c r="O228" i="39"/>
  <c r="P228" i="39" s="1"/>
  <c r="S228" i="39" s="1"/>
  <c r="AI229" i="13" s="1"/>
  <c r="M228" i="39"/>
  <c r="O227" i="39"/>
  <c r="M227" i="39"/>
  <c r="O226" i="39"/>
  <c r="M226" i="39"/>
  <c r="O225" i="39"/>
  <c r="M225" i="39"/>
  <c r="O224" i="39"/>
  <c r="M224" i="39"/>
  <c r="O223" i="39"/>
  <c r="M223" i="39"/>
  <c r="O222" i="39"/>
  <c r="M222" i="39"/>
  <c r="O221" i="39"/>
  <c r="M221" i="39"/>
  <c r="O220" i="39"/>
  <c r="P220" i="39" s="1"/>
  <c r="M220" i="39"/>
  <c r="O219" i="39"/>
  <c r="P219" i="39" s="1"/>
  <c r="M219" i="39"/>
  <c r="O218" i="39"/>
  <c r="M218" i="39"/>
  <c r="O217" i="39"/>
  <c r="M217" i="39"/>
  <c r="I217" i="39"/>
  <c r="I218" i="39" s="1"/>
  <c r="I219" i="39" s="1"/>
  <c r="I220" i="39" s="1"/>
  <c r="I221" i="39" s="1"/>
  <c r="I222" i="39" s="1"/>
  <c r="I223" i="39" s="1"/>
  <c r="I224" i="39" s="1"/>
  <c r="I225" i="39" s="1"/>
  <c r="I226" i="39" s="1"/>
  <c r="I227" i="39" s="1"/>
  <c r="I228" i="39" s="1"/>
  <c r="I229" i="39" s="1"/>
  <c r="I230" i="39" s="1"/>
  <c r="I231" i="39" s="1"/>
  <c r="I232" i="39" s="1"/>
  <c r="I233" i="39" s="1"/>
  <c r="I234" i="39" s="1"/>
  <c r="I235" i="39" s="1"/>
  <c r="I236" i="39" s="1"/>
  <c r="I237" i="39" s="1"/>
  <c r="I238" i="39" s="1"/>
  <c r="I239" i="39" s="1"/>
  <c r="I240" i="39" s="1"/>
  <c r="I241" i="39" s="1"/>
  <c r="I242" i="39" s="1"/>
  <c r="I243" i="39" s="1"/>
  <c r="I244" i="39" s="1"/>
  <c r="I245" i="39" s="1"/>
  <c r="I246" i="39" s="1"/>
  <c r="O216" i="39"/>
  <c r="P216" i="39" s="1"/>
  <c r="M216" i="39"/>
  <c r="O215" i="39"/>
  <c r="M215" i="39"/>
  <c r="O214" i="39"/>
  <c r="M214" i="39"/>
  <c r="O213" i="39"/>
  <c r="M213" i="39"/>
  <c r="O212" i="39"/>
  <c r="M212" i="39"/>
  <c r="O211" i="39"/>
  <c r="M211" i="39"/>
  <c r="O210" i="39"/>
  <c r="M210" i="39"/>
  <c r="O209" i="39"/>
  <c r="M209" i="39"/>
  <c r="O208" i="39"/>
  <c r="M208" i="39"/>
  <c r="O207" i="39"/>
  <c r="M207" i="39"/>
  <c r="O206" i="39"/>
  <c r="P206" i="39" s="1"/>
  <c r="M206" i="39"/>
  <c r="O205" i="39"/>
  <c r="P205" i="39" s="1"/>
  <c r="M205" i="39"/>
  <c r="O204" i="39"/>
  <c r="P204" i="39" s="1"/>
  <c r="M204" i="39"/>
  <c r="O203" i="39"/>
  <c r="M203" i="39"/>
  <c r="O202" i="39"/>
  <c r="M202" i="39"/>
  <c r="O201" i="39"/>
  <c r="P201" i="39" s="1"/>
  <c r="M201" i="39"/>
  <c r="O200" i="39"/>
  <c r="P200" i="39" s="1"/>
  <c r="M200" i="39"/>
  <c r="O199" i="39"/>
  <c r="M199" i="39"/>
  <c r="O198" i="39"/>
  <c r="M198" i="39"/>
  <c r="O197" i="39"/>
  <c r="M197" i="39"/>
  <c r="O196" i="39"/>
  <c r="M196" i="39"/>
  <c r="O195" i="39"/>
  <c r="M195" i="39"/>
  <c r="O194" i="39"/>
  <c r="P194" i="39" s="1"/>
  <c r="M194" i="39"/>
  <c r="O193" i="39"/>
  <c r="P193" i="39" s="1"/>
  <c r="M193" i="39"/>
  <c r="O192" i="39"/>
  <c r="P192" i="39" s="1"/>
  <c r="M192" i="39"/>
  <c r="O191" i="39"/>
  <c r="M191" i="39"/>
  <c r="O190" i="39"/>
  <c r="M190" i="39"/>
  <c r="O189" i="39"/>
  <c r="P189" i="39" s="1"/>
  <c r="M189" i="39"/>
  <c r="O188" i="39"/>
  <c r="P188" i="39" s="1"/>
  <c r="M188" i="39"/>
  <c r="O187" i="39"/>
  <c r="R187" i="39" s="1"/>
  <c r="H188" i="13" s="1"/>
  <c r="M187" i="39"/>
  <c r="O186" i="39"/>
  <c r="M186" i="39"/>
  <c r="I186" i="39"/>
  <c r="I187" i="39" s="1"/>
  <c r="I188" i="39" s="1"/>
  <c r="I189" i="39" s="1"/>
  <c r="I190" i="39" s="1"/>
  <c r="I191" i="39" s="1"/>
  <c r="I192" i="39" s="1"/>
  <c r="I193" i="39" s="1"/>
  <c r="I194" i="39" s="1"/>
  <c r="I195" i="39" s="1"/>
  <c r="I196" i="39" s="1"/>
  <c r="I197" i="39" s="1"/>
  <c r="I198" i="39" s="1"/>
  <c r="I199" i="39" s="1"/>
  <c r="I200" i="39" s="1"/>
  <c r="I201" i="39" s="1"/>
  <c r="I202" i="39" s="1"/>
  <c r="I203" i="39" s="1"/>
  <c r="I204" i="39" s="1"/>
  <c r="I205" i="39" s="1"/>
  <c r="I206" i="39" s="1"/>
  <c r="I207" i="39" s="1"/>
  <c r="I208" i="39" s="1"/>
  <c r="I209" i="39" s="1"/>
  <c r="I210" i="39" s="1"/>
  <c r="I211" i="39" s="1"/>
  <c r="I212" i="39" s="1"/>
  <c r="I213" i="39" s="1"/>
  <c r="I214" i="39" s="1"/>
  <c r="I215" i="39" s="1"/>
  <c r="O185" i="39"/>
  <c r="P185" i="39" s="1"/>
  <c r="M185" i="39"/>
  <c r="O184" i="39"/>
  <c r="P184" i="39" s="1"/>
  <c r="M184" i="39"/>
  <c r="O183" i="39"/>
  <c r="M183" i="39"/>
  <c r="O182" i="39"/>
  <c r="P182" i="39" s="1"/>
  <c r="M182" i="39"/>
  <c r="O181" i="39"/>
  <c r="P181" i="39" s="1"/>
  <c r="M181" i="39"/>
  <c r="O180" i="39"/>
  <c r="P180" i="39" s="1"/>
  <c r="M180" i="39"/>
  <c r="O179" i="39"/>
  <c r="M179" i="39"/>
  <c r="O178" i="39"/>
  <c r="M178" i="39"/>
  <c r="O177" i="39"/>
  <c r="M177" i="39"/>
  <c r="O176" i="39"/>
  <c r="M176" i="39"/>
  <c r="O175" i="39"/>
  <c r="P175" i="39" s="1"/>
  <c r="S175" i="39" s="1"/>
  <c r="AI176" i="13" s="1"/>
  <c r="M175" i="39"/>
  <c r="O174" i="39"/>
  <c r="P174" i="39" s="1"/>
  <c r="M174" i="39"/>
  <c r="O173" i="39"/>
  <c r="M173" i="39"/>
  <c r="O172" i="39"/>
  <c r="M172" i="39"/>
  <c r="O171" i="39"/>
  <c r="R171" i="39" s="1"/>
  <c r="H172" i="13" s="1"/>
  <c r="M171" i="39"/>
  <c r="O170" i="39"/>
  <c r="P170" i="39" s="1"/>
  <c r="M170" i="39"/>
  <c r="O169" i="39"/>
  <c r="P169" i="39" s="1"/>
  <c r="M169" i="39"/>
  <c r="O168" i="39"/>
  <c r="P168" i="39" s="1"/>
  <c r="S168" i="39" s="1"/>
  <c r="AI169" i="13" s="1"/>
  <c r="M168" i="39"/>
  <c r="O167" i="39"/>
  <c r="M167" i="39"/>
  <c r="O166" i="39"/>
  <c r="P166" i="39" s="1"/>
  <c r="M166" i="39"/>
  <c r="O165" i="39"/>
  <c r="P165" i="39" s="1"/>
  <c r="S165" i="39" s="1"/>
  <c r="AI166" i="13" s="1"/>
  <c r="M165" i="39"/>
  <c r="O164" i="39"/>
  <c r="P164" i="39" s="1"/>
  <c r="M164" i="39"/>
  <c r="O163" i="39"/>
  <c r="M163" i="39"/>
  <c r="O162" i="39"/>
  <c r="M162" i="39"/>
  <c r="O161" i="39"/>
  <c r="P161" i="39" s="1"/>
  <c r="S161" i="39" s="1"/>
  <c r="AI162" i="13" s="1"/>
  <c r="M161" i="39"/>
  <c r="O160" i="39"/>
  <c r="M160" i="39"/>
  <c r="O159" i="39"/>
  <c r="P159" i="39" s="1"/>
  <c r="S159" i="39" s="1"/>
  <c r="AI160" i="13" s="1"/>
  <c r="M159" i="39"/>
  <c r="O158" i="39"/>
  <c r="P158" i="39" s="1"/>
  <c r="M158" i="39"/>
  <c r="O157" i="39"/>
  <c r="M157" i="39"/>
  <c r="O156" i="39"/>
  <c r="P156" i="39" s="1"/>
  <c r="M156" i="39"/>
  <c r="I156" i="39"/>
  <c r="I157" i="39" s="1"/>
  <c r="I158" i="39" s="1"/>
  <c r="I159" i="39" s="1"/>
  <c r="I160" i="39" s="1"/>
  <c r="I161" i="39" s="1"/>
  <c r="I162" i="39" s="1"/>
  <c r="I163" i="39" s="1"/>
  <c r="I164" i="39" s="1"/>
  <c r="I165" i="39" s="1"/>
  <c r="I166" i="39" s="1"/>
  <c r="I167" i="39" s="1"/>
  <c r="I168" i="39" s="1"/>
  <c r="I169" i="39" s="1"/>
  <c r="I170" i="39" s="1"/>
  <c r="I171" i="39" s="1"/>
  <c r="I172" i="39" s="1"/>
  <c r="I173" i="39" s="1"/>
  <c r="I174" i="39" s="1"/>
  <c r="I175" i="39" s="1"/>
  <c r="I176" i="39" s="1"/>
  <c r="I177" i="39" s="1"/>
  <c r="I178" i="39" s="1"/>
  <c r="I179" i="39" s="1"/>
  <c r="I180" i="39" s="1"/>
  <c r="I181" i="39" s="1"/>
  <c r="I182" i="39" s="1"/>
  <c r="I183" i="39" s="1"/>
  <c r="I184" i="39" s="1"/>
  <c r="O155" i="39"/>
  <c r="M155" i="39"/>
  <c r="O154" i="39"/>
  <c r="M154" i="39"/>
  <c r="O153" i="39"/>
  <c r="M153" i="39"/>
  <c r="O152" i="39"/>
  <c r="P152" i="39" s="1"/>
  <c r="M152" i="39"/>
  <c r="O151" i="39"/>
  <c r="P151" i="39" s="1"/>
  <c r="M151" i="39"/>
  <c r="O150" i="39"/>
  <c r="M150" i="39"/>
  <c r="O149" i="39"/>
  <c r="P149" i="39" s="1"/>
  <c r="M149" i="39"/>
  <c r="O148" i="39"/>
  <c r="M148" i="39"/>
  <c r="O147" i="39"/>
  <c r="M147" i="39"/>
  <c r="O146" i="39"/>
  <c r="P146" i="39" s="1"/>
  <c r="M146" i="39"/>
  <c r="O145" i="39"/>
  <c r="P145" i="39" s="1"/>
  <c r="M145" i="39"/>
  <c r="O144" i="39"/>
  <c r="M144" i="39"/>
  <c r="O143" i="39"/>
  <c r="P143" i="39" s="1"/>
  <c r="M143" i="39"/>
  <c r="O142" i="39"/>
  <c r="M142" i="39"/>
  <c r="O141" i="39"/>
  <c r="M141" i="39"/>
  <c r="O140" i="39"/>
  <c r="M140" i="39"/>
  <c r="O139" i="39"/>
  <c r="M139" i="39"/>
  <c r="O138" i="39"/>
  <c r="P138" i="39" s="1"/>
  <c r="M138" i="39"/>
  <c r="O137" i="39"/>
  <c r="M137" i="39"/>
  <c r="O136" i="39"/>
  <c r="P136" i="39" s="1"/>
  <c r="M136" i="39"/>
  <c r="O135" i="39"/>
  <c r="P135" i="39" s="1"/>
  <c r="M135" i="39"/>
  <c r="O134" i="39"/>
  <c r="P134" i="39" s="1"/>
  <c r="M134" i="39"/>
  <c r="O133" i="39"/>
  <c r="P133" i="39" s="1"/>
  <c r="M133" i="39"/>
  <c r="O132" i="39"/>
  <c r="M132" i="39"/>
  <c r="O131" i="39"/>
  <c r="M131" i="39"/>
  <c r="O130" i="39"/>
  <c r="P130" i="39" s="1"/>
  <c r="M130" i="39"/>
  <c r="O129" i="39"/>
  <c r="P129" i="39" s="1"/>
  <c r="M129" i="39"/>
  <c r="O128" i="39"/>
  <c r="M128" i="39"/>
  <c r="O127" i="39"/>
  <c r="P127" i="39" s="1"/>
  <c r="M127" i="39"/>
  <c r="O126" i="39"/>
  <c r="P126" i="39" s="1"/>
  <c r="M126" i="39"/>
  <c r="O125" i="39"/>
  <c r="M125" i="39"/>
  <c r="I125" i="39"/>
  <c r="I126" i="39" s="1"/>
  <c r="I127" i="39" s="1"/>
  <c r="I128" i="39" s="1"/>
  <c r="I129" i="39" s="1"/>
  <c r="I130" i="39" s="1"/>
  <c r="I131" i="39" s="1"/>
  <c r="I132" i="39" s="1"/>
  <c r="I133" i="39" s="1"/>
  <c r="I134" i="39" s="1"/>
  <c r="I135" i="39" s="1"/>
  <c r="I136" i="39" s="1"/>
  <c r="I137" i="39" s="1"/>
  <c r="I138" i="39" s="1"/>
  <c r="I139" i="39" s="1"/>
  <c r="I140" i="39" s="1"/>
  <c r="I141" i="39" s="1"/>
  <c r="I142" i="39" s="1"/>
  <c r="I143" i="39" s="1"/>
  <c r="I144" i="39" s="1"/>
  <c r="I145" i="39" s="1"/>
  <c r="I146" i="39" s="1"/>
  <c r="I147" i="39" s="1"/>
  <c r="I148" i="39" s="1"/>
  <c r="I149" i="39" s="1"/>
  <c r="I150" i="39" s="1"/>
  <c r="I151" i="39" s="1"/>
  <c r="I152" i="39" s="1"/>
  <c r="I153" i="39" s="1"/>
  <c r="I154" i="39" s="1"/>
  <c r="O124" i="39"/>
  <c r="M124" i="39"/>
  <c r="O123" i="39"/>
  <c r="P123" i="39" s="1"/>
  <c r="M123" i="39"/>
  <c r="O122" i="39"/>
  <c r="M122" i="39"/>
  <c r="O121" i="39"/>
  <c r="M121" i="39"/>
  <c r="O120" i="39"/>
  <c r="P120" i="39" s="1"/>
  <c r="M120" i="39"/>
  <c r="O119" i="39"/>
  <c r="P119" i="39" s="1"/>
  <c r="M119" i="39"/>
  <c r="O118" i="39"/>
  <c r="M118" i="39"/>
  <c r="O117" i="39"/>
  <c r="M117" i="39"/>
  <c r="O116" i="39"/>
  <c r="M116" i="39"/>
  <c r="O115" i="39"/>
  <c r="M115" i="39"/>
  <c r="O114" i="39"/>
  <c r="M114" i="39"/>
  <c r="O113" i="39"/>
  <c r="P113" i="39" s="1"/>
  <c r="M113" i="39"/>
  <c r="O112" i="39"/>
  <c r="M112" i="39"/>
  <c r="O111" i="39"/>
  <c r="M111" i="39"/>
  <c r="O110" i="39"/>
  <c r="P110" i="39" s="1"/>
  <c r="M110" i="39"/>
  <c r="O109" i="39"/>
  <c r="R109" i="39" s="1"/>
  <c r="H110" i="13" s="1"/>
  <c r="M109" i="39"/>
  <c r="O108" i="39"/>
  <c r="P108" i="39" s="1"/>
  <c r="M108" i="39"/>
  <c r="O107" i="39"/>
  <c r="P107" i="39" s="1"/>
  <c r="M107" i="39"/>
  <c r="O106" i="39"/>
  <c r="M106" i="39"/>
  <c r="O105" i="39"/>
  <c r="P105" i="39" s="1"/>
  <c r="M105" i="39"/>
  <c r="O104" i="39"/>
  <c r="P104" i="39" s="1"/>
  <c r="M104" i="39"/>
  <c r="O103" i="39"/>
  <c r="P103" i="39" s="1"/>
  <c r="M103" i="39"/>
  <c r="O102" i="39"/>
  <c r="M102" i="39"/>
  <c r="O101" i="39"/>
  <c r="M101" i="39"/>
  <c r="O100" i="39"/>
  <c r="P100" i="39" s="1"/>
  <c r="M100" i="39"/>
  <c r="O99" i="39"/>
  <c r="P99" i="39" s="1"/>
  <c r="S99" i="39" s="1"/>
  <c r="AI100" i="13" s="1"/>
  <c r="M99" i="39"/>
  <c r="O98" i="39"/>
  <c r="M98" i="39"/>
  <c r="O97" i="39"/>
  <c r="P97" i="39" s="1"/>
  <c r="M97" i="39"/>
  <c r="O96" i="39"/>
  <c r="P96" i="39" s="1"/>
  <c r="M96" i="39"/>
  <c r="O95" i="39"/>
  <c r="R95" i="39" s="1"/>
  <c r="H96" i="13" s="1"/>
  <c r="M95" i="39"/>
  <c r="I95" i="39"/>
  <c r="I96" i="39" s="1"/>
  <c r="I97" i="39" s="1"/>
  <c r="I98" i="39" s="1"/>
  <c r="I99" i="39" s="1"/>
  <c r="I100" i="39" s="1"/>
  <c r="I101" i="39" s="1"/>
  <c r="I102" i="39" s="1"/>
  <c r="I103" i="39" s="1"/>
  <c r="I104" i="39" s="1"/>
  <c r="I105" i="39" s="1"/>
  <c r="I106" i="39" s="1"/>
  <c r="I107" i="39" s="1"/>
  <c r="I108" i="39" s="1"/>
  <c r="I109" i="39" s="1"/>
  <c r="I110" i="39" s="1"/>
  <c r="I111" i="39" s="1"/>
  <c r="I112" i="39" s="1"/>
  <c r="I113" i="39" s="1"/>
  <c r="I114" i="39" s="1"/>
  <c r="I115" i="39" s="1"/>
  <c r="I116" i="39" s="1"/>
  <c r="I117" i="39" s="1"/>
  <c r="I118" i="39" s="1"/>
  <c r="I119" i="39" s="1"/>
  <c r="I120" i="39" s="1"/>
  <c r="I121" i="39" s="1"/>
  <c r="I122" i="39" s="1"/>
  <c r="I123" i="39" s="1"/>
  <c r="O94" i="39"/>
  <c r="P94" i="39" s="1"/>
  <c r="M94" i="39"/>
  <c r="O93" i="39"/>
  <c r="P93" i="39" s="1"/>
  <c r="M93" i="39"/>
  <c r="O92" i="39"/>
  <c r="P92" i="39" s="1"/>
  <c r="M92" i="39"/>
  <c r="O91" i="39"/>
  <c r="M91" i="39"/>
  <c r="O90" i="39"/>
  <c r="P90" i="39" s="1"/>
  <c r="M90" i="39"/>
  <c r="O89" i="39"/>
  <c r="P89" i="39" s="1"/>
  <c r="M89" i="39"/>
  <c r="R89" i="39" s="1"/>
  <c r="H90" i="13" s="1"/>
  <c r="O88" i="39"/>
  <c r="P88" i="39" s="1"/>
  <c r="M88" i="39"/>
  <c r="O87" i="39"/>
  <c r="P87" i="39" s="1"/>
  <c r="M87" i="39"/>
  <c r="O86" i="39"/>
  <c r="P86" i="39" s="1"/>
  <c r="M86" i="39"/>
  <c r="O85" i="39"/>
  <c r="P85" i="39" s="1"/>
  <c r="M85" i="39"/>
  <c r="O84" i="39"/>
  <c r="P84" i="39" s="1"/>
  <c r="M84" i="39"/>
  <c r="O83" i="39"/>
  <c r="M83" i="39"/>
  <c r="O82" i="39"/>
  <c r="P82" i="39" s="1"/>
  <c r="M82" i="39"/>
  <c r="O81" i="39"/>
  <c r="M81" i="39"/>
  <c r="O80" i="39"/>
  <c r="M80" i="39"/>
  <c r="O79" i="39"/>
  <c r="P79" i="39" s="1"/>
  <c r="M79" i="39"/>
  <c r="O78" i="39"/>
  <c r="P78" i="39" s="1"/>
  <c r="M78" i="39"/>
  <c r="O77" i="39"/>
  <c r="P77" i="39" s="1"/>
  <c r="M77" i="39"/>
  <c r="O76" i="39"/>
  <c r="P76" i="39" s="1"/>
  <c r="M76" i="39"/>
  <c r="O75" i="39"/>
  <c r="M75" i="39"/>
  <c r="O74" i="39"/>
  <c r="P74" i="39" s="1"/>
  <c r="M74" i="39"/>
  <c r="O73" i="39"/>
  <c r="P73" i="39" s="1"/>
  <c r="M73" i="39"/>
  <c r="O72" i="39"/>
  <c r="M72" i="39"/>
  <c r="O71" i="39"/>
  <c r="M71" i="39"/>
  <c r="O70" i="39"/>
  <c r="P70" i="39" s="1"/>
  <c r="M70" i="39"/>
  <c r="O69" i="39"/>
  <c r="M69" i="39"/>
  <c r="O68" i="39"/>
  <c r="M68" i="39"/>
  <c r="O67" i="39"/>
  <c r="M67" i="39"/>
  <c r="O66" i="39"/>
  <c r="P66" i="39" s="1"/>
  <c r="M66" i="39"/>
  <c r="O65" i="39"/>
  <c r="M65" i="39"/>
  <c r="O64" i="39"/>
  <c r="R64" i="39" s="1"/>
  <c r="H65" i="13" s="1"/>
  <c r="M64" i="39"/>
  <c r="I64" i="39"/>
  <c r="I65" i="39" s="1"/>
  <c r="I66" i="39" s="1"/>
  <c r="I67" i="39" s="1"/>
  <c r="I68" i="39" s="1"/>
  <c r="I69" i="39" s="1"/>
  <c r="I70" i="39" s="1"/>
  <c r="I71" i="39" s="1"/>
  <c r="I72" i="39" s="1"/>
  <c r="I73" i="39" s="1"/>
  <c r="I74" i="39" s="1"/>
  <c r="I75" i="39" s="1"/>
  <c r="I76" i="39" s="1"/>
  <c r="I77" i="39" s="1"/>
  <c r="I78" i="39" s="1"/>
  <c r="I79" i="39" s="1"/>
  <c r="I80" i="39" s="1"/>
  <c r="I81" i="39" s="1"/>
  <c r="I82" i="39" s="1"/>
  <c r="I83" i="39" s="1"/>
  <c r="I84" i="39" s="1"/>
  <c r="I85" i="39" s="1"/>
  <c r="I86" i="39" s="1"/>
  <c r="I87" i="39" s="1"/>
  <c r="I88" i="39" s="1"/>
  <c r="I89" i="39" s="1"/>
  <c r="I90" i="39" s="1"/>
  <c r="I91" i="39" s="1"/>
  <c r="I92" i="39" s="1"/>
  <c r="I93" i="39" s="1"/>
  <c r="O63" i="39"/>
  <c r="R63" i="39" s="1"/>
  <c r="H64" i="13" s="1"/>
  <c r="M63" i="39"/>
  <c r="O62" i="39"/>
  <c r="P62" i="39" s="1"/>
  <c r="M62" i="39"/>
  <c r="O61" i="39"/>
  <c r="P61" i="39" s="1"/>
  <c r="M61" i="39"/>
  <c r="O60" i="39"/>
  <c r="M60" i="39"/>
  <c r="O59" i="39"/>
  <c r="P59" i="39" s="1"/>
  <c r="M59" i="39"/>
  <c r="O58" i="39"/>
  <c r="P58" i="39" s="1"/>
  <c r="M58" i="39"/>
  <c r="O57" i="39"/>
  <c r="M57" i="39"/>
  <c r="O56" i="39"/>
  <c r="P56" i="39" s="1"/>
  <c r="M56" i="39"/>
  <c r="O55" i="39"/>
  <c r="P55" i="39" s="1"/>
  <c r="S55" i="39" s="1"/>
  <c r="AI56" i="13" s="1"/>
  <c r="M55" i="39"/>
  <c r="O54" i="39"/>
  <c r="P54" i="39" s="1"/>
  <c r="M54" i="39"/>
  <c r="O53" i="39"/>
  <c r="P53" i="39" s="1"/>
  <c r="M53" i="39"/>
  <c r="O52" i="39"/>
  <c r="M52" i="39"/>
  <c r="O51" i="39"/>
  <c r="P51" i="39" s="1"/>
  <c r="M51" i="39"/>
  <c r="O50" i="39"/>
  <c r="P50" i="39" s="1"/>
  <c r="M50" i="39"/>
  <c r="O49" i="39"/>
  <c r="M49" i="39"/>
  <c r="O48" i="39"/>
  <c r="P48" i="39" s="1"/>
  <c r="M48" i="39"/>
  <c r="O47" i="39"/>
  <c r="P47" i="39" s="1"/>
  <c r="M47" i="39"/>
  <c r="O46" i="39"/>
  <c r="P46" i="39" s="1"/>
  <c r="M46" i="39"/>
  <c r="O45" i="39"/>
  <c r="P45" i="39" s="1"/>
  <c r="M45" i="39"/>
  <c r="O44" i="39"/>
  <c r="M44" i="39"/>
  <c r="O43" i="39"/>
  <c r="P43" i="39" s="1"/>
  <c r="S43" i="39" s="1"/>
  <c r="AI44" i="13" s="1"/>
  <c r="M43" i="39"/>
  <c r="O42" i="39"/>
  <c r="M42" i="39"/>
  <c r="O41" i="39"/>
  <c r="M41" i="39"/>
  <c r="O40" i="39"/>
  <c r="P40" i="39" s="1"/>
  <c r="M40" i="39"/>
  <c r="O39" i="39"/>
  <c r="P39" i="39" s="1"/>
  <c r="S39" i="39" s="1"/>
  <c r="AI40" i="13" s="1"/>
  <c r="M39" i="39"/>
  <c r="O38" i="39"/>
  <c r="M38" i="39"/>
  <c r="O37" i="39"/>
  <c r="P37" i="39" s="1"/>
  <c r="M37" i="39"/>
  <c r="O36" i="39"/>
  <c r="M36" i="39"/>
  <c r="I36" i="39"/>
  <c r="I37" i="39" s="1"/>
  <c r="I38" i="39" s="1"/>
  <c r="I39" i="39" s="1"/>
  <c r="I40" i="39" s="1"/>
  <c r="I41" i="39" s="1"/>
  <c r="I42" i="39" s="1"/>
  <c r="I43" i="39" s="1"/>
  <c r="I44" i="39" s="1"/>
  <c r="I45" i="39" s="1"/>
  <c r="I46" i="39" s="1"/>
  <c r="I47" i="39" s="1"/>
  <c r="I48" i="39" s="1"/>
  <c r="I49" i="39" s="1"/>
  <c r="I50" i="39" s="1"/>
  <c r="I51" i="39" s="1"/>
  <c r="I52" i="39" s="1"/>
  <c r="I53" i="39" s="1"/>
  <c r="I54" i="39" s="1"/>
  <c r="I55" i="39" s="1"/>
  <c r="I56" i="39" s="1"/>
  <c r="I57" i="39" s="1"/>
  <c r="I58" i="39" s="1"/>
  <c r="I59" i="39" s="1"/>
  <c r="I60" i="39" s="1"/>
  <c r="I61" i="39" s="1"/>
  <c r="I62" i="39" s="1"/>
  <c r="O35" i="39"/>
  <c r="P35" i="39" s="1"/>
  <c r="M35" i="39"/>
  <c r="S35" i="39" s="1"/>
  <c r="AI36" i="13" s="1"/>
  <c r="O34" i="39"/>
  <c r="P34" i="39" s="1"/>
  <c r="M34" i="39"/>
  <c r="O33" i="39"/>
  <c r="M33" i="39"/>
  <c r="O32" i="39"/>
  <c r="P32" i="39" s="1"/>
  <c r="M32" i="39"/>
  <c r="O31" i="39"/>
  <c r="P31" i="39" s="1"/>
  <c r="M31" i="39"/>
  <c r="R31" i="39" s="1"/>
  <c r="H32" i="13" s="1"/>
  <c r="O30" i="39"/>
  <c r="P30" i="39" s="1"/>
  <c r="M30" i="39"/>
  <c r="O29" i="39"/>
  <c r="P29" i="39" s="1"/>
  <c r="M29" i="39"/>
  <c r="O28" i="39"/>
  <c r="P28" i="39" s="1"/>
  <c r="M28" i="39"/>
  <c r="O27" i="39"/>
  <c r="P27" i="39" s="1"/>
  <c r="M27" i="39"/>
  <c r="O26" i="39"/>
  <c r="M26" i="39"/>
  <c r="O25" i="39"/>
  <c r="M25" i="39"/>
  <c r="O24" i="39"/>
  <c r="P24" i="39" s="1"/>
  <c r="M24" i="39"/>
  <c r="O23" i="39"/>
  <c r="M23" i="39"/>
  <c r="O22" i="39"/>
  <c r="M22" i="39"/>
  <c r="O21" i="39"/>
  <c r="P21" i="39" s="1"/>
  <c r="M21" i="39"/>
  <c r="O20" i="39"/>
  <c r="P20" i="39" s="1"/>
  <c r="M20" i="39"/>
  <c r="O19" i="39"/>
  <c r="P19" i="39" s="1"/>
  <c r="M19" i="39"/>
  <c r="O18" i="39"/>
  <c r="P18" i="39" s="1"/>
  <c r="M18" i="39"/>
  <c r="O17" i="39"/>
  <c r="M17" i="39"/>
  <c r="O16" i="39"/>
  <c r="M16" i="39"/>
  <c r="O15" i="39"/>
  <c r="P15" i="39" s="1"/>
  <c r="M15" i="39"/>
  <c r="O14" i="39"/>
  <c r="P14" i="39" s="1"/>
  <c r="M14" i="39"/>
  <c r="O13" i="39"/>
  <c r="P13" i="39" s="1"/>
  <c r="S13" i="39" s="1"/>
  <c r="AI14" i="13" s="1"/>
  <c r="M13" i="39"/>
  <c r="O12" i="39"/>
  <c r="M12" i="39"/>
  <c r="O11" i="39"/>
  <c r="P11" i="39" s="1"/>
  <c r="M11" i="39"/>
  <c r="O10" i="39"/>
  <c r="M10" i="39"/>
  <c r="O9" i="39"/>
  <c r="M9" i="39"/>
  <c r="C9" i="39"/>
  <c r="C10" i="39" s="1"/>
  <c r="O8" i="39"/>
  <c r="M8" i="39"/>
  <c r="C8" i="39"/>
  <c r="O7" i="39"/>
  <c r="P7" i="39" s="1"/>
  <c r="M7" i="39"/>
  <c r="O6" i="39"/>
  <c r="P6" i="39" s="1"/>
  <c r="M6" i="39"/>
  <c r="J6" i="39"/>
  <c r="J7" i="39" s="1"/>
  <c r="J8" i="39" s="1"/>
  <c r="J9" i="39" s="1"/>
  <c r="J10" i="39" s="1"/>
  <c r="J11" i="39" s="1"/>
  <c r="J12" i="39" s="1"/>
  <c r="J13" i="39" s="1"/>
  <c r="J14" i="39" s="1"/>
  <c r="J15" i="39" s="1"/>
  <c r="J16" i="39" s="1"/>
  <c r="J17" i="39" s="1"/>
  <c r="J18" i="39" s="1"/>
  <c r="J19" i="39" s="1"/>
  <c r="J20" i="39" s="1"/>
  <c r="J21" i="39" s="1"/>
  <c r="J22" i="39" s="1"/>
  <c r="J23" i="39" s="1"/>
  <c r="J24" i="39" s="1"/>
  <c r="J25" i="39" s="1"/>
  <c r="J26" i="39" s="1"/>
  <c r="J27" i="39" s="1"/>
  <c r="J28" i="39" s="1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J40" i="39" s="1"/>
  <c r="J41" i="39" s="1"/>
  <c r="J42" i="39" s="1"/>
  <c r="J43" i="39" s="1"/>
  <c r="J44" i="39" s="1"/>
  <c r="J45" i="39" s="1"/>
  <c r="J46" i="39" s="1"/>
  <c r="J47" i="39" s="1"/>
  <c r="J48" i="39" s="1"/>
  <c r="J49" i="39" s="1"/>
  <c r="J50" i="39" s="1"/>
  <c r="J51" i="39" s="1"/>
  <c r="J52" i="39" s="1"/>
  <c r="J53" i="39" s="1"/>
  <c r="J54" i="39" s="1"/>
  <c r="J55" i="39" s="1"/>
  <c r="J56" i="39" s="1"/>
  <c r="J57" i="39" s="1"/>
  <c r="J58" i="39" s="1"/>
  <c r="J59" i="39" s="1"/>
  <c r="J60" i="39" s="1"/>
  <c r="J61" i="39" s="1"/>
  <c r="J62" i="39" s="1"/>
  <c r="J63" i="39" s="1"/>
  <c r="J64" i="39" s="1"/>
  <c r="J65" i="39" s="1"/>
  <c r="J66" i="39" s="1"/>
  <c r="J67" i="39" s="1"/>
  <c r="J68" i="39" s="1"/>
  <c r="J69" i="39" s="1"/>
  <c r="J70" i="39" s="1"/>
  <c r="J71" i="39" s="1"/>
  <c r="J72" i="39" s="1"/>
  <c r="J73" i="39" s="1"/>
  <c r="J74" i="39" s="1"/>
  <c r="J75" i="39" s="1"/>
  <c r="J76" i="39" s="1"/>
  <c r="J77" i="39" s="1"/>
  <c r="J78" i="39" s="1"/>
  <c r="J79" i="39" s="1"/>
  <c r="J80" i="39" s="1"/>
  <c r="J81" i="39" s="1"/>
  <c r="J82" i="39" s="1"/>
  <c r="J83" i="39" s="1"/>
  <c r="J84" i="39" s="1"/>
  <c r="J85" i="39" s="1"/>
  <c r="J86" i="39" s="1"/>
  <c r="J87" i="39" s="1"/>
  <c r="J88" i="39" s="1"/>
  <c r="J89" i="39" s="1"/>
  <c r="J90" i="39" s="1"/>
  <c r="J91" i="39" s="1"/>
  <c r="J92" i="39" s="1"/>
  <c r="J93" i="39" s="1"/>
  <c r="J94" i="39" s="1"/>
  <c r="J95" i="39" s="1"/>
  <c r="J96" i="39" s="1"/>
  <c r="J97" i="39" s="1"/>
  <c r="J98" i="39" s="1"/>
  <c r="J99" i="39" s="1"/>
  <c r="J100" i="39" s="1"/>
  <c r="J101" i="39" s="1"/>
  <c r="J102" i="39" s="1"/>
  <c r="J103" i="39" s="1"/>
  <c r="J104" i="39" s="1"/>
  <c r="J105" i="39" s="1"/>
  <c r="J106" i="39" s="1"/>
  <c r="J107" i="39" s="1"/>
  <c r="J108" i="39" s="1"/>
  <c r="J109" i="39" s="1"/>
  <c r="J110" i="39" s="1"/>
  <c r="J111" i="39" s="1"/>
  <c r="J112" i="39" s="1"/>
  <c r="J113" i="39" s="1"/>
  <c r="J114" i="39" s="1"/>
  <c r="J115" i="39" s="1"/>
  <c r="J116" i="39" s="1"/>
  <c r="J117" i="39" s="1"/>
  <c r="J118" i="39" s="1"/>
  <c r="J119" i="39" s="1"/>
  <c r="J120" i="39" s="1"/>
  <c r="J121" i="39" s="1"/>
  <c r="J122" i="39" s="1"/>
  <c r="J123" i="39" s="1"/>
  <c r="J124" i="39" s="1"/>
  <c r="J125" i="39" s="1"/>
  <c r="J126" i="39" s="1"/>
  <c r="J127" i="39" s="1"/>
  <c r="J128" i="39" s="1"/>
  <c r="J129" i="39" s="1"/>
  <c r="J130" i="39" s="1"/>
  <c r="J131" i="39" s="1"/>
  <c r="J132" i="39" s="1"/>
  <c r="J133" i="39" s="1"/>
  <c r="J134" i="39" s="1"/>
  <c r="J135" i="39" s="1"/>
  <c r="J136" i="39" s="1"/>
  <c r="J137" i="39" s="1"/>
  <c r="J138" i="39" s="1"/>
  <c r="J139" i="39" s="1"/>
  <c r="J140" i="39" s="1"/>
  <c r="J141" i="39" s="1"/>
  <c r="J142" i="39" s="1"/>
  <c r="J143" i="39" s="1"/>
  <c r="J144" i="39" s="1"/>
  <c r="J145" i="39" s="1"/>
  <c r="J146" i="39" s="1"/>
  <c r="J147" i="39" s="1"/>
  <c r="J148" i="39" s="1"/>
  <c r="J149" i="39" s="1"/>
  <c r="J150" i="39" s="1"/>
  <c r="J151" i="39" s="1"/>
  <c r="J152" i="39" s="1"/>
  <c r="J153" i="39" s="1"/>
  <c r="J154" i="39" s="1"/>
  <c r="J155" i="39" s="1"/>
  <c r="J156" i="39" s="1"/>
  <c r="J157" i="39" s="1"/>
  <c r="J158" i="39" s="1"/>
  <c r="J159" i="39" s="1"/>
  <c r="J160" i="39" s="1"/>
  <c r="J161" i="39" s="1"/>
  <c r="J162" i="39" s="1"/>
  <c r="J163" i="39" s="1"/>
  <c r="J164" i="39" s="1"/>
  <c r="J165" i="39" s="1"/>
  <c r="J166" i="39" s="1"/>
  <c r="J167" i="39" s="1"/>
  <c r="J168" i="39" s="1"/>
  <c r="J169" i="39" s="1"/>
  <c r="J170" i="39" s="1"/>
  <c r="J171" i="39" s="1"/>
  <c r="J172" i="39" s="1"/>
  <c r="J173" i="39" s="1"/>
  <c r="J174" i="39" s="1"/>
  <c r="J175" i="39" s="1"/>
  <c r="J176" i="39" s="1"/>
  <c r="J177" i="39" s="1"/>
  <c r="J178" i="39" s="1"/>
  <c r="J179" i="39" s="1"/>
  <c r="J180" i="39" s="1"/>
  <c r="J181" i="39" s="1"/>
  <c r="J182" i="39" s="1"/>
  <c r="J183" i="39" s="1"/>
  <c r="J184" i="39" s="1"/>
  <c r="J185" i="39" s="1"/>
  <c r="J186" i="39" s="1"/>
  <c r="J187" i="39" s="1"/>
  <c r="J188" i="39" s="1"/>
  <c r="J189" i="39" s="1"/>
  <c r="J190" i="39" s="1"/>
  <c r="J191" i="39" s="1"/>
  <c r="J192" i="39" s="1"/>
  <c r="J193" i="39" s="1"/>
  <c r="J194" i="39" s="1"/>
  <c r="J195" i="39" s="1"/>
  <c r="J196" i="39" s="1"/>
  <c r="J197" i="39" s="1"/>
  <c r="J198" i="39" s="1"/>
  <c r="J199" i="39" s="1"/>
  <c r="J200" i="39" s="1"/>
  <c r="J201" i="39" s="1"/>
  <c r="J202" i="39" s="1"/>
  <c r="J203" i="39" s="1"/>
  <c r="J204" i="39" s="1"/>
  <c r="J205" i="39" s="1"/>
  <c r="J206" i="39" s="1"/>
  <c r="J207" i="39" s="1"/>
  <c r="J208" i="39" s="1"/>
  <c r="J209" i="39" s="1"/>
  <c r="J210" i="39" s="1"/>
  <c r="J211" i="39" s="1"/>
  <c r="J212" i="39" s="1"/>
  <c r="J213" i="39" s="1"/>
  <c r="J214" i="39" s="1"/>
  <c r="J215" i="39" s="1"/>
  <c r="J216" i="39" s="1"/>
  <c r="J217" i="39" s="1"/>
  <c r="J218" i="39" s="1"/>
  <c r="J219" i="39" s="1"/>
  <c r="J220" i="39" s="1"/>
  <c r="J221" i="39" s="1"/>
  <c r="J222" i="39" s="1"/>
  <c r="J223" i="39" s="1"/>
  <c r="J224" i="39" s="1"/>
  <c r="J225" i="39" s="1"/>
  <c r="J226" i="39" s="1"/>
  <c r="J227" i="39" s="1"/>
  <c r="J228" i="39" s="1"/>
  <c r="J229" i="39" s="1"/>
  <c r="J230" i="39" s="1"/>
  <c r="J231" i="39" s="1"/>
  <c r="J232" i="39" s="1"/>
  <c r="J233" i="39" s="1"/>
  <c r="J234" i="39" s="1"/>
  <c r="J235" i="39" s="1"/>
  <c r="J236" i="39" s="1"/>
  <c r="J237" i="39" s="1"/>
  <c r="J238" i="39" s="1"/>
  <c r="J239" i="39" s="1"/>
  <c r="J240" i="39" s="1"/>
  <c r="J241" i="39" s="1"/>
  <c r="J242" i="39" s="1"/>
  <c r="J243" i="39" s="1"/>
  <c r="J244" i="39" s="1"/>
  <c r="J245" i="39" s="1"/>
  <c r="J246" i="39" s="1"/>
  <c r="J247" i="39" s="1"/>
  <c r="J248" i="39" s="1"/>
  <c r="J249" i="39" s="1"/>
  <c r="J250" i="39" s="1"/>
  <c r="J251" i="39" s="1"/>
  <c r="J252" i="39" s="1"/>
  <c r="J253" i="39" s="1"/>
  <c r="J254" i="39" s="1"/>
  <c r="J255" i="39" s="1"/>
  <c r="J256" i="39" s="1"/>
  <c r="J257" i="39" s="1"/>
  <c r="J258" i="39" s="1"/>
  <c r="J259" i="39" s="1"/>
  <c r="J260" i="39" s="1"/>
  <c r="J261" i="39" s="1"/>
  <c r="J262" i="39" s="1"/>
  <c r="J263" i="39" s="1"/>
  <c r="J264" i="39" s="1"/>
  <c r="J265" i="39" s="1"/>
  <c r="J266" i="39" s="1"/>
  <c r="J267" i="39" s="1"/>
  <c r="J268" i="39" s="1"/>
  <c r="J269" i="39" s="1"/>
  <c r="J270" i="39" s="1"/>
  <c r="J271" i="39" s="1"/>
  <c r="J272" i="39" s="1"/>
  <c r="J273" i="39" s="1"/>
  <c r="J274" i="39" s="1"/>
  <c r="J275" i="39" s="1"/>
  <c r="J276" i="39" s="1"/>
  <c r="J277" i="39" s="1"/>
  <c r="J278" i="39" s="1"/>
  <c r="J279" i="39" s="1"/>
  <c r="J280" i="39" s="1"/>
  <c r="J281" i="39" s="1"/>
  <c r="J282" i="39" s="1"/>
  <c r="J283" i="39" s="1"/>
  <c r="J284" i="39" s="1"/>
  <c r="J285" i="39" s="1"/>
  <c r="J286" i="39" s="1"/>
  <c r="J287" i="39" s="1"/>
  <c r="J288" i="39" s="1"/>
  <c r="J289" i="39" s="1"/>
  <c r="J290" i="39" s="1"/>
  <c r="J291" i="39" s="1"/>
  <c r="J292" i="39" s="1"/>
  <c r="J293" i="39" s="1"/>
  <c r="J294" i="39" s="1"/>
  <c r="J295" i="39" s="1"/>
  <c r="J296" i="39" s="1"/>
  <c r="J297" i="39" s="1"/>
  <c r="J298" i="39" s="1"/>
  <c r="J299" i="39" s="1"/>
  <c r="J300" i="39" s="1"/>
  <c r="J301" i="39" s="1"/>
  <c r="J302" i="39" s="1"/>
  <c r="J303" i="39" s="1"/>
  <c r="J304" i="39" s="1"/>
  <c r="J305" i="39" s="1"/>
  <c r="J306" i="39" s="1"/>
  <c r="J307" i="39" s="1"/>
  <c r="J308" i="39" s="1"/>
  <c r="J309" i="39" s="1"/>
  <c r="J310" i="39" s="1"/>
  <c r="J311" i="39" s="1"/>
  <c r="J312" i="39" s="1"/>
  <c r="J313" i="39" s="1"/>
  <c r="J314" i="39" s="1"/>
  <c r="J315" i="39" s="1"/>
  <c r="J316" i="39" s="1"/>
  <c r="J317" i="39" s="1"/>
  <c r="J318" i="39" s="1"/>
  <c r="J319" i="39" s="1"/>
  <c r="J320" i="39" s="1"/>
  <c r="J321" i="39" s="1"/>
  <c r="J322" i="39" s="1"/>
  <c r="J323" i="39" s="1"/>
  <c r="J324" i="39" s="1"/>
  <c r="J325" i="39" s="1"/>
  <c r="J326" i="39" s="1"/>
  <c r="J327" i="39" s="1"/>
  <c r="J328" i="39" s="1"/>
  <c r="J329" i="39" s="1"/>
  <c r="J330" i="39" s="1"/>
  <c r="J331" i="39" s="1"/>
  <c r="J332" i="39" s="1"/>
  <c r="J333" i="39" s="1"/>
  <c r="J334" i="39" s="1"/>
  <c r="J335" i="39" s="1"/>
  <c r="J336" i="39" s="1"/>
  <c r="J337" i="39" s="1"/>
  <c r="J338" i="39" s="1"/>
  <c r="J339" i="39" s="1"/>
  <c r="J340" i="39" s="1"/>
  <c r="J341" i="39" s="1"/>
  <c r="J342" i="39" s="1"/>
  <c r="J343" i="39" s="1"/>
  <c r="J344" i="39" s="1"/>
  <c r="J345" i="39" s="1"/>
  <c r="J346" i="39" s="1"/>
  <c r="J347" i="39" s="1"/>
  <c r="J348" i="39" s="1"/>
  <c r="J349" i="39" s="1"/>
  <c r="J350" i="39" s="1"/>
  <c r="J351" i="39" s="1"/>
  <c r="J352" i="39" s="1"/>
  <c r="J353" i="39" s="1"/>
  <c r="J354" i="39" s="1"/>
  <c r="J355" i="39" s="1"/>
  <c r="J356" i="39" s="1"/>
  <c r="J357" i="39" s="1"/>
  <c r="J358" i="39" s="1"/>
  <c r="J359" i="39" s="1"/>
  <c r="J360" i="39" s="1"/>
  <c r="J361" i="39" s="1"/>
  <c r="J362" i="39" s="1"/>
  <c r="J363" i="39" s="1"/>
  <c r="J364" i="39" s="1"/>
  <c r="J365" i="39" s="1"/>
  <c r="J366" i="39" s="1"/>
  <c r="J367" i="39" s="1"/>
  <c r="J368" i="39" s="1"/>
  <c r="O5" i="39"/>
  <c r="M5" i="39"/>
  <c r="J5" i="39"/>
  <c r="I5" i="39"/>
  <c r="I6" i="39" s="1"/>
  <c r="I7" i="39" s="1"/>
  <c r="I8" i="39" s="1"/>
  <c r="I9" i="39" s="1"/>
  <c r="I10" i="39" s="1"/>
  <c r="I11" i="39" s="1"/>
  <c r="I12" i="39" s="1"/>
  <c r="I13" i="39" s="1"/>
  <c r="I14" i="39" s="1"/>
  <c r="I15" i="39" s="1"/>
  <c r="I16" i="39" s="1"/>
  <c r="I17" i="39" s="1"/>
  <c r="I18" i="39" s="1"/>
  <c r="I19" i="39" s="1"/>
  <c r="I20" i="39" s="1"/>
  <c r="I21" i="39" s="1"/>
  <c r="I22" i="39" s="1"/>
  <c r="I23" i="39" s="1"/>
  <c r="I24" i="39" s="1"/>
  <c r="I25" i="39" s="1"/>
  <c r="I26" i="39" s="1"/>
  <c r="I27" i="39" s="1"/>
  <c r="I28" i="39" s="1"/>
  <c r="I29" i="39" s="1"/>
  <c r="I30" i="39" s="1"/>
  <c r="I31" i="39" s="1"/>
  <c r="I32" i="39" s="1"/>
  <c r="I33" i="39" s="1"/>
  <c r="I34" i="39" s="1"/>
  <c r="O4" i="39"/>
  <c r="M4" i="39"/>
  <c r="D4" i="39"/>
  <c r="D5" i="39" s="1"/>
  <c r="R251" i="46" l="1"/>
  <c r="O252" i="13" s="1"/>
  <c r="R194" i="46"/>
  <c r="O195" i="13" s="1"/>
  <c r="R198" i="46"/>
  <c r="O199" i="13" s="1"/>
  <c r="R202" i="46"/>
  <c r="O203" i="13" s="1"/>
  <c r="R206" i="46"/>
  <c r="O207" i="13" s="1"/>
  <c r="R210" i="46"/>
  <c r="O211" i="13" s="1"/>
  <c r="R214" i="46"/>
  <c r="O215" i="13" s="1"/>
  <c r="R73" i="46"/>
  <c r="O74" i="13" s="1"/>
  <c r="S305" i="46"/>
  <c r="AP306" i="13" s="1"/>
  <c r="R105" i="46"/>
  <c r="O106" i="13" s="1"/>
  <c r="R74" i="44"/>
  <c r="M75" i="13" s="1"/>
  <c r="R78" i="44"/>
  <c r="M79" i="13" s="1"/>
  <c r="S217" i="44"/>
  <c r="AN218" i="13" s="1"/>
  <c r="S221" i="44"/>
  <c r="AN222" i="13" s="1"/>
  <c r="R287" i="44"/>
  <c r="M288" i="13" s="1"/>
  <c r="S137" i="44"/>
  <c r="AN138" i="13" s="1"/>
  <c r="S141" i="44"/>
  <c r="AN142" i="13" s="1"/>
  <c r="S149" i="44"/>
  <c r="AN150" i="13" s="1"/>
  <c r="S250" i="44"/>
  <c r="AN251" i="13" s="1"/>
  <c r="S308" i="44"/>
  <c r="AN309" i="13" s="1"/>
  <c r="S22" i="44"/>
  <c r="AN23" i="13" s="1"/>
  <c r="S26" i="44"/>
  <c r="AN27" i="13" s="1"/>
  <c r="S30" i="44"/>
  <c r="AN31" i="13" s="1"/>
  <c r="S34" i="44"/>
  <c r="AN35" i="13" s="1"/>
  <c r="S37" i="44"/>
  <c r="AN38" i="13" s="1"/>
  <c r="S64" i="44"/>
  <c r="AN65" i="13" s="1"/>
  <c r="S68" i="44"/>
  <c r="AN69" i="13" s="1"/>
  <c r="S76" i="44"/>
  <c r="AN77" i="13" s="1"/>
  <c r="S88" i="44"/>
  <c r="AN89" i="13" s="1"/>
  <c r="R103" i="44"/>
  <c r="M104" i="13" s="1"/>
  <c r="S219" i="44"/>
  <c r="AN220" i="13" s="1"/>
  <c r="S223" i="44"/>
  <c r="AN224" i="13" s="1"/>
  <c r="S231" i="44"/>
  <c r="AN232" i="13" s="1"/>
  <c r="R339" i="44"/>
  <c r="M340" i="13" s="1"/>
  <c r="R127" i="44"/>
  <c r="M128" i="13" s="1"/>
  <c r="R131" i="44"/>
  <c r="M132" i="13" s="1"/>
  <c r="R143" i="44"/>
  <c r="M144" i="13" s="1"/>
  <c r="S147" i="44"/>
  <c r="AN148" i="13" s="1"/>
  <c r="S356" i="44"/>
  <c r="AN357" i="13" s="1"/>
  <c r="S368" i="44"/>
  <c r="AN369" i="13" s="1"/>
  <c r="R5" i="43"/>
  <c r="L6" i="13" s="1"/>
  <c r="S318" i="43"/>
  <c r="AM319" i="13" s="1"/>
  <c r="S326" i="43"/>
  <c r="AM327" i="13" s="1"/>
  <c r="R39" i="43"/>
  <c r="L40" i="13" s="1"/>
  <c r="R43" i="43"/>
  <c r="L44" i="13" s="1"/>
  <c r="R174" i="43"/>
  <c r="L175" i="13" s="1"/>
  <c r="D7" i="43"/>
  <c r="R217" i="43"/>
  <c r="L218" i="13" s="1"/>
  <c r="R256" i="43"/>
  <c r="L257" i="13" s="1"/>
  <c r="D5" i="43"/>
  <c r="S40" i="43"/>
  <c r="AM41" i="13" s="1"/>
  <c r="S156" i="43"/>
  <c r="AM157" i="13" s="1"/>
  <c r="R202" i="43"/>
  <c r="L203" i="13" s="1"/>
  <c r="R206" i="43"/>
  <c r="L207" i="13" s="1"/>
  <c r="R210" i="43"/>
  <c r="L211" i="13" s="1"/>
  <c r="R279" i="43"/>
  <c r="L280" i="13" s="1"/>
  <c r="R11" i="43"/>
  <c r="L12" i="13" s="1"/>
  <c r="R15" i="43"/>
  <c r="L16" i="13" s="1"/>
  <c r="R27" i="43"/>
  <c r="L28" i="13" s="1"/>
  <c r="S31" i="43"/>
  <c r="AM32" i="13" s="1"/>
  <c r="S341" i="43"/>
  <c r="AM342" i="13" s="1"/>
  <c r="R352" i="43"/>
  <c r="L353" i="13" s="1"/>
  <c r="R356" i="43"/>
  <c r="L357" i="13" s="1"/>
  <c r="R35" i="42"/>
  <c r="K36" i="13" s="1"/>
  <c r="S8" i="42"/>
  <c r="AL9" i="13" s="1"/>
  <c r="S25" i="41"/>
  <c r="AK26" i="13" s="1"/>
  <c r="S22" i="41"/>
  <c r="AK23" i="13" s="1"/>
  <c r="R165" i="41"/>
  <c r="J166" i="13" s="1"/>
  <c r="R169" i="41"/>
  <c r="J170" i="13" s="1"/>
  <c r="S76" i="41"/>
  <c r="AK77" i="13" s="1"/>
  <c r="S88" i="41"/>
  <c r="AK89" i="13" s="1"/>
  <c r="S92" i="41"/>
  <c r="AK93" i="13" s="1"/>
  <c r="S107" i="41"/>
  <c r="AK108" i="13" s="1"/>
  <c r="S111" i="41"/>
  <c r="AK112" i="13" s="1"/>
  <c r="R204" i="41"/>
  <c r="J205" i="13" s="1"/>
  <c r="R244" i="41"/>
  <c r="J245" i="13" s="1"/>
  <c r="R316" i="41"/>
  <c r="J317" i="13" s="1"/>
  <c r="S324" i="41"/>
  <c r="AK325" i="13" s="1"/>
  <c r="S336" i="41"/>
  <c r="AK337" i="13" s="1"/>
  <c r="R355" i="41"/>
  <c r="J356" i="13" s="1"/>
  <c r="R359" i="41"/>
  <c r="J360" i="13" s="1"/>
  <c r="R363" i="41"/>
  <c r="J364" i="13" s="1"/>
  <c r="R367" i="41"/>
  <c r="J368" i="13" s="1"/>
  <c r="R117" i="41"/>
  <c r="J118" i="13" s="1"/>
  <c r="R233" i="41"/>
  <c r="J234" i="13" s="1"/>
  <c r="R237" i="41"/>
  <c r="J238" i="13" s="1"/>
  <c r="R273" i="40"/>
  <c r="I274" i="13" s="1"/>
  <c r="R129" i="40"/>
  <c r="I130" i="13" s="1"/>
  <c r="R258" i="40"/>
  <c r="I259" i="13" s="1"/>
  <c r="R266" i="40"/>
  <c r="I267" i="13" s="1"/>
  <c r="R274" i="40"/>
  <c r="I275" i="13" s="1"/>
  <c r="C10" i="40"/>
  <c r="S157" i="40"/>
  <c r="AJ158" i="13" s="1"/>
  <c r="S38" i="40"/>
  <c r="AJ39" i="13" s="1"/>
  <c r="S344" i="40"/>
  <c r="AJ345" i="13" s="1"/>
  <c r="S40" i="39"/>
  <c r="AI41" i="13" s="1"/>
  <c r="S48" i="39"/>
  <c r="AI49" i="13" s="1"/>
  <c r="S138" i="39"/>
  <c r="AI139" i="13" s="1"/>
  <c r="S146" i="39"/>
  <c r="AI147" i="13" s="1"/>
  <c r="S7" i="39"/>
  <c r="AI8" i="13" s="1"/>
  <c r="R26" i="39"/>
  <c r="H27" i="13" s="1"/>
  <c r="S30" i="39"/>
  <c r="AI31" i="13" s="1"/>
  <c r="S100" i="39"/>
  <c r="AI101" i="13" s="1"/>
  <c r="S70" i="39"/>
  <c r="AI71" i="13" s="1"/>
  <c r="S74" i="39"/>
  <c r="AI75" i="13" s="1"/>
  <c r="S297" i="39"/>
  <c r="AI298" i="13" s="1"/>
  <c r="R80" i="46"/>
  <c r="O81" i="13" s="1"/>
  <c r="R64" i="46"/>
  <c r="O65" i="13" s="1"/>
  <c r="R109" i="46"/>
  <c r="O110" i="13" s="1"/>
  <c r="S113" i="46"/>
  <c r="AP114" i="13" s="1"/>
  <c r="S229" i="46"/>
  <c r="AP230" i="13" s="1"/>
  <c r="R233" i="46"/>
  <c r="O234" i="13" s="1"/>
  <c r="R237" i="46"/>
  <c r="O238" i="13" s="1"/>
  <c r="R241" i="46"/>
  <c r="O242" i="13" s="1"/>
  <c r="S171" i="46"/>
  <c r="AP172" i="13" s="1"/>
  <c r="S242" i="46"/>
  <c r="AP243" i="13" s="1"/>
  <c r="S11" i="46"/>
  <c r="AP12" i="13" s="1"/>
  <c r="S15" i="46"/>
  <c r="AP16" i="13" s="1"/>
  <c r="R100" i="46"/>
  <c r="O101" i="13" s="1"/>
  <c r="S104" i="46"/>
  <c r="AP105" i="13" s="1"/>
  <c r="R108" i="46"/>
  <c r="O109" i="13" s="1"/>
  <c r="S180" i="46"/>
  <c r="AP181" i="13" s="1"/>
  <c r="S289" i="46"/>
  <c r="AP290" i="13" s="1"/>
  <c r="R312" i="46"/>
  <c r="O313" i="13" s="1"/>
  <c r="R324" i="46"/>
  <c r="O325" i="13" s="1"/>
  <c r="R332" i="46"/>
  <c r="O333" i="13" s="1"/>
  <c r="S90" i="46"/>
  <c r="AP91" i="13" s="1"/>
  <c r="P105" i="46"/>
  <c r="D6" i="40"/>
  <c r="D7" i="45"/>
  <c r="C17" i="45" s="1"/>
  <c r="C13" i="43"/>
  <c r="D5" i="40"/>
  <c r="D5" i="45"/>
  <c r="C14" i="40"/>
  <c r="C15" i="40" s="1"/>
  <c r="S333" i="46"/>
  <c r="AP334" i="13" s="1"/>
  <c r="R344" i="46"/>
  <c r="O345" i="13" s="1"/>
  <c r="R70" i="46"/>
  <c r="O71" i="13" s="1"/>
  <c r="R101" i="46"/>
  <c r="O102" i="13" s="1"/>
  <c r="P241" i="46"/>
  <c r="S241" i="46" s="1"/>
  <c r="AP242" i="13" s="1"/>
  <c r="R273" i="46"/>
  <c r="O274" i="13" s="1"/>
  <c r="S13" i="46"/>
  <c r="AP14" i="13" s="1"/>
  <c r="R82" i="46"/>
  <c r="O83" i="13" s="1"/>
  <c r="S86" i="46"/>
  <c r="AP87" i="13" s="1"/>
  <c r="S93" i="46"/>
  <c r="AP94" i="13" s="1"/>
  <c r="P100" i="46"/>
  <c r="S100" i="46" s="1"/>
  <c r="AP101" i="13" s="1"/>
  <c r="R146" i="46"/>
  <c r="O147" i="13" s="1"/>
  <c r="R154" i="46"/>
  <c r="O155" i="13" s="1"/>
  <c r="R234" i="46"/>
  <c r="O235" i="13" s="1"/>
  <c r="S238" i="46"/>
  <c r="AP239" i="13" s="1"/>
  <c r="S337" i="46"/>
  <c r="AP338" i="13" s="1"/>
  <c r="R127" i="46"/>
  <c r="O128" i="13" s="1"/>
  <c r="S161" i="46"/>
  <c r="AP162" i="13" s="1"/>
  <c r="S306" i="46"/>
  <c r="AP307" i="13" s="1"/>
  <c r="S356" i="46"/>
  <c r="AP357" i="13" s="1"/>
  <c r="S360" i="46"/>
  <c r="AP361" i="13" s="1"/>
  <c r="S364" i="46"/>
  <c r="AP365" i="13" s="1"/>
  <c r="S368" i="46"/>
  <c r="AP369" i="13" s="1"/>
  <c r="S9" i="46"/>
  <c r="AP10" i="13" s="1"/>
  <c r="R22" i="46"/>
  <c r="O23" i="13" s="1"/>
  <c r="S26" i="46"/>
  <c r="AP27" i="13" s="1"/>
  <c r="S30" i="46"/>
  <c r="AP31" i="13" s="1"/>
  <c r="R37" i="46"/>
  <c r="O38" i="13" s="1"/>
  <c r="S41" i="46"/>
  <c r="AP42" i="13" s="1"/>
  <c r="R72" i="46"/>
  <c r="O73" i="13" s="1"/>
  <c r="R104" i="46"/>
  <c r="O105" i="13" s="1"/>
  <c r="S265" i="46"/>
  <c r="AP266" i="13" s="1"/>
  <c r="R144" i="46"/>
  <c r="O145" i="13" s="1"/>
  <c r="S166" i="46"/>
  <c r="AP167" i="13" s="1"/>
  <c r="R189" i="46"/>
  <c r="O190" i="13" s="1"/>
  <c r="R284" i="46"/>
  <c r="O285" i="13" s="1"/>
  <c r="R342" i="46"/>
  <c r="O343" i="13" s="1"/>
  <c r="R77" i="46"/>
  <c r="O78" i="13" s="1"/>
  <c r="S182" i="46"/>
  <c r="AP183" i="13" s="1"/>
  <c r="R217" i="46"/>
  <c r="O218" i="13" s="1"/>
  <c r="R221" i="46"/>
  <c r="O222" i="13" s="1"/>
  <c r="R225" i="46"/>
  <c r="O226" i="13" s="1"/>
  <c r="R229" i="46"/>
  <c r="O230" i="13" s="1"/>
  <c r="S258" i="46"/>
  <c r="AP259" i="13" s="1"/>
  <c r="R98" i="44"/>
  <c r="M99" i="13" s="1"/>
  <c r="S136" i="44"/>
  <c r="AN137" i="13" s="1"/>
  <c r="S140" i="44"/>
  <c r="AN141" i="13" s="1"/>
  <c r="S178" i="44"/>
  <c r="AN179" i="13" s="1"/>
  <c r="S182" i="44"/>
  <c r="AN183" i="13" s="1"/>
  <c r="S189" i="44"/>
  <c r="AN190" i="13" s="1"/>
  <c r="S193" i="44"/>
  <c r="AN194" i="13" s="1"/>
  <c r="S197" i="44"/>
  <c r="AN198" i="13" s="1"/>
  <c r="S236" i="44"/>
  <c r="AN237" i="13" s="1"/>
  <c r="R268" i="44"/>
  <c r="M269" i="13" s="1"/>
  <c r="S328" i="44"/>
  <c r="AN329" i="13" s="1"/>
  <c r="R332" i="44"/>
  <c r="M333" i="13" s="1"/>
  <c r="R343" i="44"/>
  <c r="M344" i="13" s="1"/>
  <c r="S355" i="44"/>
  <c r="AN356" i="13" s="1"/>
  <c r="R359" i="44"/>
  <c r="M360" i="13" s="1"/>
  <c r="S92" i="44"/>
  <c r="AN93" i="13" s="1"/>
  <c r="P98" i="44"/>
  <c r="S98" i="44" s="1"/>
  <c r="AN99" i="13" s="1"/>
  <c r="S117" i="44"/>
  <c r="AN118" i="13" s="1"/>
  <c r="S167" i="44"/>
  <c r="AN168" i="13" s="1"/>
  <c r="S302" i="44"/>
  <c r="AN303" i="13" s="1"/>
  <c r="S313" i="44"/>
  <c r="AN314" i="13" s="1"/>
  <c r="S81" i="44"/>
  <c r="AN82" i="13" s="1"/>
  <c r="S103" i="44"/>
  <c r="AN104" i="13" s="1"/>
  <c r="R110" i="44"/>
  <c r="M111" i="13" s="1"/>
  <c r="R202" i="44"/>
  <c r="M203" i="13" s="1"/>
  <c r="R269" i="44"/>
  <c r="M270" i="13" s="1"/>
  <c r="S310" i="44"/>
  <c r="AN311" i="13" s="1"/>
  <c r="S195" i="44"/>
  <c r="AN196" i="13" s="1"/>
  <c r="S32" i="44"/>
  <c r="AN33" i="13" s="1"/>
  <c r="R39" i="44"/>
  <c r="M40" i="13" s="1"/>
  <c r="S94" i="44"/>
  <c r="AN95" i="13" s="1"/>
  <c r="S97" i="44"/>
  <c r="AN98" i="13" s="1"/>
  <c r="R124" i="44"/>
  <c r="M125" i="13" s="1"/>
  <c r="S235" i="44"/>
  <c r="AN236" i="13" s="1"/>
  <c r="S239" i="44"/>
  <c r="AN240" i="13" s="1"/>
  <c r="R278" i="44"/>
  <c r="M279" i="13" s="1"/>
  <c r="R132" i="44"/>
  <c r="M133" i="13" s="1"/>
  <c r="R12" i="44"/>
  <c r="M13" i="13" s="1"/>
  <c r="R125" i="43"/>
  <c r="L126" i="13" s="1"/>
  <c r="R102" i="43"/>
  <c r="L103" i="13" s="1"/>
  <c r="R110" i="43"/>
  <c r="L111" i="13" s="1"/>
  <c r="R114" i="43"/>
  <c r="L115" i="13" s="1"/>
  <c r="R118" i="43"/>
  <c r="L119" i="13" s="1"/>
  <c r="R64" i="43"/>
  <c r="L65" i="13" s="1"/>
  <c r="S87" i="43"/>
  <c r="AM88" i="13" s="1"/>
  <c r="S91" i="43"/>
  <c r="AM92" i="13" s="1"/>
  <c r="S193" i="43"/>
  <c r="AM194" i="13" s="1"/>
  <c r="R197" i="43"/>
  <c r="L198" i="13" s="1"/>
  <c r="R205" i="43"/>
  <c r="L206" i="13" s="1"/>
  <c r="R209" i="43"/>
  <c r="L210" i="13" s="1"/>
  <c r="R251" i="43"/>
  <c r="L252" i="13" s="1"/>
  <c r="S334" i="43"/>
  <c r="AM335" i="13" s="1"/>
  <c r="S368" i="43"/>
  <c r="AM369" i="13" s="1"/>
  <c r="R276" i="43"/>
  <c r="L277" i="13" s="1"/>
  <c r="R42" i="43"/>
  <c r="L43" i="13" s="1"/>
  <c r="S46" i="43"/>
  <c r="AM47" i="13" s="1"/>
  <c r="S164" i="43"/>
  <c r="AM165" i="13" s="1"/>
  <c r="S168" i="43"/>
  <c r="AM169" i="13" s="1"/>
  <c r="S241" i="43"/>
  <c r="AM242" i="13" s="1"/>
  <c r="R63" i="43"/>
  <c r="L64" i="13" s="1"/>
  <c r="S246" i="43"/>
  <c r="AM247" i="13" s="1"/>
  <c r="S302" i="43"/>
  <c r="AM303" i="13" s="1"/>
  <c r="R310" i="43"/>
  <c r="L311" i="13" s="1"/>
  <c r="S336" i="43"/>
  <c r="AM337" i="13" s="1"/>
  <c r="R9" i="43"/>
  <c r="L10" i="13" s="1"/>
  <c r="R13" i="43"/>
  <c r="L14" i="13" s="1"/>
  <c r="R17" i="43"/>
  <c r="L18" i="13" s="1"/>
  <c r="S21" i="43"/>
  <c r="AM22" i="13" s="1"/>
  <c r="S25" i="43"/>
  <c r="AM26" i="13" s="1"/>
  <c r="R71" i="43"/>
  <c r="L72" i="13" s="1"/>
  <c r="S192" i="43"/>
  <c r="AM193" i="13" s="1"/>
  <c r="R200" i="43"/>
  <c r="L201" i="13" s="1"/>
  <c r="S204" i="43"/>
  <c r="AM205" i="13" s="1"/>
  <c r="S288" i="43"/>
  <c r="AM289" i="13" s="1"/>
  <c r="R299" i="43"/>
  <c r="L300" i="13" s="1"/>
  <c r="S303" i="43"/>
  <c r="AM304" i="13" s="1"/>
  <c r="S17" i="42"/>
  <c r="AL18" i="13" s="1"/>
  <c r="S21" i="42"/>
  <c r="AL22" i="13" s="1"/>
  <c r="S67" i="42"/>
  <c r="AL68" i="13" s="1"/>
  <c r="S71" i="42"/>
  <c r="AL72" i="13" s="1"/>
  <c r="S75" i="42"/>
  <c r="AL76" i="13" s="1"/>
  <c r="S79" i="42"/>
  <c r="AL80" i="13" s="1"/>
  <c r="S241" i="42"/>
  <c r="AL242" i="13" s="1"/>
  <c r="S312" i="42"/>
  <c r="AL313" i="13" s="1"/>
  <c r="S332" i="42"/>
  <c r="AL333" i="13" s="1"/>
  <c r="S343" i="42"/>
  <c r="AL344" i="13" s="1"/>
  <c r="S359" i="42"/>
  <c r="AL360" i="13" s="1"/>
  <c r="S14" i="42"/>
  <c r="AL15" i="13" s="1"/>
  <c r="R18" i="42"/>
  <c r="K19" i="13" s="1"/>
  <c r="R126" i="42"/>
  <c r="K127" i="13" s="1"/>
  <c r="S261" i="42"/>
  <c r="AL262" i="13" s="1"/>
  <c r="R295" i="42"/>
  <c r="K296" i="13" s="1"/>
  <c r="S96" i="42"/>
  <c r="AL97" i="13" s="1"/>
  <c r="S108" i="42"/>
  <c r="AL109" i="13" s="1"/>
  <c r="S165" i="42"/>
  <c r="AL166" i="13" s="1"/>
  <c r="S223" i="42"/>
  <c r="AL224" i="13" s="1"/>
  <c r="S280" i="42"/>
  <c r="AL281" i="13" s="1"/>
  <c r="S284" i="42"/>
  <c r="AL285" i="13" s="1"/>
  <c r="S288" i="42"/>
  <c r="AL289" i="13" s="1"/>
  <c r="S27" i="42"/>
  <c r="AL28" i="13" s="1"/>
  <c r="S89" i="42"/>
  <c r="AL90" i="13" s="1"/>
  <c r="S243" i="42"/>
  <c r="AL244" i="13" s="1"/>
  <c r="S32" i="42"/>
  <c r="AL33" i="13" s="1"/>
  <c r="S66" i="42"/>
  <c r="AL67" i="13" s="1"/>
  <c r="S70" i="42"/>
  <c r="AL71" i="13" s="1"/>
  <c r="S74" i="42"/>
  <c r="AL75" i="13" s="1"/>
  <c r="S78" i="42"/>
  <c r="AL79" i="13" s="1"/>
  <c r="S128" i="42"/>
  <c r="AL129" i="13" s="1"/>
  <c r="S132" i="42"/>
  <c r="AL133" i="13" s="1"/>
  <c r="S136" i="42"/>
  <c r="AL137" i="13" s="1"/>
  <c r="S140" i="42"/>
  <c r="AL141" i="13" s="1"/>
  <c r="S148" i="42"/>
  <c r="AL149" i="13" s="1"/>
  <c r="S197" i="42"/>
  <c r="AL198" i="13" s="1"/>
  <c r="S205" i="42"/>
  <c r="AL206" i="13" s="1"/>
  <c r="R113" i="42"/>
  <c r="K114" i="13" s="1"/>
  <c r="R59" i="42"/>
  <c r="K60" i="13" s="1"/>
  <c r="R10" i="42"/>
  <c r="K11" i="13" s="1"/>
  <c r="R246" i="42"/>
  <c r="K247" i="13" s="1"/>
  <c r="R68" i="41"/>
  <c r="J69" i="13" s="1"/>
  <c r="R4" i="41"/>
  <c r="J5" i="13" s="1"/>
  <c r="R114" i="41"/>
  <c r="J115" i="13" s="1"/>
  <c r="S137" i="41"/>
  <c r="AK138" i="13" s="1"/>
  <c r="S164" i="41"/>
  <c r="AK165" i="13" s="1"/>
  <c r="R232" i="41"/>
  <c r="J233" i="13" s="1"/>
  <c r="R278" i="41"/>
  <c r="J279" i="13" s="1"/>
  <c r="R321" i="41"/>
  <c r="J322" i="13" s="1"/>
  <c r="R366" i="41"/>
  <c r="J367" i="13" s="1"/>
  <c r="S95" i="41"/>
  <c r="AK96" i="13" s="1"/>
  <c r="P114" i="41"/>
  <c r="S114" i="41" s="1"/>
  <c r="AK115" i="13" s="1"/>
  <c r="R150" i="41"/>
  <c r="J151" i="13" s="1"/>
  <c r="R154" i="41"/>
  <c r="J155" i="13" s="1"/>
  <c r="S263" i="41"/>
  <c r="AK264" i="13" s="1"/>
  <c r="S12" i="41"/>
  <c r="AK13" i="13" s="1"/>
  <c r="S16" i="41"/>
  <c r="AK17" i="13" s="1"/>
  <c r="S115" i="41"/>
  <c r="AK116" i="13" s="1"/>
  <c r="R181" i="41"/>
  <c r="J182" i="13" s="1"/>
  <c r="R185" i="41"/>
  <c r="J186" i="13" s="1"/>
  <c r="R192" i="41"/>
  <c r="J193" i="13" s="1"/>
  <c r="R219" i="41"/>
  <c r="J220" i="13" s="1"/>
  <c r="R276" i="41"/>
  <c r="J277" i="13" s="1"/>
  <c r="S279" i="41"/>
  <c r="AK280" i="13" s="1"/>
  <c r="S337" i="41"/>
  <c r="AK338" i="13" s="1"/>
  <c r="R193" i="41"/>
  <c r="J194" i="13" s="1"/>
  <c r="R33" i="41"/>
  <c r="J34" i="13" s="1"/>
  <c r="R101" i="41"/>
  <c r="J102" i="13" s="1"/>
  <c r="R148" i="41"/>
  <c r="J149" i="13" s="1"/>
  <c r="R152" i="41"/>
  <c r="J153" i="13" s="1"/>
  <c r="S190" i="41"/>
  <c r="AK191" i="13" s="1"/>
  <c r="S201" i="41"/>
  <c r="AK202" i="13" s="1"/>
  <c r="S205" i="41"/>
  <c r="AK206" i="13" s="1"/>
  <c r="R243" i="41"/>
  <c r="J244" i="13" s="1"/>
  <c r="R247" i="41"/>
  <c r="J248" i="13" s="1"/>
  <c r="R254" i="41"/>
  <c r="J255" i="13" s="1"/>
  <c r="S288" i="41"/>
  <c r="AK289" i="13" s="1"/>
  <c r="S296" i="41"/>
  <c r="AK297" i="13" s="1"/>
  <c r="R308" i="41"/>
  <c r="J309" i="13" s="1"/>
  <c r="R324" i="41"/>
  <c r="J325" i="13" s="1"/>
  <c r="R88" i="40"/>
  <c r="I89" i="13" s="1"/>
  <c r="R133" i="40"/>
  <c r="I134" i="13" s="1"/>
  <c r="S289" i="40"/>
  <c r="AJ290" i="13" s="1"/>
  <c r="R317" i="40"/>
  <c r="I318" i="13" s="1"/>
  <c r="R321" i="40"/>
  <c r="I322" i="13" s="1"/>
  <c r="S43" i="40"/>
  <c r="AJ44" i="13" s="1"/>
  <c r="R66" i="40"/>
  <c r="I67" i="13" s="1"/>
  <c r="R70" i="40"/>
  <c r="I71" i="13" s="1"/>
  <c r="R86" i="40"/>
  <c r="I87" i="13" s="1"/>
  <c r="R32" i="40"/>
  <c r="I33" i="13" s="1"/>
  <c r="S37" i="39"/>
  <c r="AI38" i="13" s="1"/>
  <c r="S45" i="39"/>
  <c r="AI46" i="13" s="1"/>
  <c r="R49" i="39"/>
  <c r="H50" i="13" s="1"/>
  <c r="S53" i="39"/>
  <c r="AI54" i="13" s="1"/>
  <c r="R57" i="39"/>
  <c r="H58" i="13" s="1"/>
  <c r="R72" i="39"/>
  <c r="H73" i="13" s="1"/>
  <c r="S135" i="39"/>
  <c r="AI136" i="13" s="1"/>
  <c r="R196" i="39"/>
  <c r="H197" i="13" s="1"/>
  <c r="S200" i="39"/>
  <c r="AI201" i="13" s="1"/>
  <c r="S204" i="39"/>
  <c r="AI205" i="13" s="1"/>
  <c r="R208" i="39"/>
  <c r="H209" i="13" s="1"/>
  <c r="S368" i="39"/>
  <c r="AI369" i="13" s="1"/>
  <c r="R277" i="39"/>
  <c r="H278" i="13" s="1"/>
  <c r="S78" i="39"/>
  <c r="AI79" i="13" s="1"/>
  <c r="S82" i="39"/>
  <c r="AI83" i="13" s="1"/>
  <c r="S90" i="39"/>
  <c r="AI91" i="13" s="1"/>
  <c r="S94" i="39"/>
  <c r="AI95" i="13" s="1"/>
  <c r="R332" i="39"/>
  <c r="H333" i="13" s="1"/>
  <c r="S108" i="46"/>
  <c r="AP109" i="13" s="1"/>
  <c r="R305" i="46"/>
  <c r="O306" i="13" s="1"/>
  <c r="R53" i="46"/>
  <c r="O54" i="13" s="1"/>
  <c r="R57" i="46"/>
  <c r="O58" i="13" s="1"/>
  <c r="R81" i="46"/>
  <c r="O82" i="13" s="1"/>
  <c r="R126" i="46"/>
  <c r="O127" i="13" s="1"/>
  <c r="R159" i="46"/>
  <c r="O160" i="13" s="1"/>
  <c r="S195" i="46"/>
  <c r="AP196" i="13" s="1"/>
  <c r="R203" i="46"/>
  <c r="O204" i="13" s="1"/>
  <c r="R207" i="46"/>
  <c r="O208" i="13" s="1"/>
  <c r="R218" i="46"/>
  <c r="O219" i="13" s="1"/>
  <c r="R222" i="46"/>
  <c r="O223" i="13" s="1"/>
  <c r="P233" i="46"/>
  <c r="R263" i="46"/>
  <c r="O264" i="13" s="1"/>
  <c r="S288" i="46"/>
  <c r="AP289" i="13" s="1"/>
  <c r="R295" i="46"/>
  <c r="O296" i="13" s="1"/>
  <c r="S325" i="46"/>
  <c r="AP326" i="13" s="1"/>
  <c r="R336" i="46"/>
  <c r="O337" i="13" s="1"/>
  <c r="R343" i="46"/>
  <c r="O344" i="13" s="1"/>
  <c r="S12" i="46"/>
  <c r="AP13" i="13" s="1"/>
  <c r="S16" i="46"/>
  <c r="AP17" i="13" s="1"/>
  <c r="S23" i="46"/>
  <c r="AP24" i="13" s="1"/>
  <c r="S46" i="46"/>
  <c r="AP47" i="13" s="1"/>
  <c r="R50" i="46"/>
  <c r="O51" i="13" s="1"/>
  <c r="R78" i="46"/>
  <c r="O79" i="13" s="1"/>
  <c r="P81" i="46"/>
  <c r="S81" i="46" s="1"/>
  <c r="AP82" i="13" s="1"/>
  <c r="R112" i="46"/>
  <c r="O113" i="13" s="1"/>
  <c r="R116" i="46"/>
  <c r="O117" i="13" s="1"/>
  <c r="R130" i="46"/>
  <c r="O131" i="13" s="1"/>
  <c r="R138" i="46"/>
  <c r="O139" i="13" s="1"/>
  <c r="R236" i="46"/>
  <c r="O237" i="13" s="1"/>
  <c r="R245" i="46"/>
  <c r="O246" i="13" s="1"/>
  <c r="S271" i="46"/>
  <c r="AP272" i="13" s="1"/>
  <c r="R288" i="46"/>
  <c r="O289" i="13" s="1"/>
  <c r="R325" i="46"/>
  <c r="O326" i="13" s="1"/>
  <c r="S329" i="46"/>
  <c r="AP330" i="13" s="1"/>
  <c r="R351" i="46"/>
  <c r="O352" i="13" s="1"/>
  <c r="R355" i="46"/>
  <c r="O356" i="13" s="1"/>
  <c r="R363" i="46"/>
  <c r="O364" i="13" s="1"/>
  <c r="R367" i="46"/>
  <c r="O368" i="13" s="1"/>
  <c r="R16" i="46"/>
  <c r="O17" i="13" s="1"/>
  <c r="P50" i="46"/>
  <c r="S50" i="46" s="1"/>
  <c r="AP51" i="13" s="1"/>
  <c r="S58" i="46"/>
  <c r="AP59" i="13" s="1"/>
  <c r="R65" i="46"/>
  <c r="O66" i="13" s="1"/>
  <c r="P78" i="46"/>
  <c r="S78" i="46" s="1"/>
  <c r="AP79" i="13" s="1"/>
  <c r="R85" i="46"/>
  <c r="O86" i="13" s="1"/>
  <c r="R88" i="46"/>
  <c r="O89" i="13" s="1"/>
  <c r="P116" i="46"/>
  <c r="S116" i="46" s="1"/>
  <c r="AP117" i="13" s="1"/>
  <c r="R120" i="46"/>
  <c r="O121" i="13" s="1"/>
  <c r="R124" i="46"/>
  <c r="O125" i="13" s="1"/>
  <c r="R142" i="46"/>
  <c r="O143" i="13" s="1"/>
  <c r="S174" i="46"/>
  <c r="AP175" i="13" s="1"/>
  <c r="R178" i="46"/>
  <c r="O179" i="13" s="1"/>
  <c r="R256" i="46"/>
  <c r="O257" i="13" s="1"/>
  <c r="R264" i="46"/>
  <c r="O265" i="13" s="1"/>
  <c r="R285" i="46"/>
  <c r="O286" i="13" s="1"/>
  <c r="R296" i="46"/>
  <c r="O297" i="13" s="1"/>
  <c r="S17" i="46"/>
  <c r="AP18" i="13" s="1"/>
  <c r="R21" i="46"/>
  <c r="O22" i="13" s="1"/>
  <c r="R69" i="46"/>
  <c r="O70" i="13" s="1"/>
  <c r="R76" i="46"/>
  <c r="O77" i="13" s="1"/>
  <c r="P82" i="46"/>
  <c r="S82" i="46" s="1"/>
  <c r="AP83" i="13" s="1"/>
  <c r="R89" i="46"/>
  <c r="O90" i="13" s="1"/>
  <c r="R117" i="46"/>
  <c r="O118" i="13" s="1"/>
  <c r="R121" i="46"/>
  <c r="O122" i="13" s="1"/>
  <c r="S143" i="46"/>
  <c r="AP144" i="13" s="1"/>
  <c r="P189" i="46"/>
  <c r="S189" i="46" s="1"/>
  <c r="AP190" i="13" s="1"/>
  <c r="R193" i="46"/>
  <c r="O194" i="13" s="1"/>
  <c r="P234" i="46"/>
  <c r="P237" i="46"/>
  <c r="S257" i="46"/>
  <c r="AP258" i="13" s="1"/>
  <c r="R276" i="46"/>
  <c r="O277" i="13" s="1"/>
  <c r="R4" i="46"/>
  <c r="O5" i="13" s="1"/>
  <c r="S10" i="46"/>
  <c r="AP11" i="13" s="1"/>
  <c r="S14" i="46"/>
  <c r="AP15" i="13" s="1"/>
  <c r="S25" i="46"/>
  <c r="AP26" i="13" s="1"/>
  <c r="R29" i="46"/>
  <c r="O30" i="13" s="1"/>
  <c r="R66" i="46"/>
  <c r="O67" i="13" s="1"/>
  <c r="S73" i="46"/>
  <c r="AP74" i="13" s="1"/>
  <c r="R86" i="46"/>
  <c r="O87" i="13" s="1"/>
  <c r="P89" i="46"/>
  <c r="S89" i="46" s="1"/>
  <c r="AP90" i="13" s="1"/>
  <c r="R96" i="46"/>
  <c r="O97" i="13" s="1"/>
  <c r="R155" i="46"/>
  <c r="O156" i="13" s="1"/>
  <c r="R168" i="46"/>
  <c r="O169" i="13" s="1"/>
  <c r="S183" i="46"/>
  <c r="AP184" i="13" s="1"/>
  <c r="R269" i="46"/>
  <c r="O270" i="13" s="1"/>
  <c r="R308" i="46"/>
  <c r="O309" i="13" s="1"/>
  <c r="R9" i="46"/>
  <c r="O10" i="13" s="1"/>
  <c r="R26" i="46"/>
  <c r="O27" i="13" s="1"/>
  <c r="P155" i="46"/>
  <c r="S155" i="46" s="1"/>
  <c r="AP156" i="13" s="1"/>
  <c r="R161" i="46"/>
  <c r="O162" i="13" s="1"/>
  <c r="P336" i="46"/>
  <c r="S336" i="46" s="1"/>
  <c r="AP337" i="13" s="1"/>
  <c r="P342" i="46"/>
  <c r="S342" i="46" s="1"/>
  <c r="AP343" i="13" s="1"/>
  <c r="R13" i="46"/>
  <c r="O14" i="13" s="1"/>
  <c r="P124" i="46"/>
  <c r="P138" i="46"/>
  <c r="S138" i="46" s="1"/>
  <c r="AP139" i="13" s="1"/>
  <c r="P276" i="46"/>
  <c r="S276" i="46" s="1"/>
  <c r="AP277" i="13" s="1"/>
  <c r="S277" i="46"/>
  <c r="AP278" i="13" s="1"/>
  <c r="R5" i="46"/>
  <c r="O6" i="13" s="1"/>
  <c r="R17" i="46"/>
  <c r="O18" i="13" s="1"/>
  <c r="S36" i="46"/>
  <c r="AP37" i="13" s="1"/>
  <c r="R183" i="46"/>
  <c r="O184" i="13" s="1"/>
  <c r="R190" i="46"/>
  <c r="O191" i="13" s="1"/>
  <c r="P193" i="46"/>
  <c r="S193" i="46" s="1"/>
  <c r="AP194" i="13" s="1"/>
  <c r="R321" i="46"/>
  <c r="O322" i="13" s="1"/>
  <c r="P324" i="46"/>
  <c r="S324" i="46" s="1"/>
  <c r="AP325" i="13" s="1"/>
  <c r="P367" i="46"/>
  <c r="S367" i="46" s="1"/>
  <c r="AP368" i="13" s="1"/>
  <c r="R140" i="46"/>
  <c r="O141" i="13" s="1"/>
  <c r="R147" i="46"/>
  <c r="O148" i="13" s="1"/>
  <c r="P264" i="46"/>
  <c r="S264" i="46" s="1"/>
  <c r="AP265" i="13" s="1"/>
  <c r="P284" i="46"/>
  <c r="S284" i="46" s="1"/>
  <c r="AP285" i="13" s="1"/>
  <c r="R293" i="46"/>
  <c r="O294" i="13" s="1"/>
  <c r="P332" i="46"/>
  <c r="S332" i="46" s="1"/>
  <c r="AP333" i="13" s="1"/>
  <c r="R12" i="46"/>
  <c r="O13" i="13" s="1"/>
  <c r="R76" i="44"/>
  <c r="M77" i="13" s="1"/>
  <c r="S106" i="44"/>
  <c r="AN107" i="13" s="1"/>
  <c r="R5" i="44"/>
  <c r="M6" i="13" s="1"/>
  <c r="S23" i="44"/>
  <c r="AN24" i="13" s="1"/>
  <c r="S38" i="44"/>
  <c r="AN39" i="13" s="1"/>
  <c r="S65" i="44"/>
  <c r="AN66" i="13" s="1"/>
  <c r="S80" i="44"/>
  <c r="AN81" i="13" s="1"/>
  <c r="R87" i="44"/>
  <c r="M88" i="13" s="1"/>
  <c r="R91" i="44"/>
  <c r="M92" i="13" s="1"/>
  <c r="S107" i="44"/>
  <c r="AN108" i="13" s="1"/>
  <c r="S133" i="44"/>
  <c r="AN134" i="13" s="1"/>
  <c r="R140" i="44"/>
  <c r="M141" i="13" s="1"/>
  <c r="S144" i="44"/>
  <c r="AN145" i="13" s="1"/>
  <c r="P5" i="44"/>
  <c r="S5" i="44" s="1"/>
  <c r="AN6" i="13" s="1"/>
  <c r="S50" i="44"/>
  <c r="AN51" i="13" s="1"/>
  <c r="R65" i="44"/>
  <c r="M66" i="13" s="1"/>
  <c r="S77" i="44"/>
  <c r="AN78" i="13" s="1"/>
  <c r="P91" i="44"/>
  <c r="S91" i="44" s="1"/>
  <c r="AN92" i="13" s="1"/>
  <c r="S166" i="44"/>
  <c r="AN167" i="13" s="1"/>
  <c r="R170" i="44"/>
  <c r="M171" i="13" s="1"/>
  <c r="S185" i="44"/>
  <c r="AN186" i="13" s="1"/>
  <c r="S215" i="44"/>
  <c r="AN216" i="13" s="1"/>
  <c r="R218" i="44"/>
  <c r="M219" i="13" s="1"/>
  <c r="R286" i="44"/>
  <c r="M287" i="13" s="1"/>
  <c r="S309" i="44"/>
  <c r="AN310" i="13" s="1"/>
  <c r="R316" i="44"/>
  <c r="M317" i="13" s="1"/>
  <c r="R9" i="44"/>
  <c r="M10" i="13" s="1"/>
  <c r="R13" i="44"/>
  <c r="M14" i="13" s="1"/>
  <c r="R17" i="44"/>
  <c r="M18" i="13" s="1"/>
  <c r="S200" i="44"/>
  <c r="AN201" i="13" s="1"/>
  <c r="R235" i="44"/>
  <c r="M236" i="13" s="1"/>
  <c r="S314" i="44"/>
  <c r="AN315" i="13" s="1"/>
  <c r="P78" i="44"/>
  <c r="R102" i="44"/>
  <c r="M103" i="13" s="1"/>
  <c r="R116" i="44"/>
  <c r="M117" i="13" s="1"/>
  <c r="R120" i="44"/>
  <c r="M121" i="13" s="1"/>
  <c r="R135" i="44"/>
  <c r="M136" i="13" s="1"/>
  <c r="S183" i="44"/>
  <c r="AN184" i="13" s="1"/>
  <c r="S7" i="44"/>
  <c r="AN8" i="13" s="1"/>
  <c r="S10" i="44"/>
  <c r="AN11" i="13" s="1"/>
  <c r="S14" i="44"/>
  <c r="AN15" i="13" s="1"/>
  <c r="R30" i="44"/>
  <c r="M31" i="13" s="1"/>
  <c r="R37" i="44"/>
  <c r="M38" i="13" s="1"/>
  <c r="R60" i="44"/>
  <c r="M61" i="13" s="1"/>
  <c r="R71" i="44"/>
  <c r="M72" i="13" s="1"/>
  <c r="R75" i="44"/>
  <c r="M76" i="13" s="1"/>
  <c r="S96" i="44"/>
  <c r="AN97" i="13" s="1"/>
  <c r="S99" i="44"/>
  <c r="AN100" i="13" s="1"/>
  <c r="R106" i="44"/>
  <c r="M107" i="13" s="1"/>
  <c r="S113" i="44"/>
  <c r="AN114" i="13" s="1"/>
  <c r="S128" i="44"/>
  <c r="AN129" i="13" s="1"/>
  <c r="S132" i="44"/>
  <c r="AN133" i="13" s="1"/>
  <c r="R139" i="44"/>
  <c r="M140" i="13" s="1"/>
  <c r="R240" i="44"/>
  <c r="M241" i="13" s="1"/>
  <c r="R325" i="44"/>
  <c r="M326" i="13" s="1"/>
  <c r="S329" i="44"/>
  <c r="AN330" i="13" s="1"/>
  <c r="S82" i="44"/>
  <c r="AN83" i="13" s="1"/>
  <c r="R88" i="44"/>
  <c r="M89" i="13" s="1"/>
  <c r="R179" i="44"/>
  <c r="M180" i="13" s="1"/>
  <c r="R243" i="44"/>
  <c r="M244" i="13" s="1"/>
  <c r="R260" i="44"/>
  <c r="M261" i="13" s="1"/>
  <c r="R41" i="44"/>
  <c r="M42" i="13" s="1"/>
  <c r="R45" i="44"/>
  <c r="M46" i="13" s="1"/>
  <c r="R49" i="44"/>
  <c r="M50" i="13" s="1"/>
  <c r="R57" i="44"/>
  <c r="M58" i="13" s="1"/>
  <c r="S184" i="44"/>
  <c r="AN185" i="13" s="1"/>
  <c r="R264" i="44"/>
  <c r="M265" i="13" s="1"/>
  <c r="P278" i="44"/>
  <c r="S278" i="44" s="1"/>
  <c r="AN279" i="13" s="1"/>
  <c r="R344" i="44"/>
  <c r="M345" i="13" s="1"/>
  <c r="R272" i="44"/>
  <c r="M273" i="13" s="1"/>
  <c r="R200" i="44"/>
  <c r="M201" i="13" s="1"/>
  <c r="R252" i="44"/>
  <c r="M253" i="13" s="1"/>
  <c r="R352" i="44"/>
  <c r="M353" i="13" s="1"/>
  <c r="P39" i="44"/>
  <c r="S39" i="44" s="1"/>
  <c r="AN40" i="13" s="1"/>
  <c r="R121" i="44"/>
  <c r="M122" i="13" s="1"/>
  <c r="S160" i="44"/>
  <c r="AN161" i="13" s="1"/>
  <c r="R171" i="44"/>
  <c r="M172" i="13" s="1"/>
  <c r="R208" i="44"/>
  <c r="M209" i="13" s="1"/>
  <c r="S357" i="44"/>
  <c r="AN358" i="13" s="1"/>
  <c r="S118" i="44"/>
  <c r="AN119" i="13" s="1"/>
  <c r="R317" i="44"/>
  <c r="M318" i="13" s="1"/>
  <c r="R256" i="44"/>
  <c r="M257" i="13" s="1"/>
  <c r="R32" i="43"/>
  <c r="L33" i="13" s="1"/>
  <c r="R58" i="43"/>
  <c r="L59" i="13" s="1"/>
  <c r="S62" i="43"/>
  <c r="AM63" i="13" s="1"/>
  <c r="R65" i="43"/>
  <c r="L66" i="13" s="1"/>
  <c r="S69" i="43"/>
  <c r="AM70" i="13" s="1"/>
  <c r="R146" i="43"/>
  <c r="L147" i="13" s="1"/>
  <c r="S160" i="43"/>
  <c r="AM161" i="13" s="1"/>
  <c r="R216" i="43"/>
  <c r="L217" i="13" s="1"/>
  <c r="S230" i="43"/>
  <c r="AM231" i="13" s="1"/>
  <c r="S234" i="43"/>
  <c r="AM235" i="13" s="1"/>
  <c r="S238" i="43"/>
  <c r="AM239" i="13" s="1"/>
  <c r="R241" i="43"/>
  <c r="L242" i="13" s="1"/>
  <c r="S253" i="43"/>
  <c r="AM254" i="13" s="1"/>
  <c r="P256" i="43"/>
  <c r="S256" i="43" s="1"/>
  <c r="AM257" i="13" s="1"/>
  <c r="R268" i="43"/>
  <c r="L269" i="13" s="1"/>
  <c r="R272" i="43"/>
  <c r="L273" i="13" s="1"/>
  <c r="R297" i="43"/>
  <c r="L298" i="13" s="1"/>
  <c r="R337" i="43"/>
  <c r="L338" i="13" s="1"/>
  <c r="S359" i="43"/>
  <c r="AM360" i="13" s="1"/>
  <c r="S363" i="43"/>
  <c r="AM364" i="13" s="1"/>
  <c r="S81" i="43"/>
  <c r="AM82" i="13" s="1"/>
  <c r="R44" i="43"/>
  <c r="L45" i="13" s="1"/>
  <c r="R55" i="43"/>
  <c r="L56" i="13" s="1"/>
  <c r="R59" i="43"/>
  <c r="L60" i="13" s="1"/>
  <c r="R66" i="43"/>
  <c r="L67" i="13" s="1"/>
  <c r="R94" i="43"/>
  <c r="L95" i="13" s="1"/>
  <c r="S147" i="43"/>
  <c r="AM148" i="13" s="1"/>
  <c r="S161" i="43"/>
  <c r="AM162" i="13" s="1"/>
  <c r="S180" i="43"/>
  <c r="AM181" i="13" s="1"/>
  <c r="S184" i="43"/>
  <c r="AM185" i="13" s="1"/>
  <c r="S269" i="43"/>
  <c r="AM270" i="13" s="1"/>
  <c r="P279" i="43"/>
  <c r="S279" i="43" s="1"/>
  <c r="AM280" i="13" s="1"/>
  <c r="R309" i="43"/>
  <c r="L310" i="13" s="1"/>
  <c r="S360" i="43"/>
  <c r="AM361" i="13" s="1"/>
  <c r="S364" i="43"/>
  <c r="AM365" i="13" s="1"/>
  <c r="S120" i="43"/>
  <c r="AM121" i="13" s="1"/>
  <c r="S345" i="43"/>
  <c r="AM346" i="13" s="1"/>
  <c r="R34" i="43"/>
  <c r="L35" i="13" s="1"/>
  <c r="S56" i="43"/>
  <c r="AM57" i="13" s="1"/>
  <c r="S75" i="43"/>
  <c r="AM76" i="13" s="1"/>
  <c r="R87" i="43"/>
  <c r="L88" i="13" s="1"/>
  <c r="R91" i="43"/>
  <c r="L92" i="13" s="1"/>
  <c r="R151" i="43"/>
  <c r="L152" i="13" s="1"/>
  <c r="S181" i="43"/>
  <c r="AM182" i="13" s="1"/>
  <c r="S195" i="43"/>
  <c r="AM196" i="13" s="1"/>
  <c r="S214" i="43"/>
  <c r="AM215" i="13" s="1"/>
  <c r="P217" i="43"/>
  <c r="S217" i="43" s="1"/>
  <c r="AM218" i="13" s="1"/>
  <c r="R221" i="43"/>
  <c r="L222" i="13" s="1"/>
  <c r="R224" i="43"/>
  <c r="L225" i="13" s="1"/>
  <c r="R240" i="43"/>
  <c r="L241" i="13" s="1"/>
  <c r="S291" i="43"/>
  <c r="AM292" i="13" s="1"/>
  <c r="S349" i="43"/>
  <c r="AM350" i="13" s="1"/>
  <c r="S353" i="43"/>
  <c r="AM354" i="13" s="1"/>
  <c r="S361" i="43"/>
  <c r="AM362" i="13" s="1"/>
  <c r="S365" i="43"/>
  <c r="AM366" i="13" s="1"/>
  <c r="S221" i="43"/>
  <c r="AM222" i="13" s="1"/>
  <c r="S240" i="43"/>
  <c r="AM241" i="13" s="1"/>
  <c r="S310" i="43"/>
  <c r="AM311" i="13" s="1"/>
  <c r="S332" i="43"/>
  <c r="AM333" i="13" s="1"/>
  <c r="R49" i="43"/>
  <c r="L50" i="13" s="1"/>
  <c r="R61" i="43"/>
  <c r="L62" i="13" s="1"/>
  <c r="R68" i="43"/>
  <c r="L69" i="13" s="1"/>
  <c r="R72" i="43"/>
  <c r="L73" i="13" s="1"/>
  <c r="S80" i="43"/>
  <c r="AM81" i="13" s="1"/>
  <c r="S98" i="43"/>
  <c r="AM99" i="13" s="1"/>
  <c r="S102" i="43"/>
  <c r="AM103" i="13" s="1"/>
  <c r="S106" i="43"/>
  <c r="AM107" i="13" s="1"/>
  <c r="S110" i="43"/>
  <c r="AM111" i="13" s="1"/>
  <c r="S114" i="43"/>
  <c r="AM115" i="13" s="1"/>
  <c r="S118" i="43"/>
  <c r="AM119" i="13" s="1"/>
  <c r="S125" i="43"/>
  <c r="AM126" i="13" s="1"/>
  <c r="P174" i="43"/>
  <c r="S174" i="43" s="1"/>
  <c r="AM175" i="13" s="1"/>
  <c r="R182" i="43"/>
  <c r="L183" i="13" s="1"/>
  <c r="R189" i="43"/>
  <c r="L190" i="13" s="1"/>
  <c r="S196" i="43"/>
  <c r="AM197" i="13" s="1"/>
  <c r="R211" i="43"/>
  <c r="L212" i="13" s="1"/>
  <c r="S218" i="43"/>
  <c r="AM219" i="13" s="1"/>
  <c r="R222" i="43"/>
  <c r="L223" i="13" s="1"/>
  <c r="S225" i="43"/>
  <c r="AM226" i="13" s="1"/>
  <c r="R237" i="43"/>
  <c r="L238" i="13" s="1"/>
  <c r="S244" i="43"/>
  <c r="AM245" i="13" s="1"/>
  <c r="R259" i="43"/>
  <c r="L260" i="13" s="1"/>
  <c r="R263" i="43"/>
  <c r="L264" i="13" s="1"/>
  <c r="R275" i="43"/>
  <c r="L276" i="13" s="1"/>
  <c r="R281" i="43"/>
  <c r="L282" i="13" s="1"/>
  <c r="R326" i="43"/>
  <c r="L327" i="13" s="1"/>
  <c r="R329" i="43"/>
  <c r="L330" i="13" s="1"/>
  <c r="P65" i="43"/>
  <c r="S65" i="43" s="1"/>
  <c r="AM66" i="13" s="1"/>
  <c r="R133" i="43"/>
  <c r="L134" i="13" s="1"/>
  <c r="R137" i="43"/>
  <c r="L138" i="13" s="1"/>
  <c r="R141" i="43"/>
  <c r="L142" i="13" s="1"/>
  <c r="R165" i="43"/>
  <c r="L166" i="13" s="1"/>
  <c r="P210" i="43"/>
  <c r="S210" i="43" s="1"/>
  <c r="AM211" i="13" s="1"/>
  <c r="P272" i="43"/>
  <c r="S272" i="43" s="1"/>
  <c r="AM273" i="13" s="1"/>
  <c r="R330" i="43"/>
  <c r="L331" i="13" s="1"/>
  <c r="R48" i="43"/>
  <c r="L49" i="13" s="1"/>
  <c r="R52" i="43"/>
  <c r="L53" i="13" s="1"/>
  <c r="R70" i="43"/>
  <c r="L71" i="13" s="1"/>
  <c r="R149" i="43"/>
  <c r="L150" i="13" s="1"/>
  <c r="R153" i="43"/>
  <c r="L154" i="13" s="1"/>
  <c r="R28" i="43"/>
  <c r="L29" i="13" s="1"/>
  <c r="S131" i="43"/>
  <c r="AM132" i="13" s="1"/>
  <c r="R142" i="43"/>
  <c r="L143" i="13" s="1"/>
  <c r="R198" i="43"/>
  <c r="L199" i="13" s="1"/>
  <c r="R244" i="43"/>
  <c r="L245" i="13" s="1"/>
  <c r="R307" i="43"/>
  <c r="L308" i="13" s="1"/>
  <c r="R36" i="43"/>
  <c r="L37" i="13" s="1"/>
  <c r="R264" i="43"/>
  <c r="L265" i="13" s="1"/>
  <c r="R353" i="43"/>
  <c r="L354" i="13" s="1"/>
  <c r="P43" i="43"/>
  <c r="S43" i="43" s="1"/>
  <c r="AM44" i="13" s="1"/>
  <c r="P58" i="43"/>
  <c r="S58" i="43" s="1"/>
  <c r="AM59" i="13" s="1"/>
  <c r="R80" i="43"/>
  <c r="L81" i="13" s="1"/>
  <c r="P182" i="43"/>
  <c r="P206" i="43"/>
  <c r="S206" i="43" s="1"/>
  <c r="AM207" i="13" s="1"/>
  <c r="P268" i="43"/>
  <c r="S268" i="43" s="1"/>
  <c r="AM269" i="13" s="1"/>
  <c r="R360" i="43"/>
  <c r="L361" i="13" s="1"/>
  <c r="R48" i="42"/>
  <c r="K49" i="13" s="1"/>
  <c r="R280" i="42"/>
  <c r="K281" i="13" s="1"/>
  <c r="R93" i="42"/>
  <c r="K94" i="13" s="1"/>
  <c r="R223" i="42"/>
  <c r="K224" i="13" s="1"/>
  <c r="R254" i="42"/>
  <c r="K255" i="13" s="1"/>
  <c r="R261" i="42"/>
  <c r="K262" i="13" s="1"/>
  <c r="R47" i="42"/>
  <c r="K48" i="13" s="1"/>
  <c r="R51" i="42"/>
  <c r="K52" i="13" s="1"/>
  <c r="R178" i="42"/>
  <c r="K179" i="13" s="1"/>
  <c r="S9" i="42"/>
  <c r="AL10" i="13" s="1"/>
  <c r="R29" i="42"/>
  <c r="K30" i="13" s="1"/>
  <c r="R39" i="42"/>
  <c r="K40" i="13" s="1"/>
  <c r="R43" i="42"/>
  <c r="K44" i="13" s="1"/>
  <c r="S46" i="42"/>
  <c r="AL47" i="13" s="1"/>
  <c r="R92" i="42"/>
  <c r="K93" i="13" s="1"/>
  <c r="R111" i="42"/>
  <c r="K112" i="13" s="1"/>
  <c r="R115" i="42"/>
  <c r="K116" i="13" s="1"/>
  <c r="S167" i="42"/>
  <c r="AL168" i="13" s="1"/>
  <c r="S186" i="42"/>
  <c r="AL187" i="13" s="1"/>
  <c r="S193" i="42"/>
  <c r="AL194" i="13" s="1"/>
  <c r="R201" i="42"/>
  <c r="K202" i="13" s="1"/>
  <c r="R205" i="42"/>
  <c r="K206" i="13" s="1"/>
  <c r="S208" i="42"/>
  <c r="AL209" i="13" s="1"/>
  <c r="S231" i="42"/>
  <c r="AL232" i="13" s="1"/>
  <c r="R311" i="42"/>
  <c r="K312" i="13" s="1"/>
  <c r="R329" i="42"/>
  <c r="K330" i="13" s="1"/>
  <c r="S7" i="42"/>
  <c r="AL8" i="13" s="1"/>
  <c r="S10" i="42"/>
  <c r="AL11" i="13" s="1"/>
  <c r="S47" i="42"/>
  <c r="AL48" i="13" s="1"/>
  <c r="S62" i="42"/>
  <c r="AL63" i="13" s="1"/>
  <c r="R66" i="42"/>
  <c r="K67" i="13" s="1"/>
  <c r="R74" i="42"/>
  <c r="K75" i="13" s="1"/>
  <c r="R82" i="42"/>
  <c r="K83" i="13" s="1"/>
  <c r="R90" i="42"/>
  <c r="K91" i="13" s="1"/>
  <c r="S112" i="42"/>
  <c r="AL113" i="13" s="1"/>
  <c r="R138" i="42"/>
  <c r="K139" i="13" s="1"/>
  <c r="R146" i="42"/>
  <c r="K147" i="13" s="1"/>
  <c r="R154" i="42"/>
  <c r="K155" i="13" s="1"/>
  <c r="S194" i="42"/>
  <c r="AL195" i="13" s="1"/>
  <c r="S209" i="42"/>
  <c r="AL210" i="13" s="1"/>
  <c r="S51" i="42"/>
  <c r="AL52" i="13" s="1"/>
  <c r="R292" i="42"/>
  <c r="K293" i="13" s="1"/>
  <c r="R11" i="42"/>
  <c r="K12" i="13" s="1"/>
  <c r="R15" i="42"/>
  <c r="K16" i="13" s="1"/>
  <c r="S34" i="42"/>
  <c r="AL35" i="13" s="1"/>
  <c r="S37" i="42"/>
  <c r="AL38" i="13" s="1"/>
  <c r="R52" i="42"/>
  <c r="K53" i="13" s="1"/>
  <c r="S59" i="42"/>
  <c r="AL60" i="13" s="1"/>
  <c r="S139" i="42"/>
  <c r="AL140" i="13" s="1"/>
  <c r="S147" i="42"/>
  <c r="AL148" i="13" s="1"/>
  <c r="S151" i="42"/>
  <c r="AL152" i="13" s="1"/>
  <c r="R158" i="42"/>
  <c r="K159" i="13" s="1"/>
  <c r="S181" i="42"/>
  <c r="AL182" i="13" s="1"/>
  <c r="R185" i="42"/>
  <c r="K186" i="13" s="1"/>
  <c r="S210" i="42"/>
  <c r="AL211" i="13" s="1"/>
  <c r="S229" i="42"/>
  <c r="AL230" i="13" s="1"/>
  <c r="R299" i="42"/>
  <c r="K300" i="13" s="1"/>
  <c r="S35" i="42"/>
  <c r="AL36" i="13" s="1"/>
  <c r="S38" i="42"/>
  <c r="AL39" i="13" s="1"/>
  <c r="R56" i="42"/>
  <c r="K57" i="13" s="1"/>
  <c r="S178" i="42"/>
  <c r="AL179" i="13" s="1"/>
  <c r="S182" i="42"/>
  <c r="AL183" i="13" s="1"/>
  <c r="S192" i="42"/>
  <c r="AL193" i="13" s="1"/>
  <c r="R230" i="42"/>
  <c r="K231" i="13" s="1"/>
  <c r="R249" i="42"/>
  <c r="K250" i="13" s="1"/>
  <c r="R20" i="42"/>
  <c r="K21" i="13" s="1"/>
  <c r="S24" i="42"/>
  <c r="AL25" i="13" s="1"/>
  <c r="S28" i="42"/>
  <c r="AL29" i="13" s="1"/>
  <c r="S53" i="42"/>
  <c r="AL54" i="13" s="1"/>
  <c r="R95" i="42"/>
  <c r="K96" i="13" s="1"/>
  <c r="R99" i="42"/>
  <c r="K100" i="13" s="1"/>
  <c r="R182" i="42"/>
  <c r="K183" i="13" s="1"/>
  <c r="S219" i="42"/>
  <c r="AL220" i="13" s="1"/>
  <c r="S242" i="42"/>
  <c r="AL243" i="13" s="1"/>
  <c r="S246" i="42"/>
  <c r="AL247" i="13" s="1"/>
  <c r="R257" i="42"/>
  <c r="K258" i="13" s="1"/>
  <c r="R284" i="42"/>
  <c r="K285" i="13" s="1"/>
  <c r="R288" i="42"/>
  <c r="K289" i="13" s="1"/>
  <c r="R300" i="42"/>
  <c r="K301" i="13" s="1"/>
  <c r="R134" i="41"/>
  <c r="J135" i="13" s="1"/>
  <c r="R141" i="41"/>
  <c r="J142" i="13" s="1"/>
  <c r="R202" i="41"/>
  <c r="J203" i="13" s="1"/>
  <c r="R325" i="41"/>
  <c r="J326" i="13" s="1"/>
  <c r="S333" i="41"/>
  <c r="AK334" i="13" s="1"/>
  <c r="P308" i="41"/>
  <c r="S308" i="41" s="1"/>
  <c r="AK309" i="13" s="1"/>
  <c r="R11" i="41"/>
  <c r="J12" i="13" s="1"/>
  <c r="R26" i="41"/>
  <c r="J27" i="13" s="1"/>
  <c r="R178" i="41"/>
  <c r="J179" i="13" s="1"/>
  <c r="R9" i="41"/>
  <c r="J10" i="13" s="1"/>
  <c r="R125" i="41"/>
  <c r="J126" i="13" s="1"/>
  <c r="S175" i="41"/>
  <c r="AK176" i="13" s="1"/>
  <c r="R291" i="41"/>
  <c r="J292" i="13" s="1"/>
  <c r="S225" i="41"/>
  <c r="AK226" i="13" s="1"/>
  <c r="S5" i="41"/>
  <c r="AK6" i="13" s="1"/>
  <c r="R34" i="41"/>
  <c r="J35" i="13" s="1"/>
  <c r="S45" i="41"/>
  <c r="AK46" i="13" s="1"/>
  <c r="S49" i="41"/>
  <c r="AK50" i="13" s="1"/>
  <c r="R53" i="41"/>
  <c r="J54" i="13" s="1"/>
  <c r="S70" i="41"/>
  <c r="AK71" i="13" s="1"/>
  <c r="R78" i="41"/>
  <c r="J79" i="13" s="1"/>
  <c r="R86" i="41"/>
  <c r="J87" i="13" s="1"/>
  <c r="S130" i="41"/>
  <c r="AK131" i="13" s="1"/>
  <c r="S134" i="41"/>
  <c r="AK135" i="13" s="1"/>
  <c r="R137" i="41"/>
  <c r="J138" i="13" s="1"/>
  <c r="R149" i="41"/>
  <c r="J150" i="13" s="1"/>
  <c r="R153" i="41"/>
  <c r="J154" i="13" s="1"/>
  <c r="R174" i="41"/>
  <c r="J175" i="13" s="1"/>
  <c r="S178" i="41"/>
  <c r="AK179" i="13" s="1"/>
  <c r="R188" i="41"/>
  <c r="J189" i="13" s="1"/>
  <c r="R205" i="41"/>
  <c r="J206" i="13" s="1"/>
  <c r="S241" i="41"/>
  <c r="AK242" i="13" s="1"/>
  <c r="R274" i="41"/>
  <c r="J275" i="13" s="1"/>
  <c r="R294" i="41"/>
  <c r="J295" i="13" s="1"/>
  <c r="S302" i="41"/>
  <c r="AK303" i="13" s="1"/>
  <c r="P316" i="41"/>
  <c r="S316" i="41" s="1"/>
  <c r="AK317" i="13" s="1"/>
  <c r="S348" i="41"/>
  <c r="AK349" i="13" s="1"/>
  <c r="P367" i="41"/>
  <c r="S367" i="41" s="1"/>
  <c r="AK368" i="13" s="1"/>
  <c r="S123" i="41"/>
  <c r="AK124" i="13" s="1"/>
  <c r="S6" i="41"/>
  <c r="AK7" i="13" s="1"/>
  <c r="R83" i="41"/>
  <c r="J84" i="13" s="1"/>
  <c r="S87" i="41"/>
  <c r="AK88" i="13" s="1"/>
  <c r="R91" i="41"/>
  <c r="J92" i="13" s="1"/>
  <c r="S138" i="41"/>
  <c r="AK139" i="13" s="1"/>
  <c r="R160" i="41"/>
  <c r="J161" i="13" s="1"/>
  <c r="P182" i="41"/>
  <c r="S182" i="41" s="1"/>
  <c r="AK183" i="13" s="1"/>
  <c r="R217" i="41"/>
  <c r="J218" i="13" s="1"/>
  <c r="P220" i="41"/>
  <c r="S220" i="41" s="1"/>
  <c r="AK221" i="13" s="1"/>
  <c r="S256" i="41"/>
  <c r="AK257" i="13" s="1"/>
  <c r="P287" i="41"/>
  <c r="S287" i="41" s="1"/>
  <c r="AK288" i="13" s="1"/>
  <c r="S295" i="41"/>
  <c r="AK296" i="13" s="1"/>
  <c r="S299" i="41"/>
  <c r="AK300" i="13" s="1"/>
  <c r="S317" i="41"/>
  <c r="AK318" i="13" s="1"/>
  <c r="R335" i="41"/>
  <c r="J336" i="13" s="1"/>
  <c r="S4" i="41"/>
  <c r="AK5" i="13" s="1"/>
  <c r="R7" i="41"/>
  <c r="J8" i="13" s="1"/>
  <c r="R21" i="41"/>
  <c r="J22" i="13" s="1"/>
  <c r="R25" i="41"/>
  <c r="J26" i="13" s="1"/>
  <c r="S98" i="41"/>
  <c r="AK99" i="13" s="1"/>
  <c r="S106" i="41"/>
  <c r="AK107" i="13" s="1"/>
  <c r="R110" i="41"/>
  <c r="J111" i="13" s="1"/>
  <c r="R124" i="41"/>
  <c r="J125" i="13" s="1"/>
  <c r="S150" i="41"/>
  <c r="AK151" i="13" s="1"/>
  <c r="S168" i="41"/>
  <c r="AK169" i="13" s="1"/>
  <c r="S179" i="41"/>
  <c r="AK180" i="13" s="1"/>
  <c r="S193" i="41"/>
  <c r="AK194" i="13" s="1"/>
  <c r="R206" i="41"/>
  <c r="J207" i="13" s="1"/>
  <c r="S210" i="41"/>
  <c r="AK211" i="13" s="1"/>
  <c r="P217" i="41"/>
  <c r="R221" i="41"/>
  <c r="J222" i="13" s="1"/>
  <c r="R239" i="41"/>
  <c r="J240" i="13" s="1"/>
  <c r="R272" i="41"/>
  <c r="J273" i="13" s="1"/>
  <c r="P278" i="41"/>
  <c r="S278" i="41" s="1"/>
  <c r="AK279" i="13" s="1"/>
  <c r="R296" i="41"/>
  <c r="J297" i="13" s="1"/>
  <c r="R332" i="41"/>
  <c r="J333" i="13" s="1"/>
  <c r="R342" i="41"/>
  <c r="J343" i="13" s="1"/>
  <c r="R36" i="41"/>
  <c r="J37" i="13" s="1"/>
  <c r="R107" i="41"/>
  <c r="J108" i="13" s="1"/>
  <c r="S239" i="41"/>
  <c r="AK240" i="13" s="1"/>
  <c r="S285" i="41"/>
  <c r="AK286" i="13" s="1"/>
  <c r="R336" i="41"/>
  <c r="J337" i="13" s="1"/>
  <c r="R339" i="41"/>
  <c r="J340" i="13" s="1"/>
  <c r="P342" i="41"/>
  <c r="S342" i="41" s="1"/>
  <c r="AK343" i="13" s="1"/>
  <c r="S40" i="41"/>
  <c r="AK41" i="13" s="1"/>
  <c r="R48" i="41"/>
  <c r="J49" i="13" s="1"/>
  <c r="R52" i="41"/>
  <c r="J53" i="13" s="1"/>
  <c r="S77" i="41"/>
  <c r="AK78" i="13" s="1"/>
  <c r="R115" i="41"/>
  <c r="J116" i="13" s="1"/>
  <c r="R122" i="41"/>
  <c r="J123" i="13" s="1"/>
  <c r="R133" i="41"/>
  <c r="J134" i="13" s="1"/>
  <c r="R140" i="41"/>
  <c r="J141" i="13" s="1"/>
  <c r="R162" i="41"/>
  <c r="J163" i="13" s="1"/>
  <c r="S173" i="41"/>
  <c r="AK174" i="13" s="1"/>
  <c r="S194" i="41"/>
  <c r="AK195" i="13" s="1"/>
  <c r="R201" i="41"/>
  <c r="J202" i="13" s="1"/>
  <c r="S244" i="41"/>
  <c r="AK245" i="13" s="1"/>
  <c r="P254" i="41"/>
  <c r="S254" i="41" s="1"/>
  <c r="AK255" i="13" s="1"/>
  <c r="R258" i="41"/>
  <c r="J259" i="13" s="1"/>
  <c r="S273" i="41"/>
  <c r="AK274" i="13" s="1"/>
  <c r="R301" i="41"/>
  <c r="J302" i="13" s="1"/>
  <c r="R305" i="41"/>
  <c r="J306" i="13" s="1"/>
  <c r="R312" i="41"/>
  <c r="J313" i="13" s="1"/>
  <c r="S329" i="41"/>
  <c r="AK330" i="13" s="1"/>
  <c r="R337" i="41"/>
  <c r="J338" i="13" s="1"/>
  <c r="R347" i="41"/>
  <c r="J348" i="13" s="1"/>
  <c r="P133" i="40"/>
  <c r="S133" i="40" s="1"/>
  <c r="AJ134" i="13" s="1"/>
  <c r="P128" i="40"/>
  <c r="S128" i="40" s="1"/>
  <c r="AJ129" i="13" s="1"/>
  <c r="R154" i="40"/>
  <c r="I155" i="13" s="1"/>
  <c r="R337" i="40"/>
  <c r="I338" i="13" s="1"/>
  <c r="S324" i="40"/>
  <c r="AJ325" i="13" s="1"/>
  <c r="S298" i="40"/>
  <c r="AJ299" i="13" s="1"/>
  <c r="S302" i="40"/>
  <c r="AJ303" i="13" s="1"/>
  <c r="S306" i="40"/>
  <c r="AJ307" i="13" s="1"/>
  <c r="R156" i="40"/>
  <c r="I157" i="13" s="1"/>
  <c r="S180" i="40"/>
  <c r="AJ181" i="13" s="1"/>
  <c r="S230" i="40"/>
  <c r="AJ231" i="13" s="1"/>
  <c r="S348" i="40"/>
  <c r="AJ349" i="13" s="1"/>
  <c r="R364" i="40"/>
  <c r="I365" i="13" s="1"/>
  <c r="S368" i="40"/>
  <c r="AJ369" i="13" s="1"/>
  <c r="R18" i="40"/>
  <c r="I19" i="13" s="1"/>
  <c r="R49" i="40"/>
  <c r="I50" i="13" s="1"/>
  <c r="R53" i="40"/>
  <c r="I54" i="13" s="1"/>
  <c r="R57" i="40"/>
  <c r="I58" i="13" s="1"/>
  <c r="R61" i="40"/>
  <c r="I62" i="13" s="1"/>
  <c r="R84" i="40"/>
  <c r="I85" i="13" s="1"/>
  <c r="R95" i="40"/>
  <c r="I96" i="13" s="1"/>
  <c r="R110" i="40"/>
  <c r="I111" i="13" s="1"/>
  <c r="R132" i="40"/>
  <c r="I133" i="13" s="1"/>
  <c r="R141" i="40"/>
  <c r="I142" i="13" s="1"/>
  <c r="R212" i="40"/>
  <c r="I213" i="13" s="1"/>
  <c r="R261" i="40"/>
  <c r="I262" i="13" s="1"/>
  <c r="S326" i="40"/>
  <c r="AJ327" i="13" s="1"/>
  <c r="R19" i="40"/>
  <c r="I20" i="13" s="1"/>
  <c r="R23" i="40"/>
  <c r="I24" i="13" s="1"/>
  <c r="R27" i="40"/>
  <c r="I28" i="13" s="1"/>
  <c r="R31" i="40"/>
  <c r="I32" i="13" s="1"/>
  <c r="R35" i="40"/>
  <c r="I36" i="13" s="1"/>
  <c r="R69" i="40"/>
  <c r="I70" i="13" s="1"/>
  <c r="S150" i="40"/>
  <c r="AJ151" i="13" s="1"/>
  <c r="S193" i="40"/>
  <c r="AJ194" i="13" s="1"/>
  <c r="R197" i="40"/>
  <c r="I198" i="13" s="1"/>
  <c r="R213" i="40"/>
  <c r="I214" i="13" s="1"/>
  <c r="R235" i="40"/>
  <c r="I236" i="13" s="1"/>
  <c r="S296" i="40"/>
  <c r="AJ297" i="13" s="1"/>
  <c r="R266" i="39"/>
  <c r="H267" i="13" s="1"/>
  <c r="R270" i="39"/>
  <c r="H271" i="13" s="1"/>
  <c r="S24" i="39"/>
  <c r="AI25" i="13" s="1"/>
  <c r="S32" i="39"/>
  <c r="AI33" i="13" s="1"/>
  <c r="S133" i="39"/>
  <c r="AI134" i="13" s="1"/>
  <c r="S194" i="39"/>
  <c r="AI195" i="13" s="1"/>
  <c r="S206" i="39"/>
  <c r="AI207" i="13" s="1"/>
  <c r="R4" i="39"/>
  <c r="H5" i="13" s="1"/>
  <c r="S20" i="39"/>
  <c r="AI21" i="13" s="1"/>
  <c r="R75" i="39"/>
  <c r="H76" i="13" s="1"/>
  <c r="S79" i="39"/>
  <c r="AI80" i="13" s="1"/>
  <c r="S87" i="39"/>
  <c r="AI88" i="13" s="1"/>
  <c r="R102" i="39"/>
  <c r="H103" i="13" s="1"/>
  <c r="R106" i="39"/>
  <c r="H107" i="13" s="1"/>
  <c r="R122" i="39"/>
  <c r="H123" i="13" s="1"/>
  <c r="R150" i="39"/>
  <c r="H151" i="13" s="1"/>
  <c r="R154" i="39"/>
  <c r="H155" i="13" s="1"/>
  <c r="R157" i="39"/>
  <c r="H158" i="13" s="1"/>
  <c r="S84" i="39"/>
  <c r="AI85" i="13" s="1"/>
  <c r="S88" i="39"/>
  <c r="AI89" i="13" s="1"/>
  <c r="R177" i="39"/>
  <c r="H178" i="13" s="1"/>
  <c r="S181" i="39"/>
  <c r="AI182" i="13" s="1"/>
  <c r="R230" i="39"/>
  <c r="H231" i="13" s="1"/>
  <c r="S238" i="39"/>
  <c r="AI239" i="13" s="1"/>
  <c r="S279" i="39"/>
  <c r="AI280" i="13" s="1"/>
  <c r="S324" i="39"/>
  <c r="AI325" i="13" s="1"/>
  <c r="R336" i="39"/>
  <c r="H337" i="13" s="1"/>
  <c r="R212" i="39"/>
  <c r="H213" i="13" s="1"/>
  <c r="S216" i="39"/>
  <c r="AI217" i="13" s="1"/>
  <c r="R38" i="39"/>
  <c r="H39" i="13" s="1"/>
  <c r="R42" i="39"/>
  <c r="H43" i="13" s="1"/>
  <c r="S46" i="39"/>
  <c r="AI47" i="13" s="1"/>
  <c r="R65" i="39"/>
  <c r="H66" i="13" s="1"/>
  <c r="R69" i="39"/>
  <c r="H70" i="13" s="1"/>
  <c r="S77" i="39"/>
  <c r="AI78" i="13" s="1"/>
  <c r="R81" i="39"/>
  <c r="H82" i="13" s="1"/>
  <c r="S104" i="39"/>
  <c r="AI105" i="13" s="1"/>
  <c r="S120" i="39"/>
  <c r="AI121" i="13" s="1"/>
  <c r="S170" i="39"/>
  <c r="AI171" i="13" s="1"/>
  <c r="R254" i="39"/>
  <c r="H255" i="13" s="1"/>
  <c r="S291" i="39"/>
  <c r="AI292" i="13" s="1"/>
  <c r="S11" i="39"/>
  <c r="AI12" i="13" s="1"/>
  <c r="S97" i="39"/>
  <c r="AI98" i="13" s="1"/>
  <c r="R54" i="39"/>
  <c r="H55" i="13" s="1"/>
  <c r="R58" i="39"/>
  <c r="H59" i="13" s="1"/>
  <c r="P109" i="39"/>
  <c r="S109" i="39" s="1"/>
  <c r="AI110" i="13" s="1"/>
  <c r="R11" i="39"/>
  <c r="H12" i="13" s="1"/>
  <c r="R107" i="39"/>
  <c r="H108" i="13" s="1"/>
  <c r="R104" i="39"/>
  <c r="H105" i="13" s="1"/>
  <c r="P157" i="39"/>
  <c r="R40" i="42"/>
  <c r="K41" i="13" s="1"/>
  <c r="R131" i="42"/>
  <c r="K132" i="13" s="1"/>
  <c r="R193" i="42"/>
  <c r="K194" i="13" s="1"/>
  <c r="P295" i="42"/>
  <c r="S295" i="42" s="1"/>
  <c r="AL296" i="13" s="1"/>
  <c r="P299" i="42"/>
  <c r="S299" i="42" s="1"/>
  <c r="AL300" i="13" s="1"/>
  <c r="R304" i="42"/>
  <c r="K305" i="13" s="1"/>
  <c r="R313" i="42"/>
  <c r="K314" i="13" s="1"/>
  <c r="R356" i="42"/>
  <c r="K357" i="13" s="1"/>
  <c r="P20" i="42"/>
  <c r="S20" i="42" s="1"/>
  <c r="AL21" i="13" s="1"/>
  <c r="R60" i="42"/>
  <c r="K61" i="13" s="1"/>
  <c r="R96" i="42"/>
  <c r="K97" i="13" s="1"/>
  <c r="P99" i="42"/>
  <c r="S99" i="42" s="1"/>
  <c r="AL100" i="13" s="1"/>
  <c r="P126" i="42"/>
  <c r="S126" i="42" s="1"/>
  <c r="AL127" i="13" s="1"/>
  <c r="R209" i="42"/>
  <c r="K210" i="13" s="1"/>
  <c r="R242" i="42"/>
  <c r="K243" i="13" s="1"/>
  <c r="R5" i="42"/>
  <c r="K6" i="13" s="1"/>
  <c r="R13" i="42"/>
  <c r="K14" i="13" s="1"/>
  <c r="R25" i="42"/>
  <c r="K26" i="13" s="1"/>
  <c r="R44" i="42"/>
  <c r="K45" i="13" s="1"/>
  <c r="R55" i="42"/>
  <c r="K56" i="13" s="1"/>
  <c r="R97" i="42"/>
  <c r="K98" i="13" s="1"/>
  <c r="R100" i="42"/>
  <c r="K101" i="13" s="1"/>
  <c r="R112" i="42"/>
  <c r="K113" i="13" s="1"/>
  <c r="P115" i="42"/>
  <c r="S115" i="42" s="1"/>
  <c r="AL116" i="13" s="1"/>
  <c r="R127" i="42"/>
  <c r="K128" i="13" s="1"/>
  <c r="R147" i="42"/>
  <c r="K148" i="13" s="1"/>
  <c r="R166" i="42"/>
  <c r="K167" i="13" s="1"/>
  <c r="R174" i="42"/>
  <c r="K175" i="13" s="1"/>
  <c r="R212" i="42"/>
  <c r="K213" i="13" s="1"/>
  <c r="R219" i="42"/>
  <c r="K220" i="13" s="1"/>
  <c r="R224" i="42"/>
  <c r="K225" i="13" s="1"/>
  <c r="R235" i="42"/>
  <c r="K236" i="13" s="1"/>
  <c r="R239" i="42"/>
  <c r="K240" i="13" s="1"/>
  <c r="P249" i="42"/>
  <c r="S249" i="42" s="1"/>
  <c r="AL250" i="13" s="1"/>
  <c r="R258" i="42"/>
  <c r="K259" i="13" s="1"/>
  <c r="R293" i="42"/>
  <c r="K294" i="13" s="1"/>
  <c r="R8" i="46"/>
  <c r="O9" i="13" s="1"/>
  <c r="R11" i="46"/>
  <c r="O12" i="13" s="1"/>
  <c r="R15" i="46"/>
  <c r="O16" i="13" s="1"/>
  <c r="R59" i="46"/>
  <c r="O60" i="13" s="1"/>
  <c r="S66" i="46"/>
  <c r="AP67" i="13" s="1"/>
  <c r="S70" i="46"/>
  <c r="AP71" i="13" s="1"/>
  <c r="R93" i="46"/>
  <c r="O94" i="13" s="1"/>
  <c r="P96" i="46"/>
  <c r="S96" i="46" s="1"/>
  <c r="AP97" i="13" s="1"/>
  <c r="R135" i="46"/>
  <c r="O136" i="13" s="1"/>
  <c r="R139" i="46"/>
  <c r="O140" i="13" s="1"/>
  <c r="P154" i="46"/>
  <c r="S154" i="46" s="1"/>
  <c r="AP155" i="13" s="1"/>
  <c r="P159" i="46"/>
  <c r="S159" i="46" s="1"/>
  <c r="AP160" i="13" s="1"/>
  <c r="R164" i="46"/>
  <c r="O165" i="13" s="1"/>
  <c r="P194" i="46"/>
  <c r="S194" i="46" s="1"/>
  <c r="AP195" i="13" s="1"/>
  <c r="P202" i="46"/>
  <c r="S202" i="46" s="1"/>
  <c r="AP203" i="13" s="1"/>
  <c r="P203" i="46"/>
  <c r="S203" i="46" s="1"/>
  <c r="AP204" i="13" s="1"/>
  <c r="P206" i="46"/>
  <c r="S206" i="46" s="1"/>
  <c r="AP207" i="13" s="1"/>
  <c r="P207" i="46"/>
  <c r="P217" i="46"/>
  <c r="S217" i="46" s="1"/>
  <c r="AP218" i="13" s="1"/>
  <c r="P218" i="46"/>
  <c r="S218" i="46" s="1"/>
  <c r="AP219" i="13" s="1"/>
  <c r="P221" i="46"/>
  <c r="S221" i="46" s="1"/>
  <c r="AP222" i="13" s="1"/>
  <c r="P222" i="46"/>
  <c r="P225" i="46"/>
  <c r="S225" i="46" s="1"/>
  <c r="AP226" i="13" s="1"/>
  <c r="S234" i="46"/>
  <c r="AP235" i="13" s="1"/>
  <c r="R238" i="46"/>
  <c r="O239" i="13" s="1"/>
  <c r="R248" i="46"/>
  <c r="O249" i="13" s="1"/>
  <c r="R266" i="46"/>
  <c r="O267" i="13" s="1"/>
  <c r="P269" i="46"/>
  <c r="S269" i="46" s="1"/>
  <c r="AP270" i="13" s="1"/>
  <c r="P296" i="46"/>
  <c r="S296" i="46" s="1"/>
  <c r="AP297" i="13" s="1"/>
  <c r="R303" i="46"/>
  <c r="O304" i="13" s="1"/>
  <c r="P312" i="46"/>
  <c r="S312" i="46" s="1"/>
  <c r="AP313" i="13" s="1"/>
  <c r="R352" i="46"/>
  <c r="O353" i="13" s="1"/>
  <c r="P355" i="46"/>
  <c r="S355" i="46" s="1"/>
  <c r="AP356" i="13" s="1"/>
  <c r="R356" i="46"/>
  <c r="O357" i="13" s="1"/>
  <c r="P363" i="46"/>
  <c r="S363" i="46" s="1"/>
  <c r="AP364" i="13" s="1"/>
  <c r="R10" i="46"/>
  <c r="O11" i="13" s="1"/>
  <c r="R14" i="46"/>
  <c r="O15" i="13" s="1"/>
  <c r="R38" i="46"/>
  <c r="O39" i="13" s="1"/>
  <c r="S40" i="46"/>
  <c r="AP41" i="13" s="1"/>
  <c r="R51" i="46"/>
  <c r="O52" i="13" s="1"/>
  <c r="R151" i="46"/>
  <c r="O152" i="13" s="1"/>
  <c r="R180" i="46"/>
  <c r="O181" i="13" s="1"/>
  <c r="P245" i="46"/>
  <c r="S245" i="46" s="1"/>
  <c r="AP246" i="13" s="1"/>
  <c r="P295" i="46"/>
  <c r="S295" i="46" s="1"/>
  <c r="AP296" i="13" s="1"/>
  <c r="S300" i="46"/>
  <c r="AP301" i="13" s="1"/>
  <c r="R307" i="46"/>
  <c r="O308" i="13" s="1"/>
  <c r="P308" i="46"/>
  <c r="S308" i="46" s="1"/>
  <c r="AP309" i="13" s="1"/>
  <c r="R333" i="46"/>
  <c r="O334" i="13" s="1"/>
  <c r="P343" i="46"/>
  <c r="S55" i="46"/>
  <c r="AP56" i="13" s="1"/>
  <c r="S59" i="46"/>
  <c r="AP60" i="13" s="1"/>
  <c r="R179" i="46"/>
  <c r="O180" i="13" s="1"/>
  <c r="S222" i="46"/>
  <c r="AP223" i="13" s="1"/>
  <c r="R252" i="46"/>
  <c r="O253" i="13" s="1"/>
  <c r="S297" i="46"/>
  <c r="AP298" i="13" s="1"/>
  <c r="R313" i="46"/>
  <c r="O314" i="13" s="1"/>
  <c r="R364" i="46"/>
  <c r="O365" i="13" s="1"/>
  <c r="R72" i="44"/>
  <c r="M73" i="13" s="1"/>
  <c r="R92" i="44"/>
  <c r="M93" i="13" s="1"/>
  <c r="R99" i="44"/>
  <c r="M100" i="13" s="1"/>
  <c r="P102" i="44"/>
  <c r="S102" i="44" s="1"/>
  <c r="AN103" i="13" s="1"/>
  <c r="R136" i="44"/>
  <c r="M137" i="13" s="1"/>
  <c r="R147" i="44"/>
  <c r="M148" i="13" s="1"/>
  <c r="R163" i="44"/>
  <c r="M164" i="13" s="1"/>
  <c r="R211" i="44"/>
  <c r="M212" i="13" s="1"/>
  <c r="R227" i="44"/>
  <c r="M228" i="13" s="1"/>
  <c r="S237" i="44"/>
  <c r="AN238" i="13" s="1"/>
  <c r="R255" i="44"/>
  <c r="M256" i="13" s="1"/>
  <c r="R263" i="44"/>
  <c r="M264" i="13" s="1"/>
  <c r="R271" i="44"/>
  <c r="M272" i="13" s="1"/>
  <c r="P287" i="44"/>
  <c r="S287" i="44" s="1"/>
  <c r="AN288" i="13" s="1"/>
  <c r="R333" i="44"/>
  <c r="M334" i="13" s="1"/>
  <c r="R340" i="44"/>
  <c r="M341" i="13" s="1"/>
  <c r="R276" i="44"/>
  <c r="M277" i="13" s="1"/>
  <c r="R283" i="44"/>
  <c r="M284" i="13" s="1"/>
  <c r="P286" i="44"/>
  <c r="S286" i="44" s="1"/>
  <c r="AN287" i="13" s="1"/>
  <c r="S330" i="44"/>
  <c r="AN331" i="13" s="1"/>
  <c r="S66" i="44"/>
  <c r="AN67" i="13" s="1"/>
  <c r="R69" i="44"/>
  <c r="M70" i="13" s="1"/>
  <c r="R81" i="44"/>
  <c r="M82" i="13" s="1"/>
  <c r="R84" i="44"/>
  <c r="M85" i="13" s="1"/>
  <c r="P87" i="44"/>
  <c r="S87" i="44" s="1"/>
  <c r="AN88" i="13" s="1"/>
  <c r="R107" i="44"/>
  <c r="M108" i="13" s="1"/>
  <c r="P110" i="44"/>
  <c r="S110" i="44" s="1"/>
  <c r="AN111" i="13" s="1"/>
  <c r="R117" i="44"/>
  <c r="M118" i="13" s="1"/>
  <c r="P120" i="44"/>
  <c r="S120" i="44" s="1"/>
  <c r="AN121" i="13" s="1"/>
  <c r="R128" i="44"/>
  <c r="M129" i="13" s="1"/>
  <c r="R144" i="44"/>
  <c r="M145" i="13" s="1"/>
  <c r="R155" i="44"/>
  <c r="M156" i="13" s="1"/>
  <c r="S168" i="44"/>
  <c r="AN169" i="13" s="1"/>
  <c r="R182" i="44"/>
  <c r="M183" i="13" s="1"/>
  <c r="R190" i="44"/>
  <c r="M191" i="13" s="1"/>
  <c r="R194" i="44"/>
  <c r="M195" i="13" s="1"/>
  <c r="R220" i="44"/>
  <c r="M221" i="13" s="1"/>
  <c r="R224" i="44"/>
  <c r="M225" i="13" s="1"/>
  <c r="R232" i="44"/>
  <c r="M233" i="13" s="1"/>
  <c r="P251" i="44"/>
  <c r="S251" i="44" s="1"/>
  <c r="AN252" i="13" s="1"/>
  <c r="R259" i="44"/>
  <c r="M260" i="13" s="1"/>
  <c r="R267" i="44"/>
  <c r="M268" i="13" s="1"/>
  <c r="R275" i="44"/>
  <c r="M276" i="13" s="1"/>
  <c r="R282" i="44"/>
  <c r="M283" i="13" s="1"/>
  <c r="R360" i="44"/>
  <c r="M361" i="13" s="1"/>
  <c r="R368" i="44"/>
  <c r="M369" i="13" s="1"/>
  <c r="R54" i="44"/>
  <c r="M55" i="13" s="1"/>
  <c r="R23" i="44"/>
  <c r="M24" i="13" s="1"/>
  <c r="R16" i="44"/>
  <c r="M17" i="13" s="1"/>
  <c r="R27" i="44"/>
  <c r="M28" i="13" s="1"/>
  <c r="R61" i="44"/>
  <c r="M62" i="13" s="1"/>
  <c r="R29" i="43"/>
  <c r="L30" i="13" s="1"/>
  <c r="P59" i="43"/>
  <c r="S59" i="43" s="1"/>
  <c r="AM60" i="13" s="1"/>
  <c r="P66" i="43"/>
  <c r="S66" i="43" s="1"/>
  <c r="AM67" i="13" s="1"/>
  <c r="R99" i="43"/>
  <c r="L100" i="13" s="1"/>
  <c r="R122" i="43"/>
  <c r="L123" i="13" s="1"/>
  <c r="R129" i="43"/>
  <c r="L130" i="13" s="1"/>
  <c r="R157" i="43"/>
  <c r="L158" i="13" s="1"/>
  <c r="R161" i="43"/>
  <c r="L162" i="13" s="1"/>
  <c r="R172" i="43"/>
  <c r="L173" i="13" s="1"/>
  <c r="R181" i="43"/>
  <c r="L182" i="13" s="1"/>
  <c r="R187" i="43"/>
  <c r="L188" i="13" s="1"/>
  <c r="P197" i="43"/>
  <c r="S197" i="43" s="1"/>
  <c r="AM198" i="13" s="1"/>
  <c r="P202" i="43"/>
  <c r="S202" i="43" s="1"/>
  <c r="AM203" i="13" s="1"/>
  <c r="P205" i="43"/>
  <c r="S205" i="43" s="1"/>
  <c r="AM206" i="13" s="1"/>
  <c r="R215" i="43"/>
  <c r="L216" i="13" s="1"/>
  <c r="P237" i="43"/>
  <c r="S237" i="43" s="1"/>
  <c r="AM238" i="13" s="1"/>
  <c r="R242" i="43"/>
  <c r="L243" i="13" s="1"/>
  <c r="R248" i="43"/>
  <c r="L249" i="13" s="1"/>
  <c r="P251" i="43"/>
  <c r="S251" i="43" s="1"/>
  <c r="AM252" i="13" s="1"/>
  <c r="R260" i="43"/>
  <c r="L261" i="13" s="1"/>
  <c r="P263" i="43"/>
  <c r="S263" i="43" s="1"/>
  <c r="AM264" i="13" s="1"/>
  <c r="R287" i="43"/>
  <c r="L288" i="13" s="1"/>
  <c r="R300" i="43"/>
  <c r="L301" i="13" s="1"/>
  <c r="P325" i="43"/>
  <c r="S325" i="43" s="1"/>
  <c r="AM326" i="13" s="1"/>
  <c r="R333" i="43"/>
  <c r="L334" i="13" s="1"/>
  <c r="P356" i="43"/>
  <c r="S356" i="43" s="1"/>
  <c r="AM357" i="13" s="1"/>
  <c r="R364" i="43"/>
  <c r="L365" i="13" s="1"/>
  <c r="S162" i="43"/>
  <c r="AM163" i="13" s="1"/>
  <c r="R284" i="43"/>
  <c r="L285" i="13" s="1"/>
  <c r="R357" i="43"/>
  <c r="L358" i="13" s="1"/>
  <c r="R33" i="43"/>
  <c r="L34" i="13" s="1"/>
  <c r="R35" i="43"/>
  <c r="L36" i="13" s="1"/>
  <c r="R47" i="43"/>
  <c r="L48" i="13" s="1"/>
  <c r="R60" i="43"/>
  <c r="L61" i="13" s="1"/>
  <c r="R67" i="43"/>
  <c r="L68" i="13" s="1"/>
  <c r="R106" i="43"/>
  <c r="L107" i="13" s="1"/>
  <c r="P151" i="43"/>
  <c r="S151" i="43" s="1"/>
  <c r="AM152" i="13" s="1"/>
  <c r="R169" i="43"/>
  <c r="L170" i="13" s="1"/>
  <c r="R176" i="43"/>
  <c r="L177" i="13" s="1"/>
  <c r="R192" i="43"/>
  <c r="L193" i="13" s="1"/>
  <c r="R214" i="43"/>
  <c r="L215" i="13" s="1"/>
  <c r="R218" i="43"/>
  <c r="L219" i="13" s="1"/>
  <c r="R225" i="43"/>
  <c r="L226" i="13" s="1"/>
  <c r="R261" i="43"/>
  <c r="L262" i="13" s="1"/>
  <c r="R269" i="43"/>
  <c r="L270" i="13" s="1"/>
  <c r="R280" i="43"/>
  <c r="L281" i="13" s="1"/>
  <c r="P283" i="43"/>
  <c r="S283" i="43" s="1"/>
  <c r="AM284" i="13" s="1"/>
  <c r="R291" i="43"/>
  <c r="L292" i="13" s="1"/>
  <c r="R302" i="43"/>
  <c r="L303" i="13" s="1"/>
  <c r="P309" i="43"/>
  <c r="S309" i="43" s="1"/>
  <c r="AM310" i="13" s="1"/>
  <c r="P329" i="43"/>
  <c r="S329" i="43" s="1"/>
  <c r="AM330" i="13" s="1"/>
  <c r="P352" i="43"/>
  <c r="S352" i="43" s="1"/>
  <c r="AM353" i="13" s="1"/>
  <c r="P70" i="40"/>
  <c r="R250" i="40"/>
  <c r="I251" i="13" s="1"/>
  <c r="R290" i="40"/>
  <c r="I291" i="13" s="1"/>
  <c r="R322" i="40"/>
  <c r="I323" i="13" s="1"/>
  <c r="R184" i="40"/>
  <c r="I185" i="13" s="1"/>
  <c r="R219" i="40"/>
  <c r="I220" i="13" s="1"/>
  <c r="R267" i="40"/>
  <c r="I268" i="13" s="1"/>
  <c r="S35" i="46"/>
  <c r="AP36" i="13" s="1"/>
  <c r="R58" i="46"/>
  <c r="O59" i="13" s="1"/>
  <c r="P72" i="46"/>
  <c r="S72" i="46" s="1"/>
  <c r="AP73" i="13" s="1"/>
  <c r="P88" i="46"/>
  <c r="S88" i="46" s="1"/>
  <c r="AP89" i="13" s="1"/>
  <c r="R92" i="46"/>
  <c r="O93" i="13" s="1"/>
  <c r="R95" i="46"/>
  <c r="O96" i="13" s="1"/>
  <c r="P95" i="46"/>
  <c r="S95" i="46" s="1"/>
  <c r="AP96" i="13" s="1"/>
  <c r="R132" i="46"/>
  <c r="O133" i="13" s="1"/>
  <c r="R143" i="46"/>
  <c r="O144" i="13" s="1"/>
  <c r="P148" i="46"/>
  <c r="S148" i="46" s="1"/>
  <c r="AP149" i="13" s="1"/>
  <c r="R148" i="46"/>
  <c r="O149" i="13" s="1"/>
  <c r="P168" i="46"/>
  <c r="S168" i="46" s="1"/>
  <c r="AP169" i="13" s="1"/>
  <c r="S293" i="46"/>
  <c r="AP294" i="13" s="1"/>
  <c r="P340" i="46"/>
  <c r="S340" i="46" s="1"/>
  <c r="AP341" i="13" s="1"/>
  <c r="R340" i="46"/>
  <c r="O341" i="13" s="1"/>
  <c r="P4" i="46"/>
  <c r="S4" i="46" s="1"/>
  <c r="AP5" i="13" s="1"/>
  <c r="S6" i="46"/>
  <c r="AP7" i="13" s="1"/>
  <c r="R7" i="46"/>
  <c r="O8" i="13" s="1"/>
  <c r="S8" i="46"/>
  <c r="AP9" i="13" s="1"/>
  <c r="R35" i="46"/>
  <c r="O36" i="13" s="1"/>
  <c r="R36" i="46"/>
  <c r="O37" i="13" s="1"/>
  <c r="R43" i="46"/>
  <c r="O44" i="13" s="1"/>
  <c r="S54" i="46"/>
  <c r="AP55" i="13" s="1"/>
  <c r="R55" i="46"/>
  <c r="O56" i="13" s="1"/>
  <c r="S62" i="46"/>
  <c r="AP63" i="13" s="1"/>
  <c r="P112" i="46"/>
  <c r="S112" i="46" s="1"/>
  <c r="AP113" i="13" s="1"/>
  <c r="P120" i="46"/>
  <c r="S120" i="46" s="1"/>
  <c r="AP121" i="13" s="1"/>
  <c r="R131" i="46"/>
  <c r="O132" i="13" s="1"/>
  <c r="P136" i="46"/>
  <c r="S136" i="46" s="1"/>
  <c r="AP137" i="13" s="1"/>
  <c r="R136" i="46"/>
  <c r="O137" i="13" s="1"/>
  <c r="P210" i="46"/>
  <c r="S210" i="46" s="1"/>
  <c r="AP211" i="13" s="1"/>
  <c r="R240" i="46"/>
  <c r="O241" i="13" s="1"/>
  <c r="P240" i="46"/>
  <c r="S240" i="46" s="1"/>
  <c r="AP241" i="13" s="1"/>
  <c r="S249" i="46"/>
  <c r="AP250" i="13" s="1"/>
  <c r="R249" i="46"/>
  <c r="O250" i="13" s="1"/>
  <c r="R258" i="46"/>
  <c r="O259" i="13" s="1"/>
  <c r="R260" i="46"/>
  <c r="O261" i="13" s="1"/>
  <c r="P260" i="46"/>
  <c r="S260" i="46" s="1"/>
  <c r="AP261" i="13" s="1"/>
  <c r="P262" i="46"/>
  <c r="S262" i="46" s="1"/>
  <c r="AP263" i="13" s="1"/>
  <c r="R262" i="46"/>
  <c r="O263" i="13" s="1"/>
  <c r="S191" i="46"/>
  <c r="AP192" i="13" s="1"/>
  <c r="R191" i="46"/>
  <c r="O192" i="13" s="1"/>
  <c r="R224" i="46"/>
  <c r="O225" i="13" s="1"/>
  <c r="P224" i="46"/>
  <c r="S224" i="46" s="1"/>
  <c r="AP225" i="13" s="1"/>
  <c r="R253" i="46"/>
  <c r="O254" i="13" s="1"/>
  <c r="S253" i="46"/>
  <c r="AP254" i="13" s="1"/>
  <c r="R272" i="46"/>
  <c r="O273" i="13" s="1"/>
  <c r="P272" i="46"/>
  <c r="S272" i="46" s="1"/>
  <c r="AP273" i="13" s="1"/>
  <c r="P317" i="46"/>
  <c r="S317" i="46" s="1"/>
  <c r="AP318" i="13" s="1"/>
  <c r="R317" i="46"/>
  <c r="O318" i="13" s="1"/>
  <c r="R335" i="46"/>
  <c r="O336" i="13" s="1"/>
  <c r="P335" i="46"/>
  <c r="S335" i="46" s="1"/>
  <c r="AP336" i="13" s="1"/>
  <c r="R359" i="46"/>
  <c r="O360" i="13" s="1"/>
  <c r="P359" i="46"/>
  <c r="S359" i="46" s="1"/>
  <c r="AP360" i="13" s="1"/>
  <c r="S7" i="46"/>
  <c r="AP8" i="13" s="1"/>
  <c r="R30" i="46"/>
  <c r="O31" i="13" s="1"/>
  <c r="R32" i="46"/>
  <c r="O33" i="13" s="1"/>
  <c r="R39" i="46"/>
  <c r="O40" i="13" s="1"/>
  <c r="R46" i="46"/>
  <c r="O47" i="13" s="1"/>
  <c r="P121" i="46"/>
  <c r="S121" i="46" s="1"/>
  <c r="AP122" i="13" s="1"/>
  <c r="S131" i="46"/>
  <c r="AP132" i="13" s="1"/>
  <c r="R186" i="46"/>
  <c r="O187" i="13" s="1"/>
  <c r="P186" i="46"/>
  <c r="S186" i="46" s="1"/>
  <c r="AP187" i="13" s="1"/>
  <c r="R213" i="46"/>
  <c r="O214" i="13" s="1"/>
  <c r="P213" i="46"/>
  <c r="S213" i="46" s="1"/>
  <c r="AP214" i="13" s="1"/>
  <c r="P263" i="46"/>
  <c r="S263" i="46" s="1"/>
  <c r="AP264" i="13" s="1"/>
  <c r="R301" i="46"/>
  <c r="O302" i="13" s="1"/>
  <c r="P301" i="46"/>
  <c r="S301" i="46" s="1"/>
  <c r="AP302" i="13" s="1"/>
  <c r="P348" i="46"/>
  <c r="S348" i="46" s="1"/>
  <c r="AP349" i="13" s="1"/>
  <c r="R348" i="46"/>
  <c r="O349" i="13" s="1"/>
  <c r="R366" i="46"/>
  <c r="O367" i="13" s="1"/>
  <c r="P366" i="46"/>
  <c r="S366" i="46" s="1"/>
  <c r="AP367" i="13" s="1"/>
  <c r="S5" i="46"/>
  <c r="AP6" i="13" s="1"/>
  <c r="R6" i="46"/>
  <c r="O7" i="13" s="1"/>
  <c r="R23" i="46"/>
  <c r="O24" i="13" s="1"/>
  <c r="R25" i="46"/>
  <c r="O26" i="13" s="1"/>
  <c r="P31" i="46"/>
  <c r="S31" i="46" s="1"/>
  <c r="AP32" i="13" s="1"/>
  <c r="R31" i="46"/>
  <c r="O32" i="13" s="1"/>
  <c r="S33" i="46"/>
  <c r="AP34" i="13" s="1"/>
  <c r="S34" i="46"/>
  <c r="AP35" i="13" s="1"/>
  <c r="P37" i="46"/>
  <c r="S37" i="46" s="1"/>
  <c r="AP38" i="13" s="1"/>
  <c r="P43" i="46"/>
  <c r="S43" i="46" s="1"/>
  <c r="AP44" i="13" s="1"/>
  <c r="R54" i="46"/>
  <c r="O55" i="13" s="1"/>
  <c r="R62" i="46"/>
  <c r="O63" i="13" s="1"/>
  <c r="S65" i="46"/>
  <c r="AP66" i="13" s="1"/>
  <c r="S69" i="46"/>
  <c r="AP70" i="13" s="1"/>
  <c r="S77" i="46"/>
  <c r="AP78" i="13" s="1"/>
  <c r="S85" i="46"/>
  <c r="AP86" i="13" s="1"/>
  <c r="R99" i="46"/>
  <c r="O100" i="13" s="1"/>
  <c r="R103" i="46"/>
  <c r="O104" i="13" s="1"/>
  <c r="R111" i="46"/>
  <c r="O112" i="13" s="1"/>
  <c r="P111" i="46"/>
  <c r="S111" i="46" s="1"/>
  <c r="AP112" i="13" s="1"/>
  <c r="P117" i="46"/>
  <c r="S117" i="46" s="1"/>
  <c r="AP118" i="13" s="1"/>
  <c r="P128" i="46"/>
  <c r="S128" i="46" s="1"/>
  <c r="AP129" i="13" s="1"/>
  <c r="R128" i="46"/>
  <c r="O129" i="13" s="1"/>
  <c r="S151" i="46"/>
  <c r="AP152" i="13" s="1"/>
  <c r="R152" i="46"/>
  <c r="O153" i="13" s="1"/>
  <c r="P176" i="46"/>
  <c r="S176" i="46" s="1"/>
  <c r="AP177" i="13" s="1"/>
  <c r="R176" i="46"/>
  <c r="O177" i="13" s="1"/>
  <c r="R197" i="46"/>
  <c r="O198" i="13" s="1"/>
  <c r="P197" i="46"/>
  <c r="S197" i="46" s="1"/>
  <c r="AP198" i="13" s="1"/>
  <c r="R228" i="46"/>
  <c r="O229" i="13" s="1"/>
  <c r="P228" i="46"/>
  <c r="S228" i="46" s="1"/>
  <c r="AP229" i="13" s="1"/>
  <c r="R255" i="46"/>
  <c r="O256" i="13" s="1"/>
  <c r="P255" i="46"/>
  <c r="S255" i="46" s="1"/>
  <c r="AP256" i="13" s="1"/>
  <c r="R163" i="46"/>
  <c r="O164" i="13" s="1"/>
  <c r="S164" i="46"/>
  <c r="AP165" i="13" s="1"/>
  <c r="R172" i="46"/>
  <c r="O173" i="13" s="1"/>
  <c r="S175" i="46"/>
  <c r="AP176" i="13" s="1"/>
  <c r="S179" i="46"/>
  <c r="AP180" i="13" s="1"/>
  <c r="R187" i="46"/>
  <c r="O188" i="13" s="1"/>
  <c r="P187" i="46"/>
  <c r="S187" i="46" s="1"/>
  <c r="AP188" i="13" s="1"/>
  <c r="R209" i="46"/>
  <c r="O210" i="13" s="1"/>
  <c r="P209" i="46"/>
  <c r="S209" i="46" s="1"/>
  <c r="AP210" i="13" s="1"/>
  <c r="R244" i="46"/>
  <c r="O245" i="13" s="1"/>
  <c r="P244" i="46"/>
  <c r="S244" i="46" s="1"/>
  <c r="AP245" i="13" s="1"/>
  <c r="R280" i="46"/>
  <c r="O281" i="13" s="1"/>
  <c r="P280" i="46"/>
  <c r="S280" i="46" s="1"/>
  <c r="AP281" i="13" s="1"/>
  <c r="R316" i="46"/>
  <c r="O317" i="13" s="1"/>
  <c r="P316" i="46"/>
  <c r="S316" i="46" s="1"/>
  <c r="AP317" i="13" s="1"/>
  <c r="S18" i="46"/>
  <c r="AP19" i="13" s="1"/>
  <c r="S27" i="46"/>
  <c r="AP28" i="13" s="1"/>
  <c r="S38" i="46"/>
  <c r="AP39" i="13" s="1"/>
  <c r="S47" i="46"/>
  <c r="AP48" i="13" s="1"/>
  <c r="R74" i="46"/>
  <c r="O75" i="13" s="1"/>
  <c r="R90" i="46"/>
  <c r="O91" i="13" s="1"/>
  <c r="S101" i="46"/>
  <c r="AP102" i="13" s="1"/>
  <c r="S105" i="46"/>
  <c r="AP106" i="13" s="1"/>
  <c r="S109" i="46"/>
  <c r="AP110" i="13" s="1"/>
  <c r="R115" i="46"/>
  <c r="O116" i="13" s="1"/>
  <c r="R119" i="46"/>
  <c r="O120" i="13" s="1"/>
  <c r="S127" i="46"/>
  <c r="AP128" i="13" s="1"/>
  <c r="S132" i="46"/>
  <c r="AP133" i="13" s="1"/>
  <c r="S135" i="46"/>
  <c r="AP136" i="13" s="1"/>
  <c r="S139" i="46"/>
  <c r="AP140" i="13" s="1"/>
  <c r="S144" i="46"/>
  <c r="AP145" i="13" s="1"/>
  <c r="S147" i="46"/>
  <c r="AP148" i="13" s="1"/>
  <c r="S152" i="46"/>
  <c r="AP153" i="13" s="1"/>
  <c r="P163" i="46"/>
  <c r="S163" i="46" s="1"/>
  <c r="AP164" i="13" s="1"/>
  <c r="R165" i="46"/>
  <c r="O166" i="13" s="1"/>
  <c r="R171" i="46"/>
  <c r="O172" i="13" s="1"/>
  <c r="P172" i="46"/>
  <c r="S172" i="46" s="1"/>
  <c r="AP173" i="13" s="1"/>
  <c r="R175" i="46"/>
  <c r="O176" i="13" s="1"/>
  <c r="P178" i="46"/>
  <c r="S178" i="46" s="1"/>
  <c r="AP179" i="13" s="1"/>
  <c r="R182" i="46"/>
  <c r="O183" i="13" s="1"/>
  <c r="P198" i="46"/>
  <c r="S198" i="46" s="1"/>
  <c r="AP199" i="13" s="1"/>
  <c r="P214" i="46"/>
  <c r="S214" i="46" s="1"/>
  <c r="AP215" i="13" s="1"/>
  <c r="P256" i="46"/>
  <c r="S256" i="46" s="1"/>
  <c r="AP257" i="13" s="1"/>
  <c r="R292" i="46"/>
  <c r="O293" i="13" s="1"/>
  <c r="R320" i="46"/>
  <c r="O321" i="13" s="1"/>
  <c r="R328" i="46"/>
  <c r="O329" i="13" s="1"/>
  <c r="P328" i="46"/>
  <c r="S328" i="46" s="1"/>
  <c r="AP329" i="13" s="1"/>
  <c r="R339" i="46"/>
  <c r="O340" i="13" s="1"/>
  <c r="P339" i="46"/>
  <c r="S339" i="46" s="1"/>
  <c r="AP340" i="13" s="1"/>
  <c r="R347" i="46"/>
  <c r="O348" i="13" s="1"/>
  <c r="P347" i="46"/>
  <c r="S347" i="46" s="1"/>
  <c r="AP348" i="13" s="1"/>
  <c r="R267" i="46"/>
  <c r="O268" i="13" s="1"/>
  <c r="R279" i="46"/>
  <c r="O280" i="13" s="1"/>
  <c r="S321" i="46"/>
  <c r="AP322" i="13" s="1"/>
  <c r="R327" i="46"/>
  <c r="O328" i="13" s="1"/>
  <c r="S352" i="46"/>
  <c r="AP353" i="13" s="1"/>
  <c r="R358" i="46"/>
  <c r="O359" i="13" s="1"/>
  <c r="R97" i="46"/>
  <c r="O98" i="13" s="1"/>
  <c r="R113" i="46"/>
  <c r="O114" i="13" s="1"/>
  <c r="S124" i="46"/>
  <c r="AP125" i="13" s="1"/>
  <c r="S157" i="46"/>
  <c r="AP158" i="13" s="1"/>
  <c r="R160" i="46"/>
  <c r="O161" i="13" s="1"/>
  <c r="R162" i="46"/>
  <c r="O163" i="13" s="1"/>
  <c r="R166" i="46"/>
  <c r="O167" i="13" s="1"/>
  <c r="R174" i="46"/>
  <c r="O175" i="13" s="1"/>
  <c r="S184" i="46"/>
  <c r="AP185" i="13" s="1"/>
  <c r="R195" i="46"/>
  <c r="O196" i="13" s="1"/>
  <c r="S207" i="46"/>
  <c r="AP208" i="13" s="1"/>
  <c r="S230" i="46"/>
  <c r="AP231" i="13" s="1"/>
  <c r="R242" i="46"/>
  <c r="O243" i="13" s="1"/>
  <c r="R265" i="46"/>
  <c r="O266" i="13" s="1"/>
  <c r="P267" i="46"/>
  <c r="S267" i="46" s="1"/>
  <c r="AP268" i="13" s="1"/>
  <c r="S273" i="46"/>
  <c r="AP274" i="13" s="1"/>
  <c r="P279" i="46"/>
  <c r="S279" i="46" s="1"/>
  <c r="AP280" i="13" s="1"/>
  <c r="S285" i="46"/>
  <c r="AP286" i="13" s="1"/>
  <c r="R289" i="46"/>
  <c r="O290" i="13" s="1"/>
  <c r="R291" i="46"/>
  <c r="O292" i="13" s="1"/>
  <c r="P292" i="46"/>
  <c r="S292" i="46" s="1"/>
  <c r="AP293" i="13" s="1"/>
  <c r="S303" i="46"/>
  <c r="AP304" i="13" s="1"/>
  <c r="R306" i="46"/>
  <c r="O307" i="13" s="1"/>
  <c r="S309" i="46"/>
  <c r="AP310" i="13" s="1"/>
  <c r="S313" i="46"/>
  <c r="AP314" i="13" s="1"/>
  <c r="R319" i="46"/>
  <c r="O320" i="13" s="1"/>
  <c r="P320" i="46"/>
  <c r="S320" i="46" s="1"/>
  <c r="AP321" i="13" s="1"/>
  <c r="P327" i="46"/>
  <c r="S327" i="46" s="1"/>
  <c r="AP328" i="13" s="1"/>
  <c r="R337" i="46"/>
  <c r="O338" i="13" s="1"/>
  <c r="S344" i="46"/>
  <c r="AP345" i="13" s="1"/>
  <c r="R350" i="46"/>
  <c r="O351" i="13" s="1"/>
  <c r="P351" i="46"/>
  <c r="S351" i="46" s="1"/>
  <c r="AP352" i="13" s="1"/>
  <c r="P358" i="46"/>
  <c r="S358" i="46" s="1"/>
  <c r="AP359" i="13" s="1"/>
  <c r="R368" i="46"/>
  <c r="O369" i="13" s="1"/>
  <c r="S190" i="46"/>
  <c r="AP191" i="13" s="1"/>
  <c r="S199" i="46"/>
  <c r="AP200" i="13" s="1"/>
  <c r="S215" i="46"/>
  <c r="AP216" i="13" s="1"/>
  <c r="S233" i="46"/>
  <c r="AP234" i="13" s="1"/>
  <c r="S237" i="46"/>
  <c r="AP238" i="13" s="1"/>
  <c r="S246" i="46"/>
  <c r="AP247" i="13" s="1"/>
  <c r="S248" i="46"/>
  <c r="AP249" i="13" s="1"/>
  <c r="S252" i="46"/>
  <c r="AP253" i="13" s="1"/>
  <c r="R257" i="46"/>
  <c r="O258" i="13" s="1"/>
  <c r="S266" i="46"/>
  <c r="AP267" i="13" s="1"/>
  <c r="S281" i="46"/>
  <c r="AP282" i="13" s="1"/>
  <c r="S291" i="46"/>
  <c r="AP292" i="13" s="1"/>
  <c r="S319" i="46"/>
  <c r="AP320" i="13" s="1"/>
  <c r="R329" i="46"/>
  <c r="O330" i="13" s="1"/>
  <c r="S343" i="46"/>
  <c r="AP344" i="13" s="1"/>
  <c r="S350" i="46"/>
  <c r="AP351" i="13" s="1"/>
  <c r="R360" i="46"/>
  <c r="O361" i="13" s="1"/>
  <c r="R199" i="44"/>
  <c r="M200" i="13" s="1"/>
  <c r="P199" i="44"/>
  <c r="S199" i="44" s="1"/>
  <c r="AN200" i="13" s="1"/>
  <c r="S253" i="44"/>
  <c r="AN254" i="13" s="1"/>
  <c r="R253" i="44"/>
  <c r="M254" i="13" s="1"/>
  <c r="R70" i="44"/>
  <c r="M71" i="13" s="1"/>
  <c r="S73" i="44"/>
  <c r="AN74" i="13" s="1"/>
  <c r="R77" i="44"/>
  <c r="M78" i="13" s="1"/>
  <c r="S86" i="44"/>
  <c r="AN87" i="13" s="1"/>
  <c r="S95" i="44"/>
  <c r="AN96" i="13" s="1"/>
  <c r="S101" i="44"/>
  <c r="AN102" i="13" s="1"/>
  <c r="S105" i="44"/>
  <c r="AN106" i="13" s="1"/>
  <c r="R112" i="44"/>
  <c r="M113" i="13" s="1"/>
  <c r="P127" i="44"/>
  <c r="S127" i="44" s="1"/>
  <c r="AN128" i="13" s="1"/>
  <c r="P131" i="44"/>
  <c r="S131" i="44" s="1"/>
  <c r="AN132" i="13" s="1"/>
  <c r="P135" i="44"/>
  <c r="S135" i="44" s="1"/>
  <c r="AN136" i="13" s="1"/>
  <c r="P143" i="44"/>
  <c r="S143" i="44" s="1"/>
  <c r="AN144" i="13" s="1"/>
  <c r="P175" i="44"/>
  <c r="S175" i="44" s="1"/>
  <c r="AN176" i="13" s="1"/>
  <c r="R175" i="44"/>
  <c r="M176" i="13" s="1"/>
  <c r="R66" i="44"/>
  <c r="M67" i="13" s="1"/>
  <c r="R68" i="44"/>
  <c r="M69" i="13" s="1"/>
  <c r="S69" i="44"/>
  <c r="AN70" i="13" s="1"/>
  <c r="P70" i="44"/>
  <c r="S70" i="44" s="1"/>
  <c r="AN71" i="13" s="1"/>
  <c r="R73" i="44"/>
  <c r="M74" i="13" s="1"/>
  <c r="S78" i="44"/>
  <c r="AN79" i="13" s="1"/>
  <c r="R79" i="44"/>
  <c r="M80" i="13" s="1"/>
  <c r="R82" i="44"/>
  <c r="M83" i="13" s="1"/>
  <c r="R95" i="44"/>
  <c r="M96" i="13" s="1"/>
  <c r="P112" i="44"/>
  <c r="S112" i="44" s="1"/>
  <c r="AN113" i="13" s="1"/>
  <c r="S114" i="44"/>
  <c r="AN115" i="13" s="1"/>
  <c r="S121" i="44"/>
  <c r="AN122" i="13" s="1"/>
  <c r="S124" i="44"/>
  <c r="AN125" i="13" s="1"/>
  <c r="R125" i="44"/>
  <c r="M126" i="13" s="1"/>
  <c r="R129" i="44"/>
  <c r="M130" i="13" s="1"/>
  <c r="R133" i="44"/>
  <c r="M134" i="13" s="1"/>
  <c r="R137" i="44"/>
  <c r="M138" i="13" s="1"/>
  <c r="R141" i="44"/>
  <c r="M142" i="13" s="1"/>
  <c r="P148" i="44"/>
  <c r="S148" i="44" s="1"/>
  <c r="AN149" i="13" s="1"/>
  <c r="R148" i="44"/>
  <c r="M149" i="13" s="1"/>
  <c r="S151" i="44"/>
  <c r="AN152" i="13" s="1"/>
  <c r="S156" i="44"/>
  <c r="AN157" i="13" s="1"/>
  <c r="S158" i="44"/>
  <c r="AN159" i="13" s="1"/>
  <c r="P228" i="44"/>
  <c r="S228" i="44" s="1"/>
  <c r="AN229" i="13" s="1"/>
  <c r="R228" i="44"/>
  <c r="M229" i="13" s="1"/>
  <c r="P247" i="44"/>
  <c r="S247" i="44" s="1"/>
  <c r="AN248" i="13" s="1"/>
  <c r="R247" i="44"/>
  <c r="M248" i="13" s="1"/>
  <c r="S279" i="44"/>
  <c r="AN280" i="13" s="1"/>
  <c r="R279" i="44"/>
  <c r="M280" i="13" s="1"/>
  <c r="R324" i="44"/>
  <c r="M325" i="13" s="1"/>
  <c r="P324" i="44"/>
  <c r="S324" i="44" s="1"/>
  <c r="AN325" i="13" s="1"/>
  <c r="P364" i="44"/>
  <c r="S364" i="44" s="1"/>
  <c r="AN365" i="13" s="1"/>
  <c r="R364" i="44"/>
  <c r="M365" i="13" s="1"/>
  <c r="S122" i="44"/>
  <c r="AN123" i="13" s="1"/>
  <c r="P152" i="44"/>
  <c r="S152" i="44" s="1"/>
  <c r="AN153" i="13" s="1"/>
  <c r="R152" i="44"/>
  <c r="M153" i="13" s="1"/>
  <c r="P159" i="44"/>
  <c r="S159" i="44" s="1"/>
  <c r="AN160" i="13" s="1"/>
  <c r="R159" i="44"/>
  <c r="M160" i="13" s="1"/>
  <c r="P186" i="44"/>
  <c r="S186" i="44" s="1"/>
  <c r="AN187" i="13" s="1"/>
  <c r="R186" i="44"/>
  <c r="M187" i="13" s="1"/>
  <c r="P337" i="44"/>
  <c r="S337" i="44" s="1"/>
  <c r="AN338" i="13" s="1"/>
  <c r="R337" i="44"/>
  <c r="M338" i="13" s="1"/>
  <c r="R351" i="44"/>
  <c r="M352" i="13" s="1"/>
  <c r="P351" i="44"/>
  <c r="S351" i="44" s="1"/>
  <c r="AN352" i="13" s="1"/>
  <c r="R63" i="44"/>
  <c r="M64" i="13" s="1"/>
  <c r="R67" i="44"/>
  <c r="M68" i="13" s="1"/>
  <c r="P74" i="44"/>
  <c r="S74" i="44" s="1"/>
  <c r="AN75" i="13" s="1"/>
  <c r="R83" i="44"/>
  <c r="M84" i="13" s="1"/>
  <c r="S90" i="44"/>
  <c r="AN91" i="13" s="1"/>
  <c r="S109" i="44"/>
  <c r="AN110" i="13" s="1"/>
  <c r="R113" i="44"/>
  <c r="M114" i="13" s="1"/>
  <c r="P116" i="44"/>
  <c r="S116" i="44" s="1"/>
  <c r="AN117" i="13" s="1"/>
  <c r="P139" i="44"/>
  <c r="S139" i="44" s="1"/>
  <c r="AN140" i="13" s="1"/>
  <c r="R207" i="44"/>
  <c r="M208" i="13" s="1"/>
  <c r="R248" i="44"/>
  <c r="M249" i="13" s="1"/>
  <c r="P248" i="44"/>
  <c r="S248" i="44" s="1"/>
  <c r="AN249" i="13" s="1"/>
  <c r="R290" i="44"/>
  <c r="M291" i="13" s="1"/>
  <c r="P290" i="44"/>
  <c r="S290" i="44" s="1"/>
  <c r="AN291" i="13" s="1"/>
  <c r="R294" i="44"/>
  <c r="M295" i="13" s="1"/>
  <c r="P294" i="44"/>
  <c r="S294" i="44" s="1"/>
  <c r="AN295" i="13" s="1"/>
  <c r="R298" i="44"/>
  <c r="M299" i="13" s="1"/>
  <c r="P298" i="44"/>
  <c r="S298" i="44" s="1"/>
  <c r="AN299" i="13" s="1"/>
  <c r="P348" i="44"/>
  <c r="S348" i="44" s="1"/>
  <c r="AN349" i="13" s="1"/>
  <c r="R348" i="44"/>
  <c r="M349" i="13" s="1"/>
  <c r="R367" i="44"/>
  <c r="M368" i="13" s="1"/>
  <c r="P367" i="44"/>
  <c r="S367" i="44" s="1"/>
  <c r="AN368" i="13" s="1"/>
  <c r="R64" i="44"/>
  <c r="M65" i="13" s="1"/>
  <c r="S72" i="44"/>
  <c r="AN73" i="13" s="1"/>
  <c r="R80" i="44"/>
  <c r="M81" i="13" s="1"/>
  <c r="S85" i="44"/>
  <c r="AN86" i="13" s="1"/>
  <c r="S89" i="44"/>
  <c r="AN90" i="13" s="1"/>
  <c r="S93" i="44"/>
  <c r="AN94" i="13" s="1"/>
  <c r="S100" i="44"/>
  <c r="AN101" i="13" s="1"/>
  <c r="S104" i="44"/>
  <c r="AN105" i="13" s="1"/>
  <c r="S108" i="44"/>
  <c r="AN109" i="13" s="1"/>
  <c r="S145" i="44"/>
  <c r="AN146" i="13" s="1"/>
  <c r="S153" i="44"/>
  <c r="AN154" i="13" s="1"/>
  <c r="R162" i="44"/>
  <c r="M163" i="13" s="1"/>
  <c r="P162" i="44"/>
  <c r="S162" i="44" s="1"/>
  <c r="AN163" i="13" s="1"/>
  <c r="R187" i="44"/>
  <c r="M188" i="13" s="1"/>
  <c r="P187" i="44"/>
  <c r="S187" i="44" s="1"/>
  <c r="AN188" i="13" s="1"/>
  <c r="R191" i="44"/>
  <c r="M192" i="13" s="1"/>
  <c r="P191" i="44"/>
  <c r="S191" i="44" s="1"/>
  <c r="AN192" i="13" s="1"/>
  <c r="R204" i="44"/>
  <c r="M205" i="13" s="1"/>
  <c r="P204" i="44"/>
  <c r="S204" i="44" s="1"/>
  <c r="AN205" i="13" s="1"/>
  <c r="P209" i="44"/>
  <c r="S209" i="44" s="1"/>
  <c r="AN210" i="13" s="1"/>
  <c r="R209" i="44"/>
  <c r="M210" i="13" s="1"/>
  <c r="P213" i="44"/>
  <c r="S213" i="44" s="1"/>
  <c r="AN214" i="13" s="1"/>
  <c r="R213" i="44"/>
  <c r="M214" i="13" s="1"/>
  <c r="P244" i="44"/>
  <c r="S244" i="44" s="1"/>
  <c r="AN245" i="13" s="1"/>
  <c r="R244" i="44"/>
  <c r="M245" i="13" s="1"/>
  <c r="S252" i="44"/>
  <c r="AN253" i="13" s="1"/>
  <c r="R291" i="44"/>
  <c r="M292" i="13" s="1"/>
  <c r="P291" i="44"/>
  <c r="S291" i="44" s="1"/>
  <c r="AN292" i="13" s="1"/>
  <c r="R295" i="44"/>
  <c r="M296" i="13" s="1"/>
  <c r="P295" i="44"/>
  <c r="S295" i="44" s="1"/>
  <c r="AN296" i="13" s="1"/>
  <c r="R299" i="44"/>
  <c r="M300" i="13" s="1"/>
  <c r="P299" i="44"/>
  <c r="S299" i="44" s="1"/>
  <c r="AN300" i="13" s="1"/>
  <c r="P321" i="44"/>
  <c r="S321" i="44" s="1"/>
  <c r="AN322" i="13" s="1"/>
  <c r="R321" i="44"/>
  <c r="M322" i="13" s="1"/>
  <c r="R145" i="44"/>
  <c r="M146" i="13" s="1"/>
  <c r="R149" i="44"/>
  <c r="M150" i="13" s="1"/>
  <c r="R153" i="44"/>
  <c r="M154" i="13" s="1"/>
  <c r="R158" i="44"/>
  <c r="M159" i="13" s="1"/>
  <c r="S164" i="44"/>
  <c r="AN165" i="13" s="1"/>
  <c r="S171" i="44"/>
  <c r="AN172" i="13" s="1"/>
  <c r="R174" i="44"/>
  <c r="M175" i="13" s="1"/>
  <c r="S180" i="44"/>
  <c r="AN181" i="13" s="1"/>
  <c r="R189" i="44"/>
  <c r="M190" i="13" s="1"/>
  <c r="S190" i="44"/>
  <c r="AN191" i="13" s="1"/>
  <c r="R193" i="44"/>
  <c r="M194" i="13" s="1"/>
  <c r="S194" i="44"/>
  <c r="AN195" i="13" s="1"/>
  <c r="R201" i="44"/>
  <c r="M202" i="13" s="1"/>
  <c r="S211" i="44"/>
  <c r="AN212" i="13" s="1"/>
  <c r="R219" i="44"/>
  <c r="M220" i="13" s="1"/>
  <c r="S220" i="44"/>
  <c r="AN221" i="13" s="1"/>
  <c r="R223" i="44"/>
  <c r="M224" i="13" s="1"/>
  <c r="S224" i="44"/>
  <c r="AN225" i="13" s="1"/>
  <c r="S233" i="44"/>
  <c r="AN234" i="13" s="1"/>
  <c r="R239" i="44"/>
  <c r="M240" i="13" s="1"/>
  <c r="S240" i="44"/>
  <c r="AN241" i="13" s="1"/>
  <c r="S256" i="44"/>
  <c r="AN257" i="13" s="1"/>
  <c r="S260" i="44"/>
  <c r="AN261" i="13" s="1"/>
  <c r="S264" i="44"/>
  <c r="AN265" i="13" s="1"/>
  <c r="S268" i="44"/>
  <c r="AN269" i="13" s="1"/>
  <c r="S272" i="44"/>
  <c r="AN273" i="13" s="1"/>
  <c r="S276" i="44"/>
  <c r="AN277" i="13" s="1"/>
  <c r="S283" i="44"/>
  <c r="AN284" i="13" s="1"/>
  <c r="S306" i="44"/>
  <c r="AN307" i="13" s="1"/>
  <c r="S317" i="44"/>
  <c r="AN318" i="13" s="1"/>
  <c r="R320" i="44"/>
  <c r="M321" i="13" s="1"/>
  <c r="S326" i="44"/>
  <c r="AN327" i="13" s="1"/>
  <c r="S333" i="44"/>
  <c r="AN334" i="13" s="1"/>
  <c r="R336" i="44"/>
  <c r="M337" i="13" s="1"/>
  <c r="S340" i="44"/>
  <c r="AN341" i="13" s="1"/>
  <c r="S344" i="44"/>
  <c r="AN345" i="13" s="1"/>
  <c r="R347" i="44"/>
  <c r="M348" i="13" s="1"/>
  <c r="S353" i="44"/>
  <c r="AN354" i="13" s="1"/>
  <c r="S360" i="44"/>
  <c r="AN361" i="13" s="1"/>
  <c r="R363" i="44"/>
  <c r="M364" i="13" s="1"/>
  <c r="S174" i="44"/>
  <c r="AN175" i="13" s="1"/>
  <c r="S176" i="44"/>
  <c r="AN177" i="13" s="1"/>
  <c r="S198" i="44"/>
  <c r="AN199" i="13" s="1"/>
  <c r="S207" i="44"/>
  <c r="AN208" i="13" s="1"/>
  <c r="S227" i="44"/>
  <c r="AN228" i="13" s="1"/>
  <c r="S229" i="44"/>
  <c r="AN230" i="13" s="1"/>
  <c r="S243" i="44"/>
  <c r="AN244" i="13" s="1"/>
  <c r="S245" i="44"/>
  <c r="AN246" i="13" s="1"/>
  <c r="S303" i="44"/>
  <c r="AN304" i="13" s="1"/>
  <c r="S320" i="44"/>
  <c r="AN321" i="13" s="1"/>
  <c r="S322" i="44"/>
  <c r="AN323" i="13" s="1"/>
  <c r="S336" i="44"/>
  <c r="AN337" i="13" s="1"/>
  <c r="S347" i="44"/>
  <c r="AN348" i="13" s="1"/>
  <c r="S349" i="44"/>
  <c r="AN350" i="13" s="1"/>
  <c r="S363" i="44"/>
  <c r="AN364" i="13" s="1"/>
  <c r="S365" i="44"/>
  <c r="AN366" i="13" s="1"/>
  <c r="R151" i="44"/>
  <c r="M152" i="13" s="1"/>
  <c r="S155" i="44"/>
  <c r="AN156" i="13" s="1"/>
  <c r="S163" i="44"/>
  <c r="AN164" i="13" s="1"/>
  <c r="R166" i="44"/>
  <c r="M167" i="13" s="1"/>
  <c r="R167" i="44"/>
  <c r="M168" i="13" s="1"/>
  <c r="P170" i="44"/>
  <c r="S170" i="44" s="1"/>
  <c r="AN171" i="13" s="1"/>
  <c r="S172" i="44"/>
  <c r="AN173" i="13" s="1"/>
  <c r="R178" i="44"/>
  <c r="M179" i="13" s="1"/>
  <c r="S179" i="44"/>
  <c r="AN180" i="13" s="1"/>
  <c r="R183" i="44"/>
  <c r="M184" i="13" s="1"/>
  <c r="R185" i="44"/>
  <c r="M186" i="13" s="1"/>
  <c r="R212" i="44"/>
  <c r="M213" i="13" s="1"/>
  <c r="S218" i="44"/>
  <c r="AN219" i="13" s="1"/>
  <c r="S225" i="44"/>
  <c r="AN226" i="13" s="1"/>
  <c r="R231" i="44"/>
  <c r="M232" i="13" s="1"/>
  <c r="S232" i="44"/>
  <c r="AN233" i="13" s="1"/>
  <c r="R236" i="44"/>
  <c r="M237" i="13" s="1"/>
  <c r="S241" i="44"/>
  <c r="AN242" i="13" s="1"/>
  <c r="R288" i="44"/>
  <c r="M289" i="13" s="1"/>
  <c r="R302" i="44"/>
  <c r="M303" i="13" s="1"/>
  <c r="P305" i="44"/>
  <c r="S305" i="44" s="1"/>
  <c r="AN306" i="13" s="1"/>
  <c r="R309" i="44"/>
  <c r="M310" i="13" s="1"/>
  <c r="R312" i="44"/>
  <c r="M313" i="13" s="1"/>
  <c r="R313" i="44"/>
  <c r="M314" i="13" s="1"/>
  <c r="P316" i="44"/>
  <c r="S316" i="44" s="1"/>
  <c r="AN317" i="13" s="1"/>
  <c r="S318" i="44"/>
  <c r="AN319" i="13" s="1"/>
  <c r="S325" i="44"/>
  <c r="AN326" i="13" s="1"/>
  <c r="R328" i="44"/>
  <c r="M329" i="13" s="1"/>
  <c r="R329" i="44"/>
  <c r="M330" i="13" s="1"/>
  <c r="P332" i="44"/>
  <c r="S332" i="44" s="1"/>
  <c r="AN333" i="13" s="1"/>
  <c r="S334" i="44"/>
  <c r="AN335" i="13" s="1"/>
  <c r="P339" i="44"/>
  <c r="S339" i="44" s="1"/>
  <c r="AN340" i="13" s="1"/>
  <c r="S341" i="44"/>
  <c r="AN342" i="13" s="1"/>
  <c r="P343" i="44"/>
  <c r="S343" i="44" s="1"/>
  <c r="AN344" i="13" s="1"/>
  <c r="S345" i="44"/>
  <c r="AN346" i="13" s="1"/>
  <c r="S352" i="44"/>
  <c r="AN353" i="13" s="1"/>
  <c r="R355" i="44"/>
  <c r="M356" i="13" s="1"/>
  <c r="R356" i="44"/>
  <c r="M357" i="13" s="1"/>
  <c r="P359" i="44"/>
  <c r="S359" i="44" s="1"/>
  <c r="AN360" i="13" s="1"/>
  <c r="S361" i="44"/>
  <c r="AN362" i="13" s="1"/>
  <c r="R8" i="44"/>
  <c r="M9" i="13" s="1"/>
  <c r="S18" i="44"/>
  <c r="AN19" i="13" s="1"/>
  <c r="S28" i="44"/>
  <c r="AN29" i="13" s="1"/>
  <c r="R59" i="44"/>
  <c r="M60" i="13" s="1"/>
  <c r="R4" i="44"/>
  <c r="M5" i="13" s="1"/>
  <c r="R6" i="44"/>
  <c r="M7" i="13" s="1"/>
  <c r="P8" i="44"/>
  <c r="S8" i="44" s="1"/>
  <c r="AN9" i="13" s="1"/>
  <c r="R11" i="44"/>
  <c r="M12" i="13" s="1"/>
  <c r="R15" i="44"/>
  <c r="M16" i="13" s="1"/>
  <c r="R18" i="44"/>
  <c r="M19" i="13" s="1"/>
  <c r="S20" i="44"/>
  <c r="AN21" i="13" s="1"/>
  <c r="R24" i="44"/>
  <c r="M25" i="13" s="1"/>
  <c r="S31" i="44"/>
  <c r="AN32" i="13" s="1"/>
  <c r="R34" i="44"/>
  <c r="M35" i="13" s="1"/>
  <c r="R42" i="44"/>
  <c r="M43" i="13" s="1"/>
  <c r="R46" i="44"/>
  <c r="M47" i="13" s="1"/>
  <c r="S51" i="44"/>
  <c r="AN52" i="13" s="1"/>
  <c r="R52" i="44"/>
  <c r="M53" i="13" s="1"/>
  <c r="R55" i="44"/>
  <c r="M56" i="13" s="1"/>
  <c r="S58" i="44"/>
  <c r="AN59" i="13" s="1"/>
  <c r="P59" i="44"/>
  <c r="S59" i="44" s="1"/>
  <c r="AN60" i="13" s="1"/>
  <c r="R62" i="44"/>
  <c r="M63" i="13" s="1"/>
  <c r="R7" i="44"/>
  <c r="M8" i="13" s="1"/>
  <c r="S35" i="44"/>
  <c r="AN36" i="13" s="1"/>
  <c r="R38" i="44"/>
  <c r="M39" i="13" s="1"/>
  <c r="S42" i="44"/>
  <c r="AN43" i="13" s="1"/>
  <c r="S46" i="44"/>
  <c r="AN47" i="13" s="1"/>
  <c r="P47" i="44"/>
  <c r="R50" i="44"/>
  <c r="M51" i="13" s="1"/>
  <c r="R56" i="44"/>
  <c r="M57" i="13" s="1"/>
  <c r="S62" i="44"/>
  <c r="AN63" i="13" s="1"/>
  <c r="S4" i="44"/>
  <c r="AN5" i="13" s="1"/>
  <c r="S6" i="44"/>
  <c r="AN7" i="13" s="1"/>
  <c r="R10" i="44"/>
  <c r="M11" i="13" s="1"/>
  <c r="S12" i="44"/>
  <c r="AN13" i="13" s="1"/>
  <c r="R14" i="44"/>
  <c r="M15" i="13" s="1"/>
  <c r="S16" i="44"/>
  <c r="AN17" i="13" s="1"/>
  <c r="S19" i="44"/>
  <c r="AN20" i="13" s="1"/>
  <c r="R22" i="44"/>
  <c r="M23" i="13" s="1"/>
  <c r="P24" i="44"/>
  <c r="S24" i="44" s="1"/>
  <c r="AN25" i="13" s="1"/>
  <c r="R26" i="44"/>
  <c r="M27" i="13" s="1"/>
  <c r="S27" i="44"/>
  <c r="AN28" i="13" s="1"/>
  <c r="R31" i="44"/>
  <c r="M32" i="13" s="1"/>
  <c r="S47" i="44"/>
  <c r="AN48" i="13" s="1"/>
  <c r="R51" i="44"/>
  <c r="M52" i="13" s="1"/>
  <c r="R53" i="44"/>
  <c r="M54" i="13" s="1"/>
  <c r="S54" i="44"/>
  <c r="AN55" i="13" s="1"/>
  <c r="P55" i="44"/>
  <c r="S55" i="44" s="1"/>
  <c r="AN56" i="13" s="1"/>
  <c r="R58" i="44"/>
  <c r="M59" i="13" s="1"/>
  <c r="R19" i="43"/>
  <c r="L20" i="13" s="1"/>
  <c r="P19" i="43"/>
  <c r="S19" i="43" s="1"/>
  <c r="AM20" i="13" s="1"/>
  <c r="R23" i="43"/>
  <c r="L24" i="13" s="1"/>
  <c r="P23" i="43"/>
  <c r="S23" i="43" s="1"/>
  <c r="AM24" i="13" s="1"/>
  <c r="R38" i="43"/>
  <c r="L39" i="13" s="1"/>
  <c r="P38" i="43"/>
  <c r="S38" i="43" s="1"/>
  <c r="AM39" i="13" s="1"/>
  <c r="R51" i="43"/>
  <c r="L52" i="13" s="1"/>
  <c r="P51" i="43"/>
  <c r="S51" i="43" s="1"/>
  <c r="AM52" i="13" s="1"/>
  <c r="R77" i="43"/>
  <c r="L78" i="13" s="1"/>
  <c r="P77" i="43"/>
  <c r="S77" i="43" s="1"/>
  <c r="AM78" i="13" s="1"/>
  <c r="R89" i="43"/>
  <c r="L90" i="13" s="1"/>
  <c r="P89" i="43"/>
  <c r="S89" i="43" s="1"/>
  <c r="AM90" i="13" s="1"/>
  <c r="R112" i="43"/>
  <c r="L113" i="13" s="1"/>
  <c r="P112" i="43"/>
  <c r="S112" i="43" s="1"/>
  <c r="AM113" i="13" s="1"/>
  <c r="R127" i="43"/>
  <c r="L128" i="13" s="1"/>
  <c r="P127" i="43"/>
  <c r="S127" i="43" s="1"/>
  <c r="AM128" i="13" s="1"/>
  <c r="P150" i="43"/>
  <c r="S150" i="43" s="1"/>
  <c r="AM151" i="13" s="1"/>
  <c r="R150" i="43"/>
  <c r="L151" i="13" s="1"/>
  <c r="R158" i="43"/>
  <c r="L159" i="13" s="1"/>
  <c r="P158" i="43"/>
  <c r="S158" i="43" s="1"/>
  <c r="AM159" i="13" s="1"/>
  <c r="R229" i="43"/>
  <c r="L230" i="13" s="1"/>
  <c r="P229" i="43"/>
  <c r="S229" i="43" s="1"/>
  <c r="AM230" i="13" s="1"/>
  <c r="R233" i="43"/>
  <c r="L234" i="13" s="1"/>
  <c r="P233" i="43"/>
  <c r="S233" i="43" s="1"/>
  <c r="AM234" i="13" s="1"/>
  <c r="P314" i="43"/>
  <c r="S314" i="43" s="1"/>
  <c r="AM315" i="13" s="1"/>
  <c r="R314" i="43"/>
  <c r="L315" i="13" s="1"/>
  <c r="R321" i="43"/>
  <c r="L322" i="13" s="1"/>
  <c r="P321" i="43"/>
  <c r="S321" i="43" s="1"/>
  <c r="AM322" i="13" s="1"/>
  <c r="R328" i="43"/>
  <c r="L329" i="13" s="1"/>
  <c r="P328" i="43"/>
  <c r="S328" i="43" s="1"/>
  <c r="AM329" i="13" s="1"/>
  <c r="R351" i="43"/>
  <c r="L352" i="13" s="1"/>
  <c r="P351" i="43"/>
  <c r="S351" i="43" s="1"/>
  <c r="AM352" i="13" s="1"/>
  <c r="R8" i="43"/>
  <c r="L9" i="13" s="1"/>
  <c r="P55" i="43"/>
  <c r="S55" i="43" s="1"/>
  <c r="AM56" i="13" s="1"/>
  <c r="S70" i="43"/>
  <c r="AM71" i="13" s="1"/>
  <c r="S122" i="43"/>
  <c r="AM123" i="13" s="1"/>
  <c r="R20" i="43"/>
  <c r="L21" i="13" s="1"/>
  <c r="P20" i="43"/>
  <c r="S20" i="43" s="1"/>
  <c r="AM21" i="13" s="1"/>
  <c r="P27" i="43"/>
  <c r="S27" i="43" s="1"/>
  <c r="AM28" i="13" s="1"/>
  <c r="R30" i="43"/>
  <c r="L31" i="13" s="1"/>
  <c r="S35" i="43"/>
  <c r="AM36" i="13" s="1"/>
  <c r="P42" i="43"/>
  <c r="S42" i="43" s="1"/>
  <c r="AM43" i="13" s="1"/>
  <c r="R45" i="43"/>
  <c r="L46" i="13" s="1"/>
  <c r="S52" i="43"/>
  <c r="AM53" i="13" s="1"/>
  <c r="R54" i="43"/>
  <c r="L55" i="13" s="1"/>
  <c r="P54" i="43"/>
  <c r="S54" i="43" s="1"/>
  <c r="AM55" i="13" s="1"/>
  <c r="R74" i="43"/>
  <c r="L75" i="13" s="1"/>
  <c r="P74" i="43"/>
  <c r="S74" i="43" s="1"/>
  <c r="AM75" i="13" s="1"/>
  <c r="R78" i="43"/>
  <c r="L79" i="13" s="1"/>
  <c r="P78" i="43"/>
  <c r="S78" i="43" s="1"/>
  <c r="AM79" i="13" s="1"/>
  <c r="P119" i="43"/>
  <c r="S119" i="43" s="1"/>
  <c r="AM120" i="13" s="1"/>
  <c r="R119" i="43"/>
  <c r="L120" i="13" s="1"/>
  <c r="R135" i="43"/>
  <c r="L136" i="13" s="1"/>
  <c r="P135" i="43"/>
  <c r="S135" i="43" s="1"/>
  <c r="AM136" i="13" s="1"/>
  <c r="S141" i="43"/>
  <c r="AM142" i="13" s="1"/>
  <c r="R21" i="43"/>
  <c r="L22" i="13" s="1"/>
  <c r="P24" i="43"/>
  <c r="S24" i="43" s="1"/>
  <c r="AM25" i="13" s="1"/>
  <c r="S32" i="43"/>
  <c r="AM33" i="13" s="1"/>
  <c r="P39" i="43"/>
  <c r="S39" i="43" s="1"/>
  <c r="AM40" i="13" s="1"/>
  <c r="S47" i="43"/>
  <c r="AM48" i="13" s="1"/>
  <c r="R75" i="43"/>
  <c r="L76" i="13" s="1"/>
  <c r="R83" i="43"/>
  <c r="L84" i="13" s="1"/>
  <c r="S108" i="43"/>
  <c r="AM109" i="13" s="1"/>
  <c r="P123" i="43"/>
  <c r="S123" i="43" s="1"/>
  <c r="AM124" i="13" s="1"/>
  <c r="R123" i="43"/>
  <c r="L124" i="13" s="1"/>
  <c r="S84" i="43"/>
  <c r="AM85" i="13" s="1"/>
  <c r="S88" i="43"/>
  <c r="AM89" i="13" s="1"/>
  <c r="S93" i="43"/>
  <c r="AM94" i="13" s="1"/>
  <c r="S95" i="43"/>
  <c r="AM96" i="13" s="1"/>
  <c r="R96" i="43"/>
  <c r="L97" i="13" s="1"/>
  <c r="S100" i="43"/>
  <c r="AM101" i="13" s="1"/>
  <c r="R104" i="43"/>
  <c r="L105" i="13" s="1"/>
  <c r="S111" i="43"/>
  <c r="AM112" i="13" s="1"/>
  <c r="S115" i="43"/>
  <c r="AM116" i="13" s="1"/>
  <c r="S126" i="43"/>
  <c r="AM127" i="13" s="1"/>
  <c r="S134" i="43"/>
  <c r="AM135" i="13" s="1"/>
  <c r="S138" i="43"/>
  <c r="AM139" i="13" s="1"/>
  <c r="R166" i="43"/>
  <c r="L167" i="13" s="1"/>
  <c r="P166" i="43"/>
  <c r="S166" i="43" s="1"/>
  <c r="AM167" i="13" s="1"/>
  <c r="P173" i="43"/>
  <c r="S173" i="43" s="1"/>
  <c r="AM174" i="13" s="1"/>
  <c r="R173" i="43"/>
  <c r="L174" i="13" s="1"/>
  <c r="P188" i="43"/>
  <c r="S188" i="43" s="1"/>
  <c r="AM189" i="13" s="1"/>
  <c r="R188" i="43"/>
  <c r="L189" i="13" s="1"/>
  <c r="R344" i="43"/>
  <c r="L345" i="13" s="1"/>
  <c r="P344" i="43"/>
  <c r="S344" i="43" s="1"/>
  <c r="AM345" i="13" s="1"/>
  <c r="R7" i="43"/>
  <c r="L8" i="13" s="1"/>
  <c r="R10" i="43"/>
  <c r="L11" i="13" s="1"/>
  <c r="R12" i="43"/>
  <c r="L13" i="13" s="1"/>
  <c r="R14" i="43"/>
  <c r="L15" i="13" s="1"/>
  <c r="R16" i="43"/>
  <c r="L17" i="13" s="1"/>
  <c r="R18" i="43"/>
  <c r="L19" i="13" s="1"/>
  <c r="R26" i="43"/>
  <c r="L27" i="13" s="1"/>
  <c r="S33" i="43"/>
  <c r="AM34" i="13" s="1"/>
  <c r="R37" i="43"/>
  <c r="L38" i="13" s="1"/>
  <c r="R41" i="43"/>
  <c r="L42" i="13" s="1"/>
  <c r="S48" i="43"/>
  <c r="AM49" i="13" s="1"/>
  <c r="R50" i="43"/>
  <c r="L51" i="13" s="1"/>
  <c r="R57" i="43"/>
  <c r="L58" i="13" s="1"/>
  <c r="S63" i="43"/>
  <c r="AM64" i="13" s="1"/>
  <c r="S71" i="43"/>
  <c r="AM72" i="13" s="1"/>
  <c r="R73" i="43"/>
  <c r="L74" i="13" s="1"/>
  <c r="S82" i="43"/>
  <c r="AM83" i="13" s="1"/>
  <c r="P83" i="43"/>
  <c r="S83" i="43" s="1"/>
  <c r="AM84" i="13" s="1"/>
  <c r="S85" i="43"/>
  <c r="AM86" i="13" s="1"/>
  <c r="S86" i="43"/>
  <c r="AM87" i="13" s="1"/>
  <c r="R88" i="43"/>
  <c r="L89" i="13" s="1"/>
  <c r="R95" i="43"/>
  <c r="L96" i="13" s="1"/>
  <c r="P96" i="43"/>
  <c r="S96" i="43" s="1"/>
  <c r="AM97" i="13" s="1"/>
  <c r="S103" i="43"/>
  <c r="AM104" i="13" s="1"/>
  <c r="P104" i="43"/>
  <c r="S104" i="43" s="1"/>
  <c r="AM105" i="13" s="1"/>
  <c r="S107" i="43"/>
  <c r="AM108" i="13" s="1"/>
  <c r="R111" i="43"/>
  <c r="L112" i="13" s="1"/>
  <c r="R115" i="43"/>
  <c r="L116" i="13" s="1"/>
  <c r="R126" i="43"/>
  <c r="L127" i="13" s="1"/>
  <c r="S130" i="43"/>
  <c r="AM131" i="13" s="1"/>
  <c r="R134" i="43"/>
  <c r="L135" i="13" s="1"/>
  <c r="R138" i="43"/>
  <c r="L139" i="13" s="1"/>
  <c r="P154" i="43"/>
  <c r="S154" i="43" s="1"/>
  <c r="AM155" i="13" s="1"/>
  <c r="R154" i="43"/>
  <c r="L155" i="13" s="1"/>
  <c r="S215" i="43"/>
  <c r="AM216" i="13" s="1"/>
  <c r="R236" i="43"/>
  <c r="L237" i="13" s="1"/>
  <c r="P236" i="43"/>
  <c r="S236" i="43" s="1"/>
  <c r="AM237" i="13" s="1"/>
  <c r="S248" i="43"/>
  <c r="AM249" i="13" s="1"/>
  <c r="S260" i="43"/>
  <c r="AM261" i="13" s="1"/>
  <c r="R313" i="43"/>
  <c r="L314" i="13" s="1"/>
  <c r="P313" i="43"/>
  <c r="S313" i="43" s="1"/>
  <c r="AM314" i="13" s="1"/>
  <c r="R324" i="43"/>
  <c r="L325" i="13" s="1"/>
  <c r="P324" i="43"/>
  <c r="S324" i="43" s="1"/>
  <c r="AM325" i="13" s="1"/>
  <c r="R348" i="43"/>
  <c r="L349" i="13" s="1"/>
  <c r="P348" i="43"/>
  <c r="S348" i="43" s="1"/>
  <c r="AM349" i="13" s="1"/>
  <c r="R355" i="43"/>
  <c r="L356" i="13" s="1"/>
  <c r="P355" i="43"/>
  <c r="S355" i="43" s="1"/>
  <c r="AM356" i="13" s="1"/>
  <c r="R4" i="43"/>
  <c r="L5" i="13" s="1"/>
  <c r="R6" i="43"/>
  <c r="L7" i="13" s="1"/>
  <c r="P18" i="43"/>
  <c r="S18" i="43" s="1"/>
  <c r="AM19" i="13" s="1"/>
  <c r="R22" i="43"/>
  <c r="L23" i="13" s="1"/>
  <c r="R25" i="43"/>
  <c r="L26" i="13" s="1"/>
  <c r="S29" i="43"/>
  <c r="AM30" i="13" s="1"/>
  <c r="R31" i="43"/>
  <c r="L32" i="13" s="1"/>
  <c r="S36" i="43"/>
  <c r="AM37" i="13" s="1"/>
  <c r="R40" i="43"/>
  <c r="L41" i="13" s="1"/>
  <c r="S44" i="43"/>
  <c r="AM45" i="13" s="1"/>
  <c r="R46" i="43"/>
  <c r="L47" i="13" s="1"/>
  <c r="P50" i="43"/>
  <c r="S50" i="43" s="1"/>
  <c r="AM51" i="13" s="1"/>
  <c r="R53" i="43"/>
  <c r="L54" i="13" s="1"/>
  <c r="R56" i="43"/>
  <c r="L57" i="13" s="1"/>
  <c r="S60" i="43"/>
  <c r="AM61" i="13" s="1"/>
  <c r="R62" i="43"/>
  <c r="L63" i="13" s="1"/>
  <c r="S67" i="43"/>
  <c r="AM68" i="13" s="1"/>
  <c r="R69" i="43"/>
  <c r="L70" i="13" s="1"/>
  <c r="P73" i="43"/>
  <c r="S73" i="43" s="1"/>
  <c r="AM74" i="13" s="1"/>
  <c r="R76" i="43"/>
  <c r="L77" i="13" s="1"/>
  <c r="S79" i="43"/>
  <c r="AM80" i="13" s="1"/>
  <c r="R81" i="43"/>
  <c r="L82" i="13" s="1"/>
  <c r="R82" i="43"/>
  <c r="L83" i="13" s="1"/>
  <c r="R86" i="43"/>
  <c r="L87" i="13" s="1"/>
  <c r="S90" i="43"/>
  <c r="AM91" i="13" s="1"/>
  <c r="R98" i="43"/>
  <c r="L99" i="13" s="1"/>
  <c r="S99" i="43"/>
  <c r="AM100" i="13" s="1"/>
  <c r="R103" i="43"/>
  <c r="L104" i="13" s="1"/>
  <c r="R107" i="43"/>
  <c r="L108" i="13" s="1"/>
  <c r="S116" i="43"/>
  <c r="AM117" i="13" s="1"/>
  <c r="R120" i="43"/>
  <c r="L121" i="13" s="1"/>
  <c r="R130" i="43"/>
  <c r="L131" i="13" s="1"/>
  <c r="S139" i="43"/>
  <c r="AM140" i="13" s="1"/>
  <c r="R143" i="43"/>
  <c r="L144" i="13" s="1"/>
  <c r="P143" i="43"/>
  <c r="S143" i="43" s="1"/>
  <c r="AM144" i="13" s="1"/>
  <c r="P177" i="43"/>
  <c r="S177" i="43" s="1"/>
  <c r="AM178" i="13" s="1"/>
  <c r="R177" i="43"/>
  <c r="L178" i="13" s="1"/>
  <c r="P255" i="43"/>
  <c r="S255" i="43" s="1"/>
  <c r="AM256" i="13" s="1"/>
  <c r="R255" i="43"/>
  <c r="L256" i="13" s="1"/>
  <c r="S264" i="43"/>
  <c r="AM265" i="13" s="1"/>
  <c r="R271" i="43"/>
  <c r="L272" i="13" s="1"/>
  <c r="P271" i="43"/>
  <c r="S271" i="43" s="1"/>
  <c r="AM272" i="13" s="1"/>
  <c r="R295" i="43"/>
  <c r="L296" i="13" s="1"/>
  <c r="R306" i="43"/>
  <c r="L307" i="13" s="1"/>
  <c r="R317" i="43"/>
  <c r="L318" i="13" s="1"/>
  <c r="P317" i="43"/>
  <c r="S317" i="43" s="1"/>
  <c r="AM318" i="13" s="1"/>
  <c r="R340" i="43"/>
  <c r="L341" i="13" s="1"/>
  <c r="P340" i="43"/>
  <c r="S340" i="43" s="1"/>
  <c r="AM341" i="13" s="1"/>
  <c r="S142" i="43"/>
  <c r="AM143" i="13" s="1"/>
  <c r="R145" i="43"/>
  <c r="L146" i="13" s="1"/>
  <c r="S146" i="43"/>
  <c r="AM147" i="13" s="1"/>
  <c r="R156" i="43"/>
  <c r="L157" i="13" s="1"/>
  <c r="S157" i="43"/>
  <c r="AM158" i="13" s="1"/>
  <c r="R164" i="43"/>
  <c r="L165" i="13" s="1"/>
  <c r="S165" i="43"/>
  <c r="AM166" i="13" s="1"/>
  <c r="R168" i="43"/>
  <c r="L169" i="13" s="1"/>
  <c r="S169" i="43"/>
  <c r="AM170" i="13" s="1"/>
  <c r="S182" i="43"/>
  <c r="AM183" i="13" s="1"/>
  <c r="S185" i="43"/>
  <c r="AM186" i="13" s="1"/>
  <c r="S226" i="43"/>
  <c r="AM227" i="13" s="1"/>
  <c r="R232" i="43"/>
  <c r="L233" i="13" s="1"/>
  <c r="S245" i="43"/>
  <c r="AM246" i="13" s="1"/>
  <c r="R247" i="43"/>
  <c r="L248" i="13" s="1"/>
  <c r="S249" i="43"/>
  <c r="AM250" i="13" s="1"/>
  <c r="S252" i="43"/>
  <c r="AM253" i="13" s="1"/>
  <c r="R254" i="43"/>
  <c r="L255" i="13" s="1"/>
  <c r="S261" i="43"/>
  <c r="AM262" i="13" s="1"/>
  <c r="R267" i="43"/>
  <c r="L268" i="13" s="1"/>
  <c r="R289" i="43"/>
  <c r="L290" i="13" s="1"/>
  <c r="R293" i="43"/>
  <c r="L294" i="13" s="1"/>
  <c r="S296" i="43"/>
  <c r="AM297" i="13" s="1"/>
  <c r="S300" i="43"/>
  <c r="AM301" i="13" s="1"/>
  <c r="R303" i="43"/>
  <c r="L304" i="13" s="1"/>
  <c r="S307" i="43"/>
  <c r="AM308" i="13" s="1"/>
  <c r="R312" i="43"/>
  <c r="L313" i="13" s="1"/>
  <c r="R316" i="43"/>
  <c r="L317" i="13" s="1"/>
  <c r="R320" i="43"/>
  <c r="L321" i="13" s="1"/>
  <c r="R334" i="43"/>
  <c r="L335" i="13" s="1"/>
  <c r="R339" i="43"/>
  <c r="L340" i="13" s="1"/>
  <c r="R343" i="43"/>
  <c r="L344" i="13" s="1"/>
  <c r="R347" i="43"/>
  <c r="L348" i="13" s="1"/>
  <c r="R361" i="43"/>
  <c r="L362" i="13" s="1"/>
  <c r="R365" i="43"/>
  <c r="L366" i="13" s="1"/>
  <c r="S149" i="43"/>
  <c r="AM150" i="13" s="1"/>
  <c r="S153" i="43"/>
  <c r="AM154" i="13" s="1"/>
  <c r="R160" i="43"/>
  <c r="L161" i="13" s="1"/>
  <c r="S172" i="43"/>
  <c r="AM173" i="13" s="1"/>
  <c r="S176" i="43"/>
  <c r="AM177" i="13" s="1"/>
  <c r="S178" i="43"/>
  <c r="AM179" i="13" s="1"/>
  <c r="R184" i="43"/>
  <c r="L185" i="13" s="1"/>
  <c r="S187" i="43"/>
  <c r="AM188" i="13" s="1"/>
  <c r="S189" i="43"/>
  <c r="AM190" i="13" s="1"/>
  <c r="S198" i="43"/>
  <c r="AM199" i="13" s="1"/>
  <c r="R207" i="43"/>
  <c r="L208" i="13" s="1"/>
  <c r="R226" i="43"/>
  <c r="L227" i="13" s="1"/>
  <c r="P232" i="43"/>
  <c r="S232" i="43" s="1"/>
  <c r="AM233" i="13" s="1"/>
  <c r="R238" i="43"/>
  <c r="L239" i="13" s="1"/>
  <c r="S242" i="43"/>
  <c r="AM243" i="13" s="1"/>
  <c r="R246" i="43"/>
  <c r="L247" i="13" s="1"/>
  <c r="P247" i="43"/>
  <c r="S247" i="43" s="1"/>
  <c r="AM248" i="13" s="1"/>
  <c r="R249" i="43"/>
  <c r="L250" i="13" s="1"/>
  <c r="R253" i="43"/>
  <c r="L254" i="13" s="1"/>
  <c r="P254" i="43"/>
  <c r="S254" i="43" s="1"/>
  <c r="AM255" i="13" s="1"/>
  <c r="S276" i="43"/>
  <c r="AM277" i="13" s="1"/>
  <c r="S292" i="43"/>
  <c r="AM293" i="13" s="1"/>
  <c r="P295" i="43"/>
  <c r="S295" i="43" s="1"/>
  <c r="AM296" i="13" s="1"/>
  <c r="R296" i="43"/>
  <c r="L297" i="13" s="1"/>
  <c r="P299" i="43"/>
  <c r="S299" i="43" s="1"/>
  <c r="AM300" i="13" s="1"/>
  <c r="P306" i="43"/>
  <c r="S306" i="43" s="1"/>
  <c r="AM307" i="13" s="1"/>
  <c r="S316" i="43"/>
  <c r="AM317" i="13" s="1"/>
  <c r="S320" i="43"/>
  <c r="AM321" i="13" s="1"/>
  <c r="S339" i="43"/>
  <c r="AM340" i="13" s="1"/>
  <c r="S343" i="43"/>
  <c r="AM344" i="13" s="1"/>
  <c r="S347" i="43"/>
  <c r="AM348" i="13" s="1"/>
  <c r="S170" i="43"/>
  <c r="AM171" i="13" s="1"/>
  <c r="R180" i="43"/>
  <c r="L181" i="13" s="1"/>
  <c r="R191" i="43"/>
  <c r="L192" i="13" s="1"/>
  <c r="R195" i="43"/>
  <c r="L196" i="13" s="1"/>
  <c r="R199" i="43"/>
  <c r="L200" i="13" s="1"/>
  <c r="R230" i="43"/>
  <c r="L231" i="13" s="1"/>
  <c r="R234" i="43"/>
  <c r="L235" i="13" s="1"/>
  <c r="S280" i="43"/>
  <c r="AM281" i="13" s="1"/>
  <c r="S284" i="43"/>
  <c r="AM285" i="13" s="1"/>
  <c r="R288" i="43"/>
  <c r="L289" i="13" s="1"/>
  <c r="R292" i="43"/>
  <c r="L293" i="13" s="1"/>
  <c r="R305" i="43"/>
  <c r="L306" i="13" s="1"/>
  <c r="R318" i="43"/>
  <c r="L319" i="13" s="1"/>
  <c r="R322" i="43"/>
  <c r="L323" i="13" s="1"/>
  <c r="R332" i="43"/>
  <c r="L333" i="13" s="1"/>
  <c r="R336" i="43"/>
  <c r="L337" i="13" s="1"/>
  <c r="R341" i="43"/>
  <c r="L342" i="13" s="1"/>
  <c r="R345" i="43"/>
  <c r="L346" i="13" s="1"/>
  <c r="R349" i="43"/>
  <c r="L350" i="13" s="1"/>
  <c r="S357" i="43"/>
  <c r="AM358" i="13" s="1"/>
  <c r="R359" i="43"/>
  <c r="L360" i="13" s="1"/>
  <c r="R363" i="43"/>
  <c r="L364" i="13" s="1"/>
  <c r="R367" i="43"/>
  <c r="L368" i="13" s="1"/>
  <c r="R368" i="43"/>
  <c r="L369" i="13" s="1"/>
  <c r="P65" i="42"/>
  <c r="S65" i="42" s="1"/>
  <c r="AL66" i="13" s="1"/>
  <c r="R65" i="42"/>
  <c r="K66" i="13" s="1"/>
  <c r="P73" i="42"/>
  <c r="S73" i="42" s="1"/>
  <c r="AL74" i="13" s="1"/>
  <c r="R73" i="42"/>
  <c r="K74" i="13" s="1"/>
  <c r="R159" i="42"/>
  <c r="K160" i="13" s="1"/>
  <c r="S159" i="42"/>
  <c r="AL160" i="13" s="1"/>
  <c r="R308" i="42"/>
  <c r="K309" i="13" s="1"/>
  <c r="P308" i="42"/>
  <c r="S308" i="42" s="1"/>
  <c r="AL309" i="13" s="1"/>
  <c r="R328" i="42"/>
  <c r="K329" i="13" s="1"/>
  <c r="P328" i="42"/>
  <c r="S328" i="42" s="1"/>
  <c r="AL329" i="13" s="1"/>
  <c r="R349" i="42"/>
  <c r="K350" i="13" s="1"/>
  <c r="P349" i="42"/>
  <c r="S349" i="42" s="1"/>
  <c r="AL350" i="13" s="1"/>
  <c r="R8" i="42"/>
  <c r="K9" i="13" s="1"/>
  <c r="P12" i="42"/>
  <c r="S12" i="42" s="1"/>
  <c r="AL13" i="13" s="1"/>
  <c r="R12" i="42"/>
  <c r="K13" i="13" s="1"/>
  <c r="R23" i="42"/>
  <c r="K24" i="13" s="1"/>
  <c r="P16" i="42"/>
  <c r="S16" i="42" s="1"/>
  <c r="AL17" i="13" s="1"/>
  <c r="R16" i="42"/>
  <c r="K17" i="13" s="1"/>
  <c r="P81" i="42"/>
  <c r="S81" i="42" s="1"/>
  <c r="AL82" i="13" s="1"/>
  <c r="R81" i="42"/>
  <c r="K82" i="13" s="1"/>
  <c r="P144" i="42"/>
  <c r="S144" i="42" s="1"/>
  <c r="AL145" i="13" s="1"/>
  <c r="R144" i="42"/>
  <c r="K145" i="13" s="1"/>
  <c r="R157" i="42"/>
  <c r="K158" i="13" s="1"/>
  <c r="P157" i="42"/>
  <c r="S157" i="42" s="1"/>
  <c r="AL158" i="13" s="1"/>
  <c r="R7" i="42"/>
  <c r="K8" i="13" s="1"/>
  <c r="R9" i="42"/>
  <c r="K10" i="13" s="1"/>
  <c r="S30" i="42"/>
  <c r="AL31" i="13" s="1"/>
  <c r="S42" i="42"/>
  <c r="AL43" i="13" s="1"/>
  <c r="S49" i="42"/>
  <c r="AL50" i="13" s="1"/>
  <c r="S58" i="42"/>
  <c r="AL59" i="13" s="1"/>
  <c r="R64" i="42"/>
  <c r="K65" i="13" s="1"/>
  <c r="P64" i="42"/>
  <c r="S64" i="42" s="1"/>
  <c r="AL65" i="13" s="1"/>
  <c r="R72" i="42"/>
  <c r="K73" i="13" s="1"/>
  <c r="P72" i="42"/>
  <c r="S72" i="42" s="1"/>
  <c r="AL73" i="13" s="1"/>
  <c r="R80" i="42"/>
  <c r="K81" i="13" s="1"/>
  <c r="P80" i="42"/>
  <c r="S80" i="42" s="1"/>
  <c r="AL81" i="13" s="1"/>
  <c r="S85" i="42"/>
  <c r="AL86" i="13" s="1"/>
  <c r="R88" i="42"/>
  <c r="K89" i="13" s="1"/>
  <c r="R89" i="42"/>
  <c r="K90" i="13" s="1"/>
  <c r="P92" i="42"/>
  <c r="S92" i="42" s="1"/>
  <c r="AL93" i="13" s="1"/>
  <c r="P95" i="42"/>
  <c r="S95" i="42" s="1"/>
  <c r="AL96" i="13" s="1"/>
  <c r="R108" i="42"/>
  <c r="K109" i="13" s="1"/>
  <c r="P111" i="42"/>
  <c r="S111" i="42" s="1"/>
  <c r="AL112" i="13" s="1"/>
  <c r="R130" i="42"/>
  <c r="K131" i="13" s="1"/>
  <c r="P130" i="42"/>
  <c r="S130" i="42" s="1"/>
  <c r="AL131" i="13" s="1"/>
  <c r="R151" i="42"/>
  <c r="K152" i="13" s="1"/>
  <c r="R173" i="42"/>
  <c r="K174" i="13" s="1"/>
  <c r="P173" i="42"/>
  <c r="S173" i="42" s="1"/>
  <c r="AL174" i="13" s="1"/>
  <c r="R175" i="42"/>
  <c r="K176" i="13" s="1"/>
  <c r="S175" i="42"/>
  <c r="AL176" i="13" s="1"/>
  <c r="S228" i="42"/>
  <c r="AL229" i="13" s="1"/>
  <c r="R228" i="42"/>
  <c r="K229" i="13" s="1"/>
  <c r="R252" i="42"/>
  <c r="K253" i="13" s="1"/>
  <c r="P252" i="42"/>
  <c r="S252" i="42" s="1"/>
  <c r="AL253" i="13" s="1"/>
  <c r="R265" i="42"/>
  <c r="K266" i="13" s="1"/>
  <c r="P265" i="42"/>
  <c r="S265" i="42" s="1"/>
  <c r="AL266" i="13" s="1"/>
  <c r="R269" i="42"/>
  <c r="K270" i="13" s="1"/>
  <c r="P269" i="42"/>
  <c r="S269" i="42" s="1"/>
  <c r="AL270" i="13" s="1"/>
  <c r="R273" i="42"/>
  <c r="K274" i="13" s="1"/>
  <c r="P273" i="42"/>
  <c r="S273" i="42" s="1"/>
  <c r="AL274" i="13" s="1"/>
  <c r="P6" i="42"/>
  <c r="S6" i="42" s="1"/>
  <c r="AL7" i="13" s="1"/>
  <c r="R6" i="42"/>
  <c r="K7" i="13" s="1"/>
  <c r="P18" i="42"/>
  <c r="S18" i="42" s="1"/>
  <c r="AL19" i="13" s="1"/>
  <c r="P23" i="42"/>
  <c r="S23" i="42" s="1"/>
  <c r="AL24" i="13" s="1"/>
  <c r="S26" i="42"/>
  <c r="AL27" i="13" s="1"/>
  <c r="S36" i="42"/>
  <c r="AL37" i="13" s="1"/>
  <c r="S45" i="42"/>
  <c r="AL46" i="13" s="1"/>
  <c r="S54" i="42"/>
  <c r="AL55" i="13" s="1"/>
  <c r="S61" i="42"/>
  <c r="AL62" i="13" s="1"/>
  <c r="P69" i="42"/>
  <c r="S69" i="42" s="1"/>
  <c r="AL70" i="13" s="1"/>
  <c r="R69" i="42"/>
  <c r="K70" i="13" s="1"/>
  <c r="P77" i="42"/>
  <c r="S77" i="42" s="1"/>
  <c r="AL78" i="13" s="1"/>
  <c r="R77" i="42"/>
  <c r="K78" i="13" s="1"/>
  <c r="R85" i="42"/>
  <c r="K86" i="13" s="1"/>
  <c r="P88" i="42"/>
  <c r="S88" i="42" s="1"/>
  <c r="AL89" i="13" s="1"/>
  <c r="R107" i="42"/>
  <c r="K108" i="13" s="1"/>
  <c r="P107" i="42"/>
  <c r="S107" i="42" s="1"/>
  <c r="AL108" i="13" s="1"/>
  <c r="R123" i="42"/>
  <c r="K124" i="13" s="1"/>
  <c r="P123" i="42"/>
  <c r="S123" i="42" s="1"/>
  <c r="AL124" i="13" s="1"/>
  <c r="R139" i="42"/>
  <c r="K140" i="13" s="1"/>
  <c r="P143" i="42"/>
  <c r="S143" i="42" s="1"/>
  <c r="AL144" i="13" s="1"/>
  <c r="R143" i="42"/>
  <c r="K144" i="13" s="1"/>
  <c r="P226" i="42"/>
  <c r="S226" i="42" s="1"/>
  <c r="AL227" i="13" s="1"/>
  <c r="R226" i="42"/>
  <c r="K227" i="13" s="1"/>
  <c r="R237" i="42"/>
  <c r="K238" i="13" s="1"/>
  <c r="P237" i="42"/>
  <c r="S237" i="42" s="1"/>
  <c r="AL238" i="13" s="1"/>
  <c r="P4" i="42"/>
  <c r="S4" i="42" s="1"/>
  <c r="AL5" i="13" s="1"/>
  <c r="R4" i="42"/>
  <c r="K5" i="13" s="1"/>
  <c r="S13" i="42"/>
  <c r="AL14" i="13" s="1"/>
  <c r="R14" i="42"/>
  <c r="K15" i="13" s="1"/>
  <c r="S22" i="42"/>
  <c r="AL23" i="13" s="1"/>
  <c r="S31" i="42"/>
  <c r="AL32" i="13" s="1"/>
  <c r="R36" i="42"/>
  <c r="K37" i="13" s="1"/>
  <c r="S41" i="42"/>
  <c r="AL42" i="13" s="1"/>
  <c r="S50" i="42"/>
  <c r="AL51" i="13" s="1"/>
  <c r="S57" i="42"/>
  <c r="AL58" i="13" s="1"/>
  <c r="R68" i="42"/>
  <c r="K69" i="13" s="1"/>
  <c r="P68" i="42"/>
  <c r="S68" i="42" s="1"/>
  <c r="AL69" i="13" s="1"/>
  <c r="R70" i="42"/>
  <c r="K71" i="13" s="1"/>
  <c r="R76" i="42"/>
  <c r="K77" i="13" s="1"/>
  <c r="P76" i="42"/>
  <c r="S76" i="42" s="1"/>
  <c r="AL77" i="13" s="1"/>
  <c r="R78" i="42"/>
  <c r="K79" i="13" s="1"/>
  <c r="R84" i="42"/>
  <c r="K85" i="13" s="1"/>
  <c r="P84" i="42"/>
  <c r="S84" i="42" s="1"/>
  <c r="AL85" i="13" s="1"/>
  <c r="R101" i="42"/>
  <c r="K102" i="13" s="1"/>
  <c r="P104" i="42"/>
  <c r="S104" i="42" s="1"/>
  <c r="AL105" i="13" s="1"/>
  <c r="R104" i="42"/>
  <c r="K105" i="13" s="1"/>
  <c r="R117" i="42"/>
  <c r="K118" i="13" s="1"/>
  <c r="P120" i="42"/>
  <c r="S120" i="42" s="1"/>
  <c r="AL121" i="13" s="1"/>
  <c r="R120" i="42"/>
  <c r="K121" i="13" s="1"/>
  <c r="R134" i="42"/>
  <c r="K135" i="13" s="1"/>
  <c r="P134" i="42"/>
  <c r="S134" i="42" s="1"/>
  <c r="AL135" i="13" s="1"/>
  <c r="R162" i="42"/>
  <c r="K163" i="13" s="1"/>
  <c r="P170" i="42"/>
  <c r="S170" i="42" s="1"/>
  <c r="AL171" i="13" s="1"/>
  <c r="R170" i="42"/>
  <c r="K171" i="13" s="1"/>
  <c r="R200" i="42"/>
  <c r="K201" i="13" s="1"/>
  <c r="P200" i="42"/>
  <c r="S200" i="42" s="1"/>
  <c r="AL201" i="13" s="1"/>
  <c r="R202" i="42"/>
  <c r="K203" i="13" s="1"/>
  <c r="S202" i="42"/>
  <c r="AL203" i="13" s="1"/>
  <c r="P234" i="42"/>
  <c r="S234" i="42" s="1"/>
  <c r="AL235" i="13" s="1"/>
  <c r="R234" i="42"/>
  <c r="K235" i="13" s="1"/>
  <c r="R189" i="42"/>
  <c r="K190" i="13" s="1"/>
  <c r="R287" i="42"/>
  <c r="K288" i="13" s="1"/>
  <c r="P287" i="42"/>
  <c r="S287" i="42" s="1"/>
  <c r="AL288" i="13" s="1"/>
  <c r="P325" i="42"/>
  <c r="S325" i="42" s="1"/>
  <c r="AL326" i="13" s="1"/>
  <c r="R325" i="42"/>
  <c r="K326" i="13" s="1"/>
  <c r="R355" i="42"/>
  <c r="K356" i="13" s="1"/>
  <c r="P355" i="42"/>
  <c r="S355" i="42" s="1"/>
  <c r="AL356" i="13" s="1"/>
  <c r="P368" i="42"/>
  <c r="S368" i="42" s="1"/>
  <c r="AL369" i="13" s="1"/>
  <c r="R368" i="42"/>
  <c r="K369" i="13" s="1"/>
  <c r="S5" i="42"/>
  <c r="AL6" i="13" s="1"/>
  <c r="S11" i="42"/>
  <c r="AL12" i="13" s="1"/>
  <c r="S15" i="42"/>
  <c r="AL16" i="13" s="1"/>
  <c r="R19" i="42"/>
  <c r="K20" i="13" s="1"/>
  <c r="R24" i="42"/>
  <c r="K25" i="13" s="1"/>
  <c r="S25" i="42"/>
  <c r="AL26" i="13" s="1"/>
  <c r="S29" i="42"/>
  <c r="AL30" i="13" s="1"/>
  <c r="S33" i="42"/>
  <c r="AL34" i="13" s="1"/>
  <c r="S40" i="42"/>
  <c r="AL41" i="13" s="1"/>
  <c r="S44" i="42"/>
  <c r="AL45" i="13" s="1"/>
  <c r="S48" i="42"/>
  <c r="AL49" i="13" s="1"/>
  <c r="S52" i="42"/>
  <c r="AL53" i="13" s="1"/>
  <c r="S56" i="42"/>
  <c r="AL57" i="13" s="1"/>
  <c r="S60" i="42"/>
  <c r="AL61" i="13" s="1"/>
  <c r="S63" i="42"/>
  <c r="AL64" i="13" s="1"/>
  <c r="R86" i="42"/>
  <c r="K87" i="13" s="1"/>
  <c r="S93" i="42"/>
  <c r="AL94" i="13" s="1"/>
  <c r="S100" i="42"/>
  <c r="AL101" i="13" s="1"/>
  <c r="R103" i="42"/>
  <c r="K104" i="13" s="1"/>
  <c r="R109" i="42"/>
  <c r="K110" i="13" s="1"/>
  <c r="S116" i="42"/>
  <c r="AL117" i="13" s="1"/>
  <c r="R119" i="42"/>
  <c r="K120" i="13" s="1"/>
  <c r="R124" i="42"/>
  <c r="K125" i="13" s="1"/>
  <c r="R132" i="42"/>
  <c r="K133" i="13" s="1"/>
  <c r="P155" i="42"/>
  <c r="S155" i="42" s="1"/>
  <c r="AL156" i="13" s="1"/>
  <c r="R155" i="42"/>
  <c r="K156" i="13" s="1"/>
  <c r="S162" i="42"/>
  <c r="AL163" i="13" s="1"/>
  <c r="R177" i="42"/>
  <c r="K178" i="13" s="1"/>
  <c r="P177" i="42"/>
  <c r="S177" i="42" s="1"/>
  <c r="AL178" i="13" s="1"/>
  <c r="S185" i="42"/>
  <c r="AL186" i="13" s="1"/>
  <c r="S189" i="42"/>
  <c r="AL190" i="13" s="1"/>
  <c r="R197" i="42"/>
  <c r="K198" i="13" s="1"/>
  <c r="R204" i="42"/>
  <c r="K205" i="13" s="1"/>
  <c r="P204" i="42"/>
  <c r="S204" i="42" s="1"/>
  <c r="AL205" i="13" s="1"/>
  <c r="S212" i="42"/>
  <c r="AL213" i="13" s="1"/>
  <c r="R222" i="42"/>
  <c r="K223" i="13" s="1"/>
  <c r="P222" i="42"/>
  <c r="S222" i="42" s="1"/>
  <c r="AL223" i="13" s="1"/>
  <c r="R231" i="42"/>
  <c r="K232" i="13" s="1"/>
  <c r="R238" i="42"/>
  <c r="K239" i="13" s="1"/>
  <c r="R245" i="42"/>
  <c r="K246" i="13" s="1"/>
  <c r="P245" i="42"/>
  <c r="S245" i="42" s="1"/>
  <c r="AL246" i="13" s="1"/>
  <c r="R248" i="42"/>
  <c r="K249" i="13" s="1"/>
  <c r="P248" i="42"/>
  <c r="S248" i="42" s="1"/>
  <c r="AL249" i="13" s="1"/>
  <c r="R253" i="42"/>
  <c r="K254" i="13" s="1"/>
  <c r="S258" i="42"/>
  <c r="AL259" i="13" s="1"/>
  <c r="R283" i="42"/>
  <c r="K284" i="13" s="1"/>
  <c r="P283" i="42"/>
  <c r="S283" i="42" s="1"/>
  <c r="AL284" i="13" s="1"/>
  <c r="S293" i="42"/>
  <c r="AL294" i="13" s="1"/>
  <c r="P352" i="42"/>
  <c r="S352" i="42" s="1"/>
  <c r="AL353" i="13" s="1"/>
  <c r="R352" i="42"/>
  <c r="K353" i="13" s="1"/>
  <c r="S361" i="42"/>
  <c r="AL362" i="13" s="1"/>
  <c r="S103" i="42"/>
  <c r="AL104" i="13" s="1"/>
  <c r="R105" i="42"/>
  <c r="K106" i="13" s="1"/>
  <c r="S119" i="42"/>
  <c r="AL120" i="13" s="1"/>
  <c r="R121" i="42"/>
  <c r="K122" i="13" s="1"/>
  <c r="R128" i="42"/>
  <c r="K129" i="13" s="1"/>
  <c r="P152" i="42"/>
  <c r="S152" i="42" s="1"/>
  <c r="AL153" i="13" s="1"/>
  <c r="R152" i="42"/>
  <c r="K153" i="13" s="1"/>
  <c r="R161" i="42"/>
  <c r="K162" i="13" s="1"/>
  <c r="P161" i="42"/>
  <c r="S161" i="42" s="1"/>
  <c r="AL162" i="13" s="1"/>
  <c r="S169" i="42"/>
  <c r="AL170" i="13" s="1"/>
  <c r="S174" i="42"/>
  <c r="AL175" i="13" s="1"/>
  <c r="R188" i="42"/>
  <c r="K189" i="13" s="1"/>
  <c r="P188" i="42"/>
  <c r="S188" i="42" s="1"/>
  <c r="AL189" i="13" s="1"/>
  <c r="S196" i="42"/>
  <c r="AL197" i="13" s="1"/>
  <c r="S201" i="42"/>
  <c r="AL202" i="13" s="1"/>
  <c r="S214" i="42"/>
  <c r="AL215" i="13" s="1"/>
  <c r="S238" i="42"/>
  <c r="AL239" i="13" s="1"/>
  <c r="S253" i="42"/>
  <c r="AL254" i="13" s="1"/>
  <c r="R260" i="42"/>
  <c r="K261" i="13" s="1"/>
  <c r="P260" i="42"/>
  <c r="S260" i="42" s="1"/>
  <c r="AL261" i="13" s="1"/>
  <c r="R279" i="42"/>
  <c r="K280" i="13" s="1"/>
  <c r="P279" i="42"/>
  <c r="S279" i="42" s="1"/>
  <c r="AL280" i="13" s="1"/>
  <c r="P309" i="42"/>
  <c r="S309" i="42" s="1"/>
  <c r="AL310" i="13" s="1"/>
  <c r="R309" i="42"/>
  <c r="K310" i="13" s="1"/>
  <c r="S345" i="42"/>
  <c r="AL346" i="13" s="1"/>
  <c r="R136" i="42"/>
  <c r="K137" i="13" s="1"/>
  <c r="R140" i="42"/>
  <c r="K141" i="13" s="1"/>
  <c r="R165" i="42"/>
  <c r="K166" i="13" s="1"/>
  <c r="R169" i="42"/>
  <c r="K170" i="13" s="1"/>
  <c r="R183" i="42"/>
  <c r="K184" i="13" s="1"/>
  <c r="R192" i="42"/>
  <c r="K193" i="13" s="1"/>
  <c r="R196" i="42"/>
  <c r="K197" i="13" s="1"/>
  <c r="R210" i="42"/>
  <c r="K211" i="13" s="1"/>
  <c r="R243" i="42"/>
  <c r="K244" i="13" s="1"/>
  <c r="R264" i="42"/>
  <c r="K265" i="13" s="1"/>
  <c r="R268" i="42"/>
  <c r="K269" i="13" s="1"/>
  <c r="R272" i="42"/>
  <c r="K273" i="13" s="1"/>
  <c r="S302" i="42"/>
  <c r="AL303" i="13" s="1"/>
  <c r="R307" i="42"/>
  <c r="K308" i="13" s="1"/>
  <c r="R318" i="42"/>
  <c r="K319" i="13" s="1"/>
  <c r="S321" i="42"/>
  <c r="AL322" i="13" s="1"/>
  <c r="R324" i="42"/>
  <c r="K325" i="13" s="1"/>
  <c r="S330" i="42"/>
  <c r="AL331" i="13" s="1"/>
  <c r="R334" i="42"/>
  <c r="K335" i="13" s="1"/>
  <c r="S337" i="42"/>
  <c r="AL338" i="13" s="1"/>
  <c r="R341" i="42"/>
  <c r="K342" i="13" s="1"/>
  <c r="S348" i="42"/>
  <c r="AL349" i="13" s="1"/>
  <c r="R351" i="42"/>
  <c r="K352" i="13" s="1"/>
  <c r="S364" i="42"/>
  <c r="AL365" i="13" s="1"/>
  <c r="R367" i="42"/>
  <c r="K368" i="13" s="1"/>
  <c r="P257" i="42"/>
  <c r="S257" i="42" s="1"/>
  <c r="AL258" i="13" s="1"/>
  <c r="P264" i="42"/>
  <c r="S264" i="42" s="1"/>
  <c r="AL265" i="13" s="1"/>
  <c r="P268" i="42"/>
  <c r="S268" i="42" s="1"/>
  <c r="AL269" i="13" s="1"/>
  <c r="P272" i="42"/>
  <c r="S272" i="42" s="1"/>
  <c r="AL273" i="13" s="1"/>
  <c r="R276" i="42"/>
  <c r="K277" i="13" s="1"/>
  <c r="R285" i="42"/>
  <c r="K286" i="13" s="1"/>
  <c r="R289" i="42"/>
  <c r="K290" i="13" s="1"/>
  <c r="R291" i="42"/>
  <c r="K292" i="13" s="1"/>
  <c r="P292" i="42"/>
  <c r="S292" i="42" s="1"/>
  <c r="AL293" i="13" s="1"/>
  <c r="R301" i="42"/>
  <c r="K302" i="13" s="1"/>
  <c r="R302" i="42"/>
  <c r="K303" i="13" s="1"/>
  <c r="R305" i="42"/>
  <c r="K306" i="13" s="1"/>
  <c r="S306" i="42"/>
  <c r="AL307" i="13" s="1"/>
  <c r="P307" i="42"/>
  <c r="S307" i="42" s="1"/>
  <c r="AL308" i="13" s="1"/>
  <c r="R314" i="42"/>
  <c r="K315" i="13" s="1"/>
  <c r="S317" i="42"/>
  <c r="AL318" i="13" s="1"/>
  <c r="P318" i="42"/>
  <c r="S318" i="42" s="1"/>
  <c r="AL319" i="13" s="1"/>
  <c r="R320" i="42"/>
  <c r="K321" i="13" s="1"/>
  <c r="R321" i="42"/>
  <c r="K322" i="13" s="1"/>
  <c r="P324" i="42"/>
  <c r="S324" i="42" s="1"/>
  <c r="AL325" i="13" s="1"/>
  <c r="S326" i="42"/>
  <c r="AL327" i="13" s="1"/>
  <c r="S333" i="42"/>
  <c r="AL334" i="13" s="1"/>
  <c r="P334" i="42"/>
  <c r="S334" i="42" s="1"/>
  <c r="AL335" i="13" s="1"/>
  <c r="R336" i="42"/>
  <c r="K337" i="13" s="1"/>
  <c r="R337" i="42"/>
  <c r="K338" i="13" s="1"/>
  <c r="S340" i="42"/>
  <c r="AL341" i="13" s="1"/>
  <c r="P341" i="42"/>
  <c r="S341" i="42" s="1"/>
  <c r="AL342" i="13" s="1"/>
  <c r="S344" i="42"/>
  <c r="AL345" i="13" s="1"/>
  <c r="R347" i="42"/>
  <c r="K348" i="13" s="1"/>
  <c r="R348" i="42"/>
  <c r="K349" i="13" s="1"/>
  <c r="P351" i="42"/>
  <c r="S351" i="42" s="1"/>
  <c r="AL352" i="13" s="1"/>
  <c r="S353" i="42"/>
  <c r="AL354" i="13" s="1"/>
  <c r="R357" i="42"/>
  <c r="K358" i="13" s="1"/>
  <c r="S360" i="42"/>
  <c r="AL361" i="13" s="1"/>
  <c r="R363" i="42"/>
  <c r="K364" i="13" s="1"/>
  <c r="R364" i="42"/>
  <c r="K365" i="13" s="1"/>
  <c r="P367" i="42"/>
  <c r="S367" i="42" s="1"/>
  <c r="AL368" i="13" s="1"/>
  <c r="S127" i="42"/>
  <c r="AL128" i="13" s="1"/>
  <c r="S131" i="42"/>
  <c r="AL132" i="13" s="1"/>
  <c r="S135" i="42"/>
  <c r="AL136" i="13" s="1"/>
  <c r="R148" i="42"/>
  <c r="K149" i="13" s="1"/>
  <c r="R167" i="42"/>
  <c r="K168" i="13" s="1"/>
  <c r="R181" i="42"/>
  <c r="K182" i="13" s="1"/>
  <c r="R186" i="42"/>
  <c r="K187" i="13" s="1"/>
  <c r="R194" i="42"/>
  <c r="K195" i="13" s="1"/>
  <c r="R208" i="42"/>
  <c r="K209" i="13" s="1"/>
  <c r="S224" i="42"/>
  <c r="AL225" i="13" s="1"/>
  <c r="S227" i="42"/>
  <c r="AL228" i="13" s="1"/>
  <c r="R229" i="42"/>
  <c r="K230" i="13" s="1"/>
  <c r="S235" i="42"/>
  <c r="AL236" i="13" s="1"/>
  <c r="R241" i="42"/>
  <c r="K242" i="13" s="1"/>
  <c r="P256" i="42"/>
  <c r="S256" i="42" s="1"/>
  <c r="AL257" i="13" s="1"/>
  <c r="R270" i="42"/>
  <c r="K271" i="13" s="1"/>
  <c r="R274" i="42"/>
  <c r="K275" i="13" s="1"/>
  <c r="S276" i="42"/>
  <c r="AL277" i="13" s="1"/>
  <c r="S291" i="42"/>
  <c r="AL292" i="13" s="1"/>
  <c r="S296" i="42"/>
  <c r="AL297" i="13" s="1"/>
  <c r="P301" i="42"/>
  <c r="S301" i="42" s="1"/>
  <c r="AL302" i="13" s="1"/>
  <c r="S303" i="42"/>
  <c r="AL304" i="13" s="1"/>
  <c r="S304" i="42"/>
  <c r="AL305" i="13" s="1"/>
  <c r="P305" i="42"/>
  <c r="S305" i="42" s="1"/>
  <c r="AL306" i="13" s="1"/>
  <c r="R306" i="42"/>
  <c r="K307" i="13" s="1"/>
  <c r="S310" i="42"/>
  <c r="AL311" i="13" s="1"/>
  <c r="S311" i="42"/>
  <c r="AL312" i="13" s="1"/>
  <c r="R312" i="42"/>
  <c r="K313" i="13" s="1"/>
  <c r="S313" i="42"/>
  <c r="AL314" i="13" s="1"/>
  <c r="P314" i="42"/>
  <c r="S314" i="42" s="1"/>
  <c r="AL315" i="13" s="1"/>
  <c r="R316" i="42"/>
  <c r="K317" i="13" s="1"/>
  <c r="R317" i="42"/>
  <c r="K318" i="13" s="1"/>
  <c r="P320" i="42"/>
  <c r="S320" i="42" s="1"/>
  <c r="AL321" i="13" s="1"/>
  <c r="S322" i="42"/>
  <c r="AL323" i="13" s="1"/>
  <c r="R326" i="42"/>
  <c r="K327" i="13" s="1"/>
  <c r="S329" i="42"/>
  <c r="AL330" i="13" s="1"/>
  <c r="R332" i="42"/>
  <c r="K333" i="13" s="1"/>
  <c r="R333" i="42"/>
  <c r="K334" i="13" s="1"/>
  <c r="P336" i="42"/>
  <c r="S336" i="42" s="1"/>
  <c r="AL337" i="13" s="1"/>
  <c r="R339" i="42"/>
  <c r="K340" i="13" s="1"/>
  <c r="R340" i="42"/>
  <c r="K341" i="13" s="1"/>
  <c r="R343" i="42"/>
  <c r="K344" i="13" s="1"/>
  <c r="R344" i="42"/>
  <c r="K345" i="13" s="1"/>
  <c r="P347" i="42"/>
  <c r="S347" i="42" s="1"/>
  <c r="AL348" i="13" s="1"/>
  <c r="S356" i="42"/>
  <c r="AL357" i="13" s="1"/>
  <c r="P357" i="42"/>
  <c r="S357" i="42" s="1"/>
  <c r="AL358" i="13" s="1"/>
  <c r="R359" i="42"/>
  <c r="K360" i="13" s="1"/>
  <c r="R360" i="42"/>
  <c r="K361" i="13" s="1"/>
  <c r="P363" i="42"/>
  <c r="S363" i="42" s="1"/>
  <c r="AL364" i="13" s="1"/>
  <c r="S365" i="42"/>
  <c r="AL366" i="13" s="1"/>
  <c r="R6" i="41"/>
  <c r="J7" i="13" s="1"/>
  <c r="R8" i="41"/>
  <c r="J9" i="13" s="1"/>
  <c r="R13" i="41"/>
  <c r="J14" i="13" s="1"/>
  <c r="R37" i="41"/>
  <c r="J38" i="13" s="1"/>
  <c r="P48" i="41"/>
  <c r="S48" i="41" s="1"/>
  <c r="AK49" i="13" s="1"/>
  <c r="R49" i="41"/>
  <c r="J50" i="13" s="1"/>
  <c r="R64" i="41"/>
  <c r="J65" i="13" s="1"/>
  <c r="R74" i="41"/>
  <c r="J75" i="13" s="1"/>
  <c r="R79" i="41"/>
  <c r="J80" i="13" s="1"/>
  <c r="R97" i="41"/>
  <c r="J98" i="13" s="1"/>
  <c r="R118" i="41"/>
  <c r="J119" i="13" s="1"/>
  <c r="R138" i="41"/>
  <c r="J139" i="13" s="1"/>
  <c r="P148" i="41"/>
  <c r="S148" i="41" s="1"/>
  <c r="AK149" i="13" s="1"/>
  <c r="P160" i="41"/>
  <c r="R167" i="41"/>
  <c r="J168" i="13" s="1"/>
  <c r="P174" i="41"/>
  <c r="S174" i="41" s="1"/>
  <c r="AK175" i="13" s="1"/>
  <c r="R194" i="41"/>
  <c r="J195" i="13" s="1"/>
  <c r="R240" i="41"/>
  <c r="J241" i="13" s="1"/>
  <c r="R252" i="41"/>
  <c r="J253" i="13" s="1"/>
  <c r="R255" i="41"/>
  <c r="J256" i="13" s="1"/>
  <c r="P267" i="41"/>
  <c r="S267" i="41" s="1"/>
  <c r="AK268" i="13" s="1"/>
  <c r="P276" i="41"/>
  <c r="S276" i="41" s="1"/>
  <c r="AK277" i="13" s="1"/>
  <c r="P294" i="41"/>
  <c r="S294" i="41" s="1"/>
  <c r="AK295" i="13" s="1"/>
  <c r="P301" i="41"/>
  <c r="S301" i="41" s="1"/>
  <c r="AK302" i="13" s="1"/>
  <c r="R302" i="41"/>
  <c r="J303" i="13" s="1"/>
  <c r="P305" i="41"/>
  <c r="S305" i="41" s="1"/>
  <c r="AK306" i="13" s="1"/>
  <c r="R343" i="41"/>
  <c r="J344" i="13" s="1"/>
  <c r="P355" i="41"/>
  <c r="S355" i="41" s="1"/>
  <c r="AK356" i="13" s="1"/>
  <c r="R356" i="41"/>
  <c r="J357" i="13" s="1"/>
  <c r="P363" i="41"/>
  <c r="R17" i="41"/>
  <c r="J18" i="13" s="1"/>
  <c r="R29" i="41"/>
  <c r="J30" i="13" s="1"/>
  <c r="R71" i="41"/>
  <c r="J72" i="13" s="1"/>
  <c r="R94" i="41"/>
  <c r="J95" i="13" s="1"/>
  <c r="R164" i="41"/>
  <c r="J165" i="13" s="1"/>
  <c r="P169" i="41"/>
  <c r="S169" i="41" s="1"/>
  <c r="AK170" i="13" s="1"/>
  <c r="R179" i="41"/>
  <c r="J180" i="13" s="1"/>
  <c r="S214" i="41"/>
  <c r="AK215" i="13" s="1"/>
  <c r="R216" i="41"/>
  <c r="J217" i="13" s="1"/>
  <c r="P233" i="41"/>
  <c r="S233" i="41" s="1"/>
  <c r="AK234" i="13" s="1"/>
  <c r="R241" i="41"/>
  <c r="J242" i="13" s="1"/>
  <c r="R256" i="41"/>
  <c r="J257" i="13" s="1"/>
  <c r="R260" i="41"/>
  <c r="J261" i="13" s="1"/>
  <c r="R268" i="41"/>
  <c r="J269" i="13" s="1"/>
  <c r="R313" i="41"/>
  <c r="J314" i="13" s="1"/>
  <c r="R344" i="41"/>
  <c r="J345" i="13" s="1"/>
  <c r="P347" i="41"/>
  <c r="S347" i="41" s="1"/>
  <c r="AK348" i="13" s="1"/>
  <c r="R364" i="41"/>
  <c r="J365" i="13" s="1"/>
  <c r="P14" i="41"/>
  <c r="S14" i="41" s="1"/>
  <c r="AK15" i="13" s="1"/>
  <c r="R14" i="41"/>
  <c r="J15" i="13" s="1"/>
  <c r="P57" i="41"/>
  <c r="S57" i="41" s="1"/>
  <c r="AK58" i="13" s="1"/>
  <c r="R57" i="41"/>
  <c r="J58" i="13" s="1"/>
  <c r="P126" i="41"/>
  <c r="S126" i="41" s="1"/>
  <c r="AK127" i="13" s="1"/>
  <c r="R126" i="41"/>
  <c r="J127" i="13" s="1"/>
  <c r="R145" i="41"/>
  <c r="J146" i="13" s="1"/>
  <c r="P145" i="41"/>
  <c r="S145" i="41" s="1"/>
  <c r="AK146" i="13" s="1"/>
  <c r="R213" i="41"/>
  <c r="J214" i="13" s="1"/>
  <c r="P213" i="41"/>
  <c r="S213" i="41" s="1"/>
  <c r="AK214" i="13" s="1"/>
  <c r="R236" i="41"/>
  <c r="J237" i="13" s="1"/>
  <c r="P236" i="41"/>
  <c r="S236" i="41" s="1"/>
  <c r="AK237" i="13" s="1"/>
  <c r="S264" i="41"/>
  <c r="AK265" i="13" s="1"/>
  <c r="R264" i="41"/>
  <c r="J265" i="13" s="1"/>
  <c r="R5" i="41"/>
  <c r="J6" i="13" s="1"/>
  <c r="P10" i="41"/>
  <c r="S10" i="41" s="1"/>
  <c r="AK11" i="13" s="1"/>
  <c r="R10" i="41"/>
  <c r="J11" i="13" s="1"/>
  <c r="P33" i="41"/>
  <c r="S33" i="41" s="1"/>
  <c r="AK34" i="13" s="1"/>
  <c r="R40" i="41"/>
  <c r="J41" i="13" s="1"/>
  <c r="R42" i="41"/>
  <c r="J43" i="13" s="1"/>
  <c r="R44" i="41"/>
  <c r="J45" i="13" s="1"/>
  <c r="R45" i="41"/>
  <c r="J46" i="13" s="1"/>
  <c r="S56" i="41"/>
  <c r="AK57" i="13" s="1"/>
  <c r="S61" i="41"/>
  <c r="AK62" i="13" s="1"/>
  <c r="P67" i="41"/>
  <c r="S67" i="41" s="1"/>
  <c r="AK68" i="13" s="1"/>
  <c r="R70" i="41"/>
  <c r="J71" i="13" s="1"/>
  <c r="S72" i="41"/>
  <c r="AK73" i="13" s="1"/>
  <c r="S75" i="41"/>
  <c r="AK76" i="13" s="1"/>
  <c r="P83" i="41"/>
  <c r="S83" i="41" s="1"/>
  <c r="AK84" i="13" s="1"/>
  <c r="P86" i="41"/>
  <c r="S86" i="41" s="1"/>
  <c r="AK87" i="13" s="1"/>
  <c r="R88" i="41"/>
  <c r="J89" i="13" s="1"/>
  <c r="P91" i="41"/>
  <c r="S91" i="41" s="1"/>
  <c r="AK92" i="13" s="1"/>
  <c r="R98" i="41"/>
  <c r="J99" i="13" s="1"/>
  <c r="P103" i="41"/>
  <c r="S103" i="41" s="1"/>
  <c r="AK104" i="13" s="1"/>
  <c r="R103" i="41"/>
  <c r="J104" i="13" s="1"/>
  <c r="P122" i="41"/>
  <c r="S122" i="41" s="1"/>
  <c r="AK123" i="13" s="1"/>
  <c r="R157" i="41"/>
  <c r="J158" i="13" s="1"/>
  <c r="P157" i="41"/>
  <c r="S157" i="41" s="1"/>
  <c r="AK158" i="13" s="1"/>
  <c r="R186" i="41"/>
  <c r="J187" i="13" s="1"/>
  <c r="P186" i="41"/>
  <c r="S186" i="41" s="1"/>
  <c r="AK187" i="13" s="1"/>
  <c r="R208" i="41"/>
  <c r="J209" i="13" s="1"/>
  <c r="P208" i="41"/>
  <c r="S208" i="41" s="1"/>
  <c r="AK209" i="13" s="1"/>
  <c r="R224" i="41"/>
  <c r="J225" i="13" s="1"/>
  <c r="P224" i="41"/>
  <c r="S224" i="41" s="1"/>
  <c r="AK225" i="13" s="1"/>
  <c r="S291" i="41"/>
  <c r="AK292" i="13" s="1"/>
  <c r="R293" i="41"/>
  <c r="J294" i="13" s="1"/>
  <c r="P293" i="41"/>
  <c r="S293" i="41" s="1"/>
  <c r="AK294" i="13" s="1"/>
  <c r="P340" i="41"/>
  <c r="S340" i="41" s="1"/>
  <c r="AK341" i="13" s="1"/>
  <c r="R340" i="41"/>
  <c r="J341" i="13" s="1"/>
  <c r="R358" i="41"/>
  <c r="J359" i="13" s="1"/>
  <c r="P358" i="41"/>
  <c r="S358" i="41" s="1"/>
  <c r="AK359" i="13" s="1"/>
  <c r="P366" i="41"/>
  <c r="S366" i="41" s="1"/>
  <c r="AK367" i="13" s="1"/>
  <c r="S15" i="41"/>
  <c r="AK16" i="13" s="1"/>
  <c r="R16" i="41"/>
  <c r="J17" i="13" s="1"/>
  <c r="P21" i="41"/>
  <c r="S21" i="41" s="1"/>
  <c r="AK22" i="13" s="1"/>
  <c r="R22" i="41"/>
  <c r="J23" i="13" s="1"/>
  <c r="P30" i="41"/>
  <c r="S30" i="41" s="1"/>
  <c r="AK31" i="13" s="1"/>
  <c r="R30" i="41"/>
  <c r="J31" i="13" s="1"/>
  <c r="S36" i="41"/>
  <c r="AK37" i="13" s="1"/>
  <c r="P44" i="41"/>
  <c r="S44" i="41" s="1"/>
  <c r="AK45" i="13" s="1"/>
  <c r="R56" i="41"/>
  <c r="J57" i="13" s="1"/>
  <c r="R58" i="41"/>
  <c r="J59" i="13" s="1"/>
  <c r="R60" i="41"/>
  <c r="J61" i="13" s="1"/>
  <c r="R61" i="41"/>
  <c r="J62" i="13" s="1"/>
  <c r="S63" i="41"/>
  <c r="AK64" i="13" s="1"/>
  <c r="R72" i="41"/>
  <c r="J73" i="13" s="1"/>
  <c r="R75" i="41"/>
  <c r="J76" i="13" s="1"/>
  <c r="S85" i="41"/>
  <c r="AK86" i="13" s="1"/>
  <c r="P90" i="41"/>
  <c r="S90" i="41" s="1"/>
  <c r="AK91" i="13" s="1"/>
  <c r="R90" i="41"/>
  <c r="J91" i="13" s="1"/>
  <c r="S94" i="41"/>
  <c r="AK95" i="13" s="1"/>
  <c r="S102" i="41"/>
  <c r="AK103" i="13" s="1"/>
  <c r="P110" i="41"/>
  <c r="S110" i="41" s="1"/>
  <c r="AK111" i="13" s="1"/>
  <c r="R111" i="41"/>
  <c r="J112" i="13" s="1"/>
  <c r="P119" i="41"/>
  <c r="S119" i="41" s="1"/>
  <c r="AK120" i="13" s="1"/>
  <c r="R119" i="41"/>
  <c r="J120" i="13" s="1"/>
  <c r="R129" i="41"/>
  <c r="J130" i="13" s="1"/>
  <c r="P129" i="41"/>
  <c r="S129" i="41" s="1"/>
  <c r="AK130" i="13" s="1"/>
  <c r="R146" i="41"/>
  <c r="J147" i="13" s="1"/>
  <c r="P146" i="41"/>
  <c r="S146" i="41" s="1"/>
  <c r="AK147" i="13" s="1"/>
  <c r="S153" i="41"/>
  <c r="AK154" i="13" s="1"/>
  <c r="R166" i="41"/>
  <c r="J167" i="13" s="1"/>
  <c r="P166" i="41"/>
  <c r="S166" i="41" s="1"/>
  <c r="AK167" i="13" s="1"/>
  <c r="P181" i="41"/>
  <c r="S181" i="41" s="1"/>
  <c r="AK182" i="13" s="1"/>
  <c r="P185" i="41"/>
  <c r="S185" i="41" s="1"/>
  <c r="AK186" i="13" s="1"/>
  <c r="P197" i="41"/>
  <c r="S197" i="41" s="1"/>
  <c r="AK198" i="13" s="1"/>
  <c r="S216" i="41"/>
  <c r="AK217" i="13" s="1"/>
  <c r="R228" i="41"/>
  <c r="J229" i="13" s="1"/>
  <c r="P228" i="41"/>
  <c r="S228" i="41" s="1"/>
  <c r="AK229" i="13" s="1"/>
  <c r="S240" i="41"/>
  <c r="AK241" i="13" s="1"/>
  <c r="R248" i="41"/>
  <c r="J249" i="13" s="1"/>
  <c r="P248" i="41"/>
  <c r="S248" i="41" s="1"/>
  <c r="AK249" i="13" s="1"/>
  <c r="S255" i="41"/>
  <c r="AK256" i="13" s="1"/>
  <c r="R286" i="41"/>
  <c r="J287" i="13" s="1"/>
  <c r="P286" i="41"/>
  <c r="S286" i="41" s="1"/>
  <c r="AK287" i="13" s="1"/>
  <c r="R320" i="41"/>
  <c r="J321" i="13" s="1"/>
  <c r="P320" i="41"/>
  <c r="S320" i="41" s="1"/>
  <c r="AK321" i="13" s="1"/>
  <c r="R328" i="41"/>
  <c r="J329" i="13" s="1"/>
  <c r="P328" i="41"/>
  <c r="S328" i="41" s="1"/>
  <c r="AK329" i="13" s="1"/>
  <c r="S11" i="41"/>
  <c r="AK12" i="13" s="1"/>
  <c r="R12" i="41"/>
  <c r="J13" i="13" s="1"/>
  <c r="R15" i="41"/>
  <c r="J16" i="13" s="1"/>
  <c r="R18" i="41"/>
  <c r="J19" i="13" s="1"/>
  <c r="R27" i="41"/>
  <c r="J28" i="13" s="1"/>
  <c r="S29" i="41"/>
  <c r="AK30" i="13" s="1"/>
  <c r="S34" i="41"/>
  <c r="AK35" i="13" s="1"/>
  <c r="P41" i="41"/>
  <c r="S41" i="41" s="1"/>
  <c r="AK42" i="13" s="1"/>
  <c r="R41" i="41"/>
  <c r="J42" i="13" s="1"/>
  <c r="S52" i="41"/>
  <c r="AK53" i="13" s="1"/>
  <c r="P60" i="41"/>
  <c r="S60" i="41" s="1"/>
  <c r="AK61" i="13" s="1"/>
  <c r="R63" i="41"/>
  <c r="J64" i="13" s="1"/>
  <c r="S68" i="41"/>
  <c r="AK69" i="13" s="1"/>
  <c r="S79" i="41"/>
  <c r="AK80" i="13" s="1"/>
  <c r="R95" i="41"/>
  <c r="J96" i="13" s="1"/>
  <c r="S99" i="41"/>
  <c r="AK100" i="13" s="1"/>
  <c r="R102" i="41"/>
  <c r="J103" i="13" s="1"/>
  <c r="R106" i="41"/>
  <c r="J107" i="13" s="1"/>
  <c r="R109" i="41"/>
  <c r="J110" i="13" s="1"/>
  <c r="S118" i="41"/>
  <c r="AK119" i="13" s="1"/>
  <c r="R130" i="41"/>
  <c r="J131" i="13" s="1"/>
  <c r="P133" i="41"/>
  <c r="S133" i="41" s="1"/>
  <c r="AK134" i="13" s="1"/>
  <c r="S141" i="41"/>
  <c r="AK142" i="13" s="1"/>
  <c r="R156" i="41"/>
  <c r="J157" i="13" s="1"/>
  <c r="P156" i="41"/>
  <c r="S156" i="41" s="1"/>
  <c r="AK157" i="13" s="1"/>
  <c r="P162" i="41"/>
  <c r="S162" i="41" s="1"/>
  <c r="AK163" i="13" s="1"/>
  <c r="R171" i="41"/>
  <c r="J172" i="13" s="1"/>
  <c r="P171" i="41"/>
  <c r="S171" i="41" s="1"/>
  <c r="AK172" i="13" s="1"/>
  <c r="R175" i="41"/>
  <c r="J176" i="13" s="1"/>
  <c r="R189" i="41"/>
  <c r="J190" i="13" s="1"/>
  <c r="P189" i="41"/>
  <c r="S189" i="41" s="1"/>
  <c r="AK190" i="13" s="1"/>
  <c r="P192" i="41"/>
  <c r="S192" i="41" s="1"/>
  <c r="AK193" i="13" s="1"/>
  <c r="R196" i="41"/>
  <c r="J197" i="13" s="1"/>
  <c r="P196" i="41"/>
  <c r="S196" i="41" s="1"/>
  <c r="AK197" i="13" s="1"/>
  <c r="R209" i="41"/>
  <c r="J210" i="13" s="1"/>
  <c r="P209" i="41"/>
  <c r="S209" i="41" s="1"/>
  <c r="AK210" i="13" s="1"/>
  <c r="R223" i="41"/>
  <c r="J224" i="13" s="1"/>
  <c r="P223" i="41"/>
  <c r="S223" i="41" s="1"/>
  <c r="AK224" i="13" s="1"/>
  <c r="S229" i="41"/>
  <c r="AK230" i="13" s="1"/>
  <c r="P232" i="41"/>
  <c r="S232" i="41" s="1"/>
  <c r="AK233" i="13" s="1"/>
  <c r="P237" i="41"/>
  <c r="S237" i="41" s="1"/>
  <c r="AK238" i="13" s="1"/>
  <c r="P243" i="41"/>
  <c r="S243" i="41" s="1"/>
  <c r="AK244" i="13" s="1"/>
  <c r="P247" i="41"/>
  <c r="S247" i="41" s="1"/>
  <c r="AK248" i="13" s="1"/>
  <c r="P258" i="41"/>
  <c r="S258" i="41" s="1"/>
  <c r="AK259" i="13" s="1"/>
  <c r="R271" i="41"/>
  <c r="J272" i="13" s="1"/>
  <c r="P271" i="41"/>
  <c r="S271" i="41" s="1"/>
  <c r="AK272" i="13" s="1"/>
  <c r="S260" i="41"/>
  <c r="AK261" i="13" s="1"/>
  <c r="S272" i="41"/>
  <c r="AK273" i="13" s="1"/>
  <c r="R298" i="41"/>
  <c r="J299" i="13" s="1"/>
  <c r="P298" i="41"/>
  <c r="S298" i="41" s="1"/>
  <c r="AK299" i="13" s="1"/>
  <c r="R304" i="41"/>
  <c r="J305" i="13" s="1"/>
  <c r="P304" i="41"/>
  <c r="S304" i="41" s="1"/>
  <c r="AK305" i="13" s="1"/>
  <c r="S312" i="41"/>
  <c r="AK313" i="13" s="1"/>
  <c r="S332" i="41"/>
  <c r="AK333" i="13" s="1"/>
  <c r="S343" i="41"/>
  <c r="AK344" i="13" s="1"/>
  <c r="R351" i="41"/>
  <c r="J352" i="13" s="1"/>
  <c r="P351" i="41"/>
  <c r="S351" i="41" s="1"/>
  <c r="AK352" i="13" s="1"/>
  <c r="S7" i="41"/>
  <c r="AK8" i="13" s="1"/>
  <c r="S8" i="41"/>
  <c r="AK9" i="13" s="1"/>
  <c r="S9" i="41"/>
  <c r="AK10" i="13" s="1"/>
  <c r="S13" i="41"/>
  <c r="AK14" i="13" s="1"/>
  <c r="S17" i="41"/>
  <c r="AK18" i="13" s="1"/>
  <c r="S26" i="41"/>
  <c r="AK27" i="13" s="1"/>
  <c r="S37" i="41"/>
  <c r="AK38" i="13" s="1"/>
  <c r="R50" i="41"/>
  <c r="J51" i="13" s="1"/>
  <c r="S53" i="41"/>
  <c r="AK54" i="13" s="1"/>
  <c r="S64" i="41"/>
  <c r="AK65" i="13" s="1"/>
  <c r="R65" i="41"/>
  <c r="J66" i="13" s="1"/>
  <c r="S74" i="41"/>
  <c r="AK75" i="13" s="1"/>
  <c r="R87" i="41"/>
  <c r="J88" i="13" s="1"/>
  <c r="S97" i="41"/>
  <c r="AK98" i="13" s="1"/>
  <c r="S125" i="41"/>
  <c r="AK126" i="13" s="1"/>
  <c r="S149" i="41"/>
  <c r="AK150" i="13" s="1"/>
  <c r="S154" i="41"/>
  <c r="AK155" i="13" s="1"/>
  <c r="S167" i="41"/>
  <c r="AK168" i="13" s="1"/>
  <c r="R190" i="41"/>
  <c r="J191" i="13" s="1"/>
  <c r="R251" i="41"/>
  <c r="J252" i="13" s="1"/>
  <c r="P251" i="41"/>
  <c r="S251" i="41" s="1"/>
  <c r="AK252" i="13" s="1"/>
  <c r="P283" i="41"/>
  <c r="S283" i="41" s="1"/>
  <c r="AK284" i="13" s="1"/>
  <c r="R288" i="41"/>
  <c r="J289" i="13" s="1"/>
  <c r="R290" i="41"/>
  <c r="J291" i="13" s="1"/>
  <c r="P290" i="41"/>
  <c r="S290" i="41" s="1"/>
  <c r="AK291" i="13" s="1"/>
  <c r="P292" i="41"/>
  <c r="S292" i="41" s="1"/>
  <c r="AK293" i="13" s="1"/>
  <c r="R292" i="41"/>
  <c r="J293" i="13" s="1"/>
  <c r="R299" i="41"/>
  <c r="J300" i="13" s="1"/>
  <c r="P309" i="41"/>
  <c r="S309" i="41" s="1"/>
  <c r="AK310" i="13" s="1"/>
  <c r="R309" i="41"/>
  <c r="J310" i="13" s="1"/>
  <c r="R317" i="41"/>
  <c r="J318" i="13" s="1"/>
  <c r="S321" i="41"/>
  <c r="AK322" i="13" s="1"/>
  <c r="R327" i="41"/>
  <c r="J328" i="13" s="1"/>
  <c r="P327" i="41"/>
  <c r="S327" i="41" s="1"/>
  <c r="AK328" i="13" s="1"/>
  <c r="P335" i="41"/>
  <c r="S335" i="41" s="1"/>
  <c r="AK336" i="13" s="1"/>
  <c r="P339" i="41"/>
  <c r="S339" i="41" s="1"/>
  <c r="AK340" i="13" s="1"/>
  <c r="R348" i="41"/>
  <c r="J349" i="13" s="1"/>
  <c r="R352" i="41"/>
  <c r="J353" i="13" s="1"/>
  <c r="P359" i="41"/>
  <c r="S359" i="41" s="1"/>
  <c r="AK360" i="13" s="1"/>
  <c r="R132" i="41"/>
  <c r="J133" i="13" s="1"/>
  <c r="S142" i="41"/>
  <c r="AK143" i="13" s="1"/>
  <c r="R155" i="41"/>
  <c r="J156" i="13" s="1"/>
  <c r="S183" i="41"/>
  <c r="AK184" i="13" s="1"/>
  <c r="S202" i="41"/>
  <c r="AK203" i="13" s="1"/>
  <c r="S206" i="41"/>
  <c r="AK207" i="13" s="1"/>
  <c r="R212" i="41"/>
  <c r="J213" i="13" s="1"/>
  <c r="S217" i="41"/>
  <c r="AK218" i="13" s="1"/>
  <c r="R227" i="41"/>
  <c r="J228" i="13" s="1"/>
  <c r="R235" i="41"/>
  <c r="J236" i="13" s="1"/>
  <c r="S245" i="41"/>
  <c r="AK246" i="13" s="1"/>
  <c r="S265" i="41"/>
  <c r="AK266" i="13" s="1"/>
  <c r="R270" i="41"/>
  <c r="J271" i="13" s="1"/>
  <c r="R281" i="41"/>
  <c r="J282" i="13" s="1"/>
  <c r="R297" i="41"/>
  <c r="J298" i="13" s="1"/>
  <c r="S313" i="41"/>
  <c r="AK314" i="13" s="1"/>
  <c r="R319" i="41"/>
  <c r="J320" i="13" s="1"/>
  <c r="S344" i="41"/>
  <c r="AK345" i="13" s="1"/>
  <c r="R350" i="41"/>
  <c r="J351" i="13" s="1"/>
  <c r="R368" i="41"/>
  <c r="J369" i="13" s="1"/>
  <c r="R142" i="41"/>
  <c r="J143" i="13" s="1"/>
  <c r="S160" i="41"/>
  <c r="AK161" i="13" s="1"/>
  <c r="R168" i="41"/>
  <c r="J169" i="13" s="1"/>
  <c r="S198" i="41"/>
  <c r="AK199" i="13" s="1"/>
  <c r="R210" i="41"/>
  <c r="J211" i="13" s="1"/>
  <c r="P212" i="41"/>
  <c r="S212" i="41" s="1"/>
  <c r="AK213" i="13" s="1"/>
  <c r="R225" i="41"/>
  <c r="J226" i="13" s="1"/>
  <c r="P227" i="41"/>
  <c r="S227" i="41" s="1"/>
  <c r="AK228" i="13" s="1"/>
  <c r="S262" i="41"/>
  <c r="AK263" i="13" s="1"/>
  <c r="R263" i="41"/>
  <c r="J264" i="13" s="1"/>
  <c r="R265" i="41"/>
  <c r="J266" i="13" s="1"/>
  <c r="R269" i="41"/>
  <c r="J270" i="13" s="1"/>
  <c r="P270" i="41"/>
  <c r="S270" i="41" s="1"/>
  <c r="AK271" i="13" s="1"/>
  <c r="R273" i="41"/>
  <c r="J274" i="13" s="1"/>
  <c r="R279" i="41"/>
  <c r="J280" i="13" s="1"/>
  <c r="P281" i="41"/>
  <c r="S281" i="41" s="1"/>
  <c r="AK282" i="13" s="1"/>
  <c r="R295" i="41"/>
  <c r="J296" i="13" s="1"/>
  <c r="P297" i="41"/>
  <c r="S297" i="41" s="1"/>
  <c r="AK298" i="13" s="1"/>
  <c r="R306" i="41"/>
  <c r="J307" i="13" s="1"/>
  <c r="R311" i="41"/>
  <c r="J312" i="13" s="1"/>
  <c r="P319" i="41"/>
  <c r="S319" i="41" s="1"/>
  <c r="AK320" i="13" s="1"/>
  <c r="R329" i="41"/>
  <c r="J330" i="13" s="1"/>
  <c r="R333" i="41"/>
  <c r="J334" i="13" s="1"/>
  <c r="S350" i="41"/>
  <c r="AK351" i="13" s="1"/>
  <c r="R360" i="41"/>
  <c r="J361" i="13" s="1"/>
  <c r="S363" i="41"/>
  <c r="AK364" i="13" s="1"/>
  <c r="R74" i="40"/>
  <c r="I75" i="13" s="1"/>
  <c r="R78" i="40"/>
  <c r="I79" i="13" s="1"/>
  <c r="R82" i="40"/>
  <c r="I83" i="13" s="1"/>
  <c r="R87" i="40"/>
  <c r="I88" i="13" s="1"/>
  <c r="R98" i="40"/>
  <c r="I99" i="13" s="1"/>
  <c r="R122" i="40"/>
  <c r="I123" i="13" s="1"/>
  <c r="P155" i="40"/>
  <c r="S155" i="40" s="1"/>
  <c r="AJ156" i="13" s="1"/>
  <c r="P212" i="40"/>
  <c r="S212" i="40" s="1"/>
  <c r="AJ213" i="13" s="1"/>
  <c r="S218" i="40"/>
  <c r="AJ219" i="13" s="1"/>
  <c r="S227" i="40"/>
  <c r="AJ228" i="13" s="1"/>
  <c r="S234" i="40"/>
  <c r="AJ235" i="13" s="1"/>
  <c r="S243" i="40"/>
  <c r="AJ244" i="13" s="1"/>
  <c r="S249" i="40"/>
  <c r="AJ250" i="13" s="1"/>
  <c r="R265" i="40"/>
  <c r="I266" i="13" s="1"/>
  <c r="S282" i="40"/>
  <c r="AJ283" i="13" s="1"/>
  <c r="S297" i="40"/>
  <c r="AJ298" i="13" s="1"/>
  <c r="R306" i="40"/>
  <c r="I307" i="13" s="1"/>
  <c r="R65" i="40"/>
  <c r="I66" i="13" s="1"/>
  <c r="P82" i="40"/>
  <c r="S82" i="40" s="1"/>
  <c r="AJ83" i="13" s="1"/>
  <c r="R91" i="40"/>
  <c r="I92" i="13" s="1"/>
  <c r="R106" i="40"/>
  <c r="I107" i="13" s="1"/>
  <c r="R111" i="40"/>
  <c r="I112" i="13" s="1"/>
  <c r="R124" i="40"/>
  <c r="I125" i="13" s="1"/>
  <c r="R137" i="40"/>
  <c r="I138" i="13" s="1"/>
  <c r="S173" i="40"/>
  <c r="AJ174" i="13" s="1"/>
  <c r="R187" i="40"/>
  <c r="I188" i="13" s="1"/>
  <c r="R227" i="40"/>
  <c r="I228" i="13" s="1"/>
  <c r="R243" i="40"/>
  <c r="I244" i="13" s="1"/>
  <c r="R269" i="40"/>
  <c r="I270" i="13" s="1"/>
  <c r="R297" i="40"/>
  <c r="I298" i="13" s="1"/>
  <c r="R301" i="40"/>
  <c r="I302" i="13" s="1"/>
  <c r="S303" i="40"/>
  <c r="AJ304" i="13" s="1"/>
  <c r="S305" i="40"/>
  <c r="AJ306" i="13" s="1"/>
  <c r="R312" i="40"/>
  <c r="I313" i="13" s="1"/>
  <c r="S314" i="40"/>
  <c r="AJ315" i="13" s="1"/>
  <c r="S318" i="40"/>
  <c r="AJ319" i="13" s="1"/>
  <c r="S325" i="40"/>
  <c r="AJ326" i="13" s="1"/>
  <c r="S329" i="40"/>
  <c r="AJ330" i="13" s="1"/>
  <c r="R340" i="40"/>
  <c r="I341" i="13" s="1"/>
  <c r="S347" i="40"/>
  <c r="AJ348" i="13" s="1"/>
  <c r="S349" i="40"/>
  <c r="AJ350" i="13" s="1"/>
  <c r="R351" i="40"/>
  <c r="I352" i="13" s="1"/>
  <c r="S357" i="40"/>
  <c r="AJ358" i="13" s="1"/>
  <c r="S367" i="40"/>
  <c r="AJ368" i="13" s="1"/>
  <c r="P66" i="40"/>
  <c r="S66" i="40" s="1"/>
  <c r="AJ67" i="13" s="1"/>
  <c r="R72" i="40"/>
  <c r="I73" i="13" s="1"/>
  <c r="R76" i="40"/>
  <c r="I77" i="13" s="1"/>
  <c r="R80" i="40"/>
  <c r="I81" i="13" s="1"/>
  <c r="R102" i="40"/>
  <c r="I103" i="13" s="1"/>
  <c r="R114" i="40"/>
  <c r="I115" i="13" s="1"/>
  <c r="R118" i="40"/>
  <c r="I119" i="13" s="1"/>
  <c r="P156" i="40"/>
  <c r="S156" i="40" s="1"/>
  <c r="AJ157" i="13" s="1"/>
  <c r="S188" i="40"/>
  <c r="AJ189" i="13" s="1"/>
  <c r="S286" i="40"/>
  <c r="AJ287" i="13" s="1"/>
  <c r="P321" i="40"/>
  <c r="S321" i="40" s="1"/>
  <c r="AJ322" i="13" s="1"/>
  <c r="R332" i="40"/>
  <c r="I333" i="13" s="1"/>
  <c r="R336" i="40"/>
  <c r="I337" i="13" s="1"/>
  <c r="S70" i="40"/>
  <c r="AJ71" i="13" s="1"/>
  <c r="S71" i="40"/>
  <c r="AJ72" i="13" s="1"/>
  <c r="S106" i="40"/>
  <c r="AJ107" i="13" s="1"/>
  <c r="S124" i="40"/>
  <c r="AJ125" i="13" s="1"/>
  <c r="S125" i="40"/>
  <c r="AJ126" i="13" s="1"/>
  <c r="S129" i="40"/>
  <c r="AJ130" i="13" s="1"/>
  <c r="S137" i="40"/>
  <c r="AJ138" i="13" s="1"/>
  <c r="R145" i="40"/>
  <c r="I146" i="13" s="1"/>
  <c r="R149" i="40"/>
  <c r="I150" i="13" s="1"/>
  <c r="R176" i="40"/>
  <c r="I177" i="13" s="1"/>
  <c r="P187" i="40"/>
  <c r="S187" i="40" s="1"/>
  <c r="AJ188" i="13" s="1"/>
  <c r="S219" i="40"/>
  <c r="AJ220" i="13" s="1"/>
  <c r="S226" i="40"/>
  <c r="AJ227" i="13" s="1"/>
  <c r="S231" i="40"/>
  <c r="AJ232" i="13" s="1"/>
  <c r="S235" i="40"/>
  <c r="AJ236" i="13" s="1"/>
  <c r="S242" i="40"/>
  <c r="AJ243" i="13" s="1"/>
  <c r="R247" i="40"/>
  <c r="I248" i="13" s="1"/>
  <c r="S250" i="40"/>
  <c r="AJ251" i="13" s="1"/>
  <c r="S278" i="40"/>
  <c r="AJ279" i="13" s="1"/>
  <c r="S285" i="40"/>
  <c r="AJ286" i="13" s="1"/>
  <c r="R289" i="40"/>
  <c r="I290" i="13" s="1"/>
  <c r="S307" i="40"/>
  <c r="AJ308" i="13" s="1"/>
  <c r="R329" i="40"/>
  <c r="I330" i="13" s="1"/>
  <c r="R344" i="40"/>
  <c r="I345" i="13" s="1"/>
  <c r="R41" i="40"/>
  <c r="I42" i="13" s="1"/>
  <c r="R52" i="40"/>
  <c r="I53" i="13" s="1"/>
  <c r="R19" i="46"/>
  <c r="O20" i="13" s="1"/>
  <c r="P19" i="46"/>
  <c r="S19" i="46" s="1"/>
  <c r="AP20" i="13" s="1"/>
  <c r="R20" i="46"/>
  <c r="O21" i="13" s="1"/>
  <c r="P20" i="46"/>
  <c r="S20" i="46" s="1"/>
  <c r="AP21" i="13" s="1"/>
  <c r="R28" i="46"/>
  <c r="O29" i="13" s="1"/>
  <c r="P28" i="46"/>
  <c r="S28" i="46" s="1"/>
  <c r="AP29" i="13" s="1"/>
  <c r="R47" i="46"/>
  <c r="O48" i="13" s="1"/>
  <c r="R107" i="46"/>
  <c r="O108" i="13" s="1"/>
  <c r="P107" i="46"/>
  <c r="S107" i="46" s="1"/>
  <c r="AP108" i="13" s="1"/>
  <c r="R122" i="46"/>
  <c r="O123" i="13" s="1"/>
  <c r="P122" i="46"/>
  <c r="S122" i="46" s="1"/>
  <c r="AP123" i="13" s="1"/>
  <c r="R133" i="46"/>
  <c r="O134" i="13" s="1"/>
  <c r="P133" i="46"/>
  <c r="S133" i="46" s="1"/>
  <c r="AP134" i="13" s="1"/>
  <c r="R150" i="46"/>
  <c r="O151" i="13" s="1"/>
  <c r="P150" i="46"/>
  <c r="S150" i="46" s="1"/>
  <c r="AP151" i="13" s="1"/>
  <c r="R170" i="46"/>
  <c r="O171" i="13" s="1"/>
  <c r="P170" i="46"/>
  <c r="S170" i="46" s="1"/>
  <c r="AP171" i="13" s="1"/>
  <c r="R226" i="46"/>
  <c r="O227" i="13" s="1"/>
  <c r="S226" i="46"/>
  <c r="AP227" i="13" s="1"/>
  <c r="R231" i="46"/>
  <c r="O232" i="13" s="1"/>
  <c r="P231" i="46"/>
  <c r="S231" i="46" s="1"/>
  <c r="AP232" i="13" s="1"/>
  <c r="R302" i="46"/>
  <c r="O303" i="13" s="1"/>
  <c r="S302" i="46"/>
  <c r="AP303" i="13" s="1"/>
  <c r="C13" i="46"/>
  <c r="D7" i="46"/>
  <c r="C17" i="46" s="1"/>
  <c r="D6" i="46"/>
  <c r="D5" i="46"/>
  <c r="R18" i="46"/>
  <c r="O19" i="13" s="1"/>
  <c r="P21" i="46"/>
  <c r="S21" i="46" s="1"/>
  <c r="AP22" i="13" s="1"/>
  <c r="R27" i="46"/>
  <c r="O28" i="13" s="1"/>
  <c r="P29" i="46"/>
  <c r="S29" i="46" s="1"/>
  <c r="AP30" i="13" s="1"/>
  <c r="R61" i="46"/>
  <c r="O62" i="13" s="1"/>
  <c r="P61" i="46"/>
  <c r="S61" i="46" s="1"/>
  <c r="AP62" i="13" s="1"/>
  <c r="R67" i="46"/>
  <c r="O68" i="13" s="1"/>
  <c r="P67" i="46"/>
  <c r="S67" i="46" s="1"/>
  <c r="AP68" i="13" s="1"/>
  <c r="R84" i="46"/>
  <c r="O85" i="13" s="1"/>
  <c r="P84" i="46"/>
  <c r="S84" i="46" s="1"/>
  <c r="AP85" i="13" s="1"/>
  <c r="S97" i="46"/>
  <c r="AP98" i="13" s="1"/>
  <c r="S140" i="46"/>
  <c r="AP141" i="13" s="1"/>
  <c r="R211" i="46"/>
  <c r="O212" i="13" s="1"/>
  <c r="S211" i="46"/>
  <c r="AP212" i="13" s="1"/>
  <c r="R216" i="46"/>
  <c r="O217" i="13" s="1"/>
  <c r="P216" i="46"/>
  <c r="S216" i="46" s="1"/>
  <c r="AP217" i="13" s="1"/>
  <c r="R42" i="46"/>
  <c r="O43" i="13" s="1"/>
  <c r="P42" i="46"/>
  <c r="S42" i="46" s="1"/>
  <c r="AP43" i="13" s="1"/>
  <c r="P44" i="46"/>
  <c r="S44" i="46" s="1"/>
  <c r="AP45" i="13" s="1"/>
  <c r="R44" i="46"/>
  <c r="O45" i="13" s="1"/>
  <c r="P48" i="46"/>
  <c r="S48" i="46" s="1"/>
  <c r="AP49" i="13" s="1"/>
  <c r="R48" i="46"/>
  <c r="O49" i="13" s="1"/>
  <c r="R60" i="46"/>
  <c r="O61" i="13" s="1"/>
  <c r="P60" i="46"/>
  <c r="S60" i="46" s="1"/>
  <c r="AP61" i="13" s="1"/>
  <c r="R68" i="46"/>
  <c r="O69" i="13" s="1"/>
  <c r="P68" i="46"/>
  <c r="S68" i="46" s="1"/>
  <c r="AP69" i="13" s="1"/>
  <c r="R83" i="46"/>
  <c r="O84" i="13" s="1"/>
  <c r="P83" i="46"/>
  <c r="S83" i="46" s="1"/>
  <c r="AP84" i="13" s="1"/>
  <c r="R158" i="46"/>
  <c r="O159" i="13" s="1"/>
  <c r="P158" i="46"/>
  <c r="S158" i="46" s="1"/>
  <c r="AP159" i="13" s="1"/>
  <c r="R188" i="46"/>
  <c r="O189" i="13" s="1"/>
  <c r="P188" i="46"/>
  <c r="S188" i="46" s="1"/>
  <c r="AP189" i="13" s="1"/>
  <c r="R205" i="46"/>
  <c r="O206" i="13" s="1"/>
  <c r="P205" i="46"/>
  <c r="S205" i="46" s="1"/>
  <c r="AP206" i="13" s="1"/>
  <c r="P274" i="46"/>
  <c r="S274" i="46" s="1"/>
  <c r="AP275" i="13" s="1"/>
  <c r="R274" i="46"/>
  <c r="O275" i="13" s="1"/>
  <c r="R24" i="46"/>
  <c r="O25" i="13" s="1"/>
  <c r="P24" i="46"/>
  <c r="S24" i="46" s="1"/>
  <c r="AP25" i="13" s="1"/>
  <c r="S51" i="46"/>
  <c r="AP52" i="13" s="1"/>
  <c r="S74" i="46"/>
  <c r="AP75" i="13" s="1"/>
  <c r="R106" i="46"/>
  <c r="O107" i="13" s="1"/>
  <c r="P106" i="46"/>
  <c r="S106" i="46" s="1"/>
  <c r="AP107" i="13" s="1"/>
  <c r="R123" i="46"/>
  <c r="O124" i="13" s="1"/>
  <c r="P123" i="46"/>
  <c r="S123" i="46" s="1"/>
  <c r="AP124" i="13" s="1"/>
  <c r="R134" i="46"/>
  <c r="O135" i="13" s="1"/>
  <c r="P134" i="46"/>
  <c r="S134" i="46" s="1"/>
  <c r="AP135" i="13" s="1"/>
  <c r="R149" i="46"/>
  <c r="O150" i="13" s="1"/>
  <c r="P149" i="46"/>
  <c r="S149" i="46" s="1"/>
  <c r="AP150" i="13" s="1"/>
  <c r="R173" i="46"/>
  <c r="O174" i="13" s="1"/>
  <c r="P173" i="46"/>
  <c r="S173" i="46" s="1"/>
  <c r="AP174" i="13" s="1"/>
  <c r="R220" i="46"/>
  <c r="O221" i="13" s="1"/>
  <c r="P220" i="46"/>
  <c r="S220" i="46" s="1"/>
  <c r="AP221" i="13" s="1"/>
  <c r="R49" i="46"/>
  <c r="O50" i="13" s="1"/>
  <c r="R56" i="46"/>
  <c r="O57" i="13" s="1"/>
  <c r="P56" i="46"/>
  <c r="S56" i="46" s="1"/>
  <c r="AP57" i="13" s="1"/>
  <c r="R63" i="46"/>
  <c r="O64" i="13" s="1"/>
  <c r="P63" i="46"/>
  <c r="S63" i="46" s="1"/>
  <c r="AP64" i="13" s="1"/>
  <c r="R79" i="46"/>
  <c r="O80" i="13" s="1"/>
  <c r="P79" i="46"/>
  <c r="S79" i="46" s="1"/>
  <c r="AP80" i="13" s="1"/>
  <c r="R102" i="46"/>
  <c r="O103" i="13" s="1"/>
  <c r="P102" i="46"/>
  <c r="S102" i="46" s="1"/>
  <c r="AP103" i="13" s="1"/>
  <c r="R118" i="46"/>
  <c r="O119" i="13" s="1"/>
  <c r="P118" i="46"/>
  <c r="S118" i="46" s="1"/>
  <c r="AP119" i="13" s="1"/>
  <c r="R129" i="46"/>
  <c r="O130" i="13" s="1"/>
  <c r="P129" i="46"/>
  <c r="S129" i="46" s="1"/>
  <c r="AP130" i="13" s="1"/>
  <c r="R145" i="46"/>
  <c r="O146" i="13" s="1"/>
  <c r="P145" i="46"/>
  <c r="S145" i="46" s="1"/>
  <c r="AP146" i="13" s="1"/>
  <c r="R156" i="46"/>
  <c r="O157" i="13" s="1"/>
  <c r="P156" i="46"/>
  <c r="S156" i="46" s="1"/>
  <c r="AP157" i="13" s="1"/>
  <c r="R201" i="46"/>
  <c r="O202" i="13" s="1"/>
  <c r="P201" i="46"/>
  <c r="S201" i="46" s="1"/>
  <c r="AP202" i="13" s="1"/>
  <c r="R204" i="46"/>
  <c r="O205" i="13" s="1"/>
  <c r="P204" i="46"/>
  <c r="S204" i="46" s="1"/>
  <c r="AP205" i="13" s="1"/>
  <c r="R219" i="46"/>
  <c r="O220" i="13" s="1"/>
  <c r="P219" i="46"/>
  <c r="S219" i="46" s="1"/>
  <c r="AP220" i="13" s="1"/>
  <c r="R247" i="46"/>
  <c r="O248" i="13" s="1"/>
  <c r="P247" i="46"/>
  <c r="S247" i="46" s="1"/>
  <c r="AP248" i="13" s="1"/>
  <c r="R259" i="46"/>
  <c r="O260" i="13" s="1"/>
  <c r="P259" i="46"/>
  <c r="S259" i="46" s="1"/>
  <c r="AP260" i="13" s="1"/>
  <c r="R287" i="46"/>
  <c r="O288" i="13" s="1"/>
  <c r="P287" i="46"/>
  <c r="S287" i="46" s="1"/>
  <c r="AP288" i="13" s="1"/>
  <c r="P310" i="46"/>
  <c r="S310" i="46" s="1"/>
  <c r="AP311" i="13" s="1"/>
  <c r="R310" i="46"/>
  <c r="O311" i="13" s="1"/>
  <c r="R315" i="46"/>
  <c r="O316" i="13" s="1"/>
  <c r="P315" i="46"/>
  <c r="S315" i="46" s="1"/>
  <c r="AP316" i="13" s="1"/>
  <c r="R345" i="46"/>
  <c r="O346" i="13" s="1"/>
  <c r="P345" i="46"/>
  <c r="S345" i="46" s="1"/>
  <c r="AP346" i="13" s="1"/>
  <c r="R353" i="46"/>
  <c r="O354" i="13" s="1"/>
  <c r="P353" i="46"/>
  <c r="S353" i="46" s="1"/>
  <c r="AP354" i="13" s="1"/>
  <c r="R361" i="46"/>
  <c r="O362" i="13" s="1"/>
  <c r="P361" i="46"/>
  <c r="S361" i="46" s="1"/>
  <c r="AP362" i="13" s="1"/>
  <c r="R45" i="46"/>
  <c r="O46" i="13" s="1"/>
  <c r="P49" i="46"/>
  <c r="S49" i="46" s="1"/>
  <c r="AP50" i="13" s="1"/>
  <c r="R52" i="46"/>
  <c r="O53" i="13" s="1"/>
  <c r="P52" i="46"/>
  <c r="S52" i="46" s="1"/>
  <c r="AP53" i="13" s="1"/>
  <c r="P57" i="46"/>
  <c r="S57" i="46" s="1"/>
  <c r="AP58" i="13" s="1"/>
  <c r="P64" i="46"/>
  <c r="S64" i="46" s="1"/>
  <c r="AP65" i="13" s="1"/>
  <c r="R75" i="46"/>
  <c r="O76" i="13" s="1"/>
  <c r="P75" i="46"/>
  <c r="S75" i="46" s="1"/>
  <c r="AP76" i="13" s="1"/>
  <c r="P80" i="46"/>
  <c r="S80" i="46" s="1"/>
  <c r="AP81" i="13" s="1"/>
  <c r="R91" i="46"/>
  <c r="O92" i="13" s="1"/>
  <c r="P91" i="46"/>
  <c r="S91" i="46" s="1"/>
  <c r="AP92" i="13" s="1"/>
  <c r="R98" i="46"/>
  <c r="O99" i="13" s="1"/>
  <c r="P98" i="46"/>
  <c r="S98" i="46" s="1"/>
  <c r="AP99" i="13" s="1"/>
  <c r="P103" i="46"/>
  <c r="S103" i="46" s="1"/>
  <c r="AP104" i="13" s="1"/>
  <c r="R114" i="46"/>
  <c r="O115" i="13" s="1"/>
  <c r="P114" i="46"/>
  <c r="S114" i="46" s="1"/>
  <c r="AP115" i="13" s="1"/>
  <c r="P119" i="46"/>
  <c r="S119" i="46" s="1"/>
  <c r="AP120" i="13" s="1"/>
  <c r="R125" i="46"/>
  <c r="O126" i="13" s="1"/>
  <c r="P125" i="46"/>
  <c r="S125" i="46" s="1"/>
  <c r="AP126" i="13" s="1"/>
  <c r="P130" i="46"/>
  <c r="S130" i="46" s="1"/>
  <c r="AP131" i="13" s="1"/>
  <c r="R141" i="46"/>
  <c r="O142" i="13" s="1"/>
  <c r="P141" i="46"/>
  <c r="S141" i="46" s="1"/>
  <c r="AP142" i="13" s="1"/>
  <c r="P146" i="46"/>
  <c r="S146" i="46" s="1"/>
  <c r="AP147" i="13" s="1"/>
  <c r="R157" i="46"/>
  <c r="O158" i="13" s="1"/>
  <c r="S160" i="46"/>
  <c r="AP161" i="13" s="1"/>
  <c r="P162" i="46"/>
  <c r="S162" i="46" s="1"/>
  <c r="AP163" i="13" s="1"/>
  <c r="R167" i="46"/>
  <c r="O168" i="13" s="1"/>
  <c r="P167" i="46"/>
  <c r="S167" i="46" s="1"/>
  <c r="AP168" i="13" s="1"/>
  <c r="R169" i="46"/>
  <c r="O170" i="13" s="1"/>
  <c r="P169" i="46"/>
  <c r="S169" i="46" s="1"/>
  <c r="AP170" i="13" s="1"/>
  <c r="R232" i="46"/>
  <c r="O233" i="13" s="1"/>
  <c r="P232" i="46"/>
  <c r="S232" i="46" s="1"/>
  <c r="AP233" i="13" s="1"/>
  <c r="R235" i="46"/>
  <c r="O236" i="13" s="1"/>
  <c r="P235" i="46"/>
  <c r="S235" i="46" s="1"/>
  <c r="AP236" i="13" s="1"/>
  <c r="P236" i="46"/>
  <c r="S236" i="46" s="1"/>
  <c r="AP237" i="13" s="1"/>
  <c r="R250" i="46"/>
  <c r="O251" i="13" s="1"/>
  <c r="P250" i="46"/>
  <c r="S250" i="46" s="1"/>
  <c r="AP251" i="13" s="1"/>
  <c r="P251" i="46"/>
  <c r="S251" i="46" s="1"/>
  <c r="AP252" i="13" s="1"/>
  <c r="R261" i="46"/>
  <c r="O262" i="13" s="1"/>
  <c r="S261" i="46"/>
  <c r="AP262" i="13" s="1"/>
  <c r="R282" i="46"/>
  <c r="O283" i="13" s="1"/>
  <c r="P282" i="46"/>
  <c r="S282" i="46" s="1"/>
  <c r="AP283" i="13" s="1"/>
  <c r="C10" i="46"/>
  <c r="C14" i="46" s="1"/>
  <c r="C11" i="46"/>
  <c r="R33" i="46"/>
  <c r="O34" i="13" s="1"/>
  <c r="R34" i="46"/>
  <c r="O35" i="13" s="1"/>
  <c r="R40" i="46"/>
  <c r="O41" i="13" s="1"/>
  <c r="R41" i="46"/>
  <c r="O42" i="13" s="1"/>
  <c r="P45" i="46"/>
  <c r="S45" i="46" s="1"/>
  <c r="AP46" i="13" s="1"/>
  <c r="P53" i="46"/>
  <c r="S53" i="46" s="1"/>
  <c r="AP54" i="13" s="1"/>
  <c r="R71" i="46"/>
  <c r="O72" i="13" s="1"/>
  <c r="P71" i="46"/>
  <c r="S71" i="46" s="1"/>
  <c r="AP72" i="13" s="1"/>
  <c r="P76" i="46"/>
  <c r="S76" i="46" s="1"/>
  <c r="AP77" i="13" s="1"/>
  <c r="R87" i="46"/>
  <c r="O88" i="13" s="1"/>
  <c r="P87" i="46"/>
  <c r="S87" i="46" s="1"/>
  <c r="AP88" i="13" s="1"/>
  <c r="P92" i="46"/>
  <c r="S92" i="46" s="1"/>
  <c r="AP93" i="13" s="1"/>
  <c r="R94" i="46"/>
  <c r="O95" i="13" s="1"/>
  <c r="P94" i="46"/>
  <c r="S94" i="46" s="1"/>
  <c r="AP95" i="13" s="1"/>
  <c r="P99" i="46"/>
  <c r="S99" i="46" s="1"/>
  <c r="AP100" i="13" s="1"/>
  <c r="R110" i="46"/>
  <c r="O111" i="13" s="1"/>
  <c r="P110" i="46"/>
  <c r="S110" i="46" s="1"/>
  <c r="AP111" i="13" s="1"/>
  <c r="P115" i="46"/>
  <c r="S115" i="46" s="1"/>
  <c r="AP116" i="13" s="1"/>
  <c r="P126" i="46"/>
  <c r="S126" i="46" s="1"/>
  <c r="AP127" i="13" s="1"/>
  <c r="R137" i="46"/>
  <c r="O138" i="13" s="1"/>
  <c r="P137" i="46"/>
  <c r="S137" i="46" s="1"/>
  <c r="AP138" i="13" s="1"/>
  <c r="P142" i="46"/>
  <c r="S142" i="46" s="1"/>
  <c r="AP143" i="13" s="1"/>
  <c r="R153" i="46"/>
  <c r="O154" i="13" s="1"/>
  <c r="P153" i="46"/>
  <c r="S153" i="46" s="1"/>
  <c r="AP154" i="13" s="1"/>
  <c r="S165" i="46"/>
  <c r="AP166" i="13" s="1"/>
  <c r="R185" i="46"/>
  <c r="O186" i="13" s="1"/>
  <c r="P185" i="46"/>
  <c r="S185" i="46" s="1"/>
  <c r="AP186" i="13" s="1"/>
  <c r="R200" i="46"/>
  <c r="O201" i="13" s="1"/>
  <c r="P200" i="46"/>
  <c r="S200" i="46" s="1"/>
  <c r="AP201" i="13" s="1"/>
  <c r="R298" i="46"/>
  <c r="O299" i="13" s="1"/>
  <c r="P298" i="46"/>
  <c r="S298" i="46" s="1"/>
  <c r="AP299" i="13" s="1"/>
  <c r="R181" i="46"/>
  <c r="O182" i="13" s="1"/>
  <c r="P181" i="46"/>
  <c r="S181" i="46" s="1"/>
  <c r="AP182" i="13" s="1"/>
  <c r="R184" i="46"/>
  <c r="O185" i="13" s="1"/>
  <c r="R196" i="46"/>
  <c r="O197" i="13" s="1"/>
  <c r="P196" i="46"/>
  <c r="S196" i="46" s="1"/>
  <c r="AP197" i="13" s="1"/>
  <c r="R199" i="46"/>
  <c r="O200" i="13" s="1"/>
  <c r="R212" i="46"/>
  <c r="O213" i="13" s="1"/>
  <c r="P212" i="46"/>
  <c r="S212" i="46" s="1"/>
  <c r="AP213" i="13" s="1"/>
  <c r="R215" i="46"/>
  <c r="O216" i="13" s="1"/>
  <c r="R227" i="46"/>
  <c r="O228" i="13" s="1"/>
  <c r="P227" i="46"/>
  <c r="S227" i="46" s="1"/>
  <c r="AP228" i="13" s="1"/>
  <c r="R230" i="46"/>
  <c r="O231" i="13" s="1"/>
  <c r="R243" i="46"/>
  <c r="O244" i="13" s="1"/>
  <c r="P243" i="46"/>
  <c r="S243" i="46" s="1"/>
  <c r="AP244" i="13" s="1"/>
  <c r="R246" i="46"/>
  <c r="O247" i="13" s="1"/>
  <c r="R283" i="46"/>
  <c r="O284" i="13" s="1"/>
  <c r="P283" i="46"/>
  <c r="S283" i="46" s="1"/>
  <c r="AP284" i="13" s="1"/>
  <c r="R286" i="46"/>
  <c r="O287" i="13" s="1"/>
  <c r="P286" i="46"/>
  <c r="S286" i="46" s="1"/>
  <c r="AP287" i="13" s="1"/>
  <c r="R311" i="46"/>
  <c r="O312" i="13" s="1"/>
  <c r="P311" i="46"/>
  <c r="S311" i="46" s="1"/>
  <c r="AP312" i="13" s="1"/>
  <c r="R323" i="46"/>
  <c r="O324" i="13" s="1"/>
  <c r="P323" i="46"/>
  <c r="S323" i="46" s="1"/>
  <c r="AP324" i="13" s="1"/>
  <c r="R177" i="46"/>
  <c r="O178" i="13" s="1"/>
  <c r="P177" i="46"/>
  <c r="S177" i="46" s="1"/>
  <c r="AP178" i="13" s="1"/>
  <c r="R192" i="46"/>
  <c r="O193" i="13" s="1"/>
  <c r="P192" i="46"/>
  <c r="S192" i="46" s="1"/>
  <c r="AP193" i="13" s="1"/>
  <c r="R208" i="46"/>
  <c r="O209" i="13" s="1"/>
  <c r="P208" i="46"/>
  <c r="S208" i="46" s="1"/>
  <c r="AP209" i="13" s="1"/>
  <c r="R223" i="46"/>
  <c r="O224" i="13" s="1"/>
  <c r="P223" i="46"/>
  <c r="S223" i="46" s="1"/>
  <c r="AP224" i="13" s="1"/>
  <c r="R239" i="46"/>
  <c r="O240" i="13" s="1"/>
  <c r="P239" i="46"/>
  <c r="S239" i="46" s="1"/>
  <c r="AP240" i="13" s="1"/>
  <c r="R254" i="46"/>
  <c r="O255" i="13" s="1"/>
  <c r="P254" i="46"/>
  <c r="S254" i="46" s="1"/>
  <c r="AP255" i="13" s="1"/>
  <c r="R268" i="46"/>
  <c r="O269" i="13" s="1"/>
  <c r="P268" i="46"/>
  <c r="S268" i="46" s="1"/>
  <c r="AP269" i="13" s="1"/>
  <c r="P270" i="46"/>
  <c r="S270" i="46" s="1"/>
  <c r="AP271" i="13" s="1"/>
  <c r="R270" i="46"/>
  <c r="O271" i="13" s="1"/>
  <c r="R275" i="46"/>
  <c r="O276" i="13" s="1"/>
  <c r="P275" i="46"/>
  <c r="S275" i="46" s="1"/>
  <c r="AP276" i="13" s="1"/>
  <c r="R299" i="46"/>
  <c r="O300" i="13" s="1"/>
  <c r="P299" i="46"/>
  <c r="S299" i="46" s="1"/>
  <c r="AP300" i="13" s="1"/>
  <c r="R331" i="46"/>
  <c r="O332" i="13" s="1"/>
  <c r="P331" i="46"/>
  <c r="S331" i="46" s="1"/>
  <c r="AP332" i="13" s="1"/>
  <c r="R271" i="46"/>
  <c r="O272" i="13" s="1"/>
  <c r="R277" i="46"/>
  <c r="O278" i="13" s="1"/>
  <c r="R278" i="46"/>
  <c r="O279" i="13" s="1"/>
  <c r="P278" i="46"/>
  <c r="S278" i="46" s="1"/>
  <c r="AP279" i="13" s="1"/>
  <c r="R281" i="46"/>
  <c r="O282" i="13" s="1"/>
  <c r="R294" i="46"/>
  <c r="O295" i="13" s="1"/>
  <c r="P294" i="46"/>
  <c r="S294" i="46" s="1"/>
  <c r="AP295" i="13" s="1"/>
  <c r="R297" i="46"/>
  <c r="O298" i="13" s="1"/>
  <c r="R304" i="46"/>
  <c r="O305" i="13" s="1"/>
  <c r="P304" i="46"/>
  <c r="S304" i="46" s="1"/>
  <c r="AP305" i="13" s="1"/>
  <c r="R309" i="46"/>
  <c r="O310" i="13" s="1"/>
  <c r="R314" i="46"/>
  <c r="O315" i="13" s="1"/>
  <c r="P314" i="46"/>
  <c r="S314" i="46" s="1"/>
  <c r="AP315" i="13" s="1"/>
  <c r="R322" i="46"/>
  <c r="O323" i="13" s="1"/>
  <c r="P322" i="46"/>
  <c r="S322" i="46" s="1"/>
  <c r="AP323" i="13" s="1"/>
  <c r="R330" i="46"/>
  <c r="O331" i="13" s="1"/>
  <c r="P330" i="46"/>
  <c r="S330" i="46" s="1"/>
  <c r="AP331" i="13" s="1"/>
  <c r="R338" i="46"/>
  <c r="O339" i="13" s="1"/>
  <c r="P338" i="46"/>
  <c r="S338" i="46" s="1"/>
  <c r="AP339" i="13" s="1"/>
  <c r="R290" i="46"/>
  <c r="O291" i="13" s="1"/>
  <c r="P290" i="46"/>
  <c r="S290" i="46" s="1"/>
  <c r="AP291" i="13" s="1"/>
  <c r="R346" i="46"/>
  <c r="O347" i="13" s="1"/>
  <c r="P346" i="46"/>
  <c r="S346" i="46" s="1"/>
  <c r="AP347" i="13" s="1"/>
  <c r="R354" i="46"/>
  <c r="O355" i="13" s="1"/>
  <c r="P354" i="46"/>
  <c r="S354" i="46" s="1"/>
  <c r="AP355" i="13" s="1"/>
  <c r="R362" i="46"/>
  <c r="O363" i="13" s="1"/>
  <c r="P362" i="46"/>
  <c r="S362" i="46" s="1"/>
  <c r="AP363" i="13" s="1"/>
  <c r="R300" i="46"/>
  <c r="O301" i="13" s="1"/>
  <c r="R318" i="46"/>
  <c r="O319" i="13" s="1"/>
  <c r="P318" i="46"/>
  <c r="S318" i="46" s="1"/>
  <c r="AP319" i="13" s="1"/>
  <c r="R326" i="46"/>
  <c r="O327" i="13" s="1"/>
  <c r="P326" i="46"/>
  <c r="S326" i="46" s="1"/>
  <c r="AP327" i="13" s="1"/>
  <c r="R334" i="46"/>
  <c r="O335" i="13" s="1"/>
  <c r="P334" i="46"/>
  <c r="S334" i="46" s="1"/>
  <c r="AP335" i="13" s="1"/>
  <c r="R341" i="46"/>
  <c r="O342" i="13" s="1"/>
  <c r="P341" i="46"/>
  <c r="S341" i="46" s="1"/>
  <c r="AP342" i="13" s="1"/>
  <c r="R349" i="46"/>
  <c r="O350" i="13" s="1"/>
  <c r="P349" i="46"/>
  <c r="S349" i="46" s="1"/>
  <c r="AP350" i="13" s="1"/>
  <c r="R357" i="46"/>
  <c r="O358" i="13" s="1"/>
  <c r="P357" i="46"/>
  <c r="S357" i="46" s="1"/>
  <c r="AP358" i="13" s="1"/>
  <c r="R365" i="46"/>
  <c r="O366" i="13" s="1"/>
  <c r="P365" i="46"/>
  <c r="S365" i="46" s="1"/>
  <c r="AP366" i="13" s="1"/>
  <c r="C10" i="45"/>
  <c r="C14" i="45" s="1"/>
  <c r="C11" i="45"/>
  <c r="C16" i="45" s="1"/>
  <c r="C13" i="45"/>
  <c r="R48" i="44"/>
  <c r="M49" i="13" s="1"/>
  <c r="P48" i="44"/>
  <c r="S48" i="44" s="1"/>
  <c r="AN49" i="13" s="1"/>
  <c r="R19" i="44"/>
  <c r="M20" i="13" s="1"/>
  <c r="R20" i="44"/>
  <c r="M21" i="13" s="1"/>
  <c r="R21" i="44"/>
  <c r="M22" i="13" s="1"/>
  <c r="P21" i="44"/>
  <c r="S21" i="44" s="1"/>
  <c r="AN22" i="13" s="1"/>
  <c r="R28" i="44"/>
  <c r="M29" i="13" s="1"/>
  <c r="R29" i="44"/>
  <c r="M30" i="13" s="1"/>
  <c r="P29" i="44"/>
  <c r="S29" i="44" s="1"/>
  <c r="AN30" i="13" s="1"/>
  <c r="R35" i="44"/>
  <c r="M36" i="13" s="1"/>
  <c r="R36" i="44"/>
  <c r="M37" i="13" s="1"/>
  <c r="P36" i="44"/>
  <c r="S36" i="44" s="1"/>
  <c r="AN37" i="13" s="1"/>
  <c r="R43" i="44"/>
  <c r="M44" i="13" s="1"/>
  <c r="R44" i="44"/>
  <c r="M45" i="13" s="1"/>
  <c r="P44" i="44"/>
  <c r="S44" i="44" s="1"/>
  <c r="AN45" i="13" s="1"/>
  <c r="R40" i="44"/>
  <c r="M41" i="13" s="1"/>
  <c r="P40" i="44"/>
  <c r="S40" i="44" s="1"/>
  <c r="AN41" i="13" s="1"/>
  <c r="R25" i="44"/>
  <c r="M26" i="13" s="1"/>
  <c r="P25" i="44"/>
  <c r="S25" i="44" s="1"/>
  <c r="AN26" i="13" s="1"/>
  <c r="R32" i="44"/>
  <c r="M33" i="13" s="1"/>
  <c r="R33" i="44"/>
  <c r="M34" i="13" s="1"/>
  <c r="P33" i="44"/>
  <c r="S33" i="44" s="1"/>
  <c r="AN34" i="13" s="1"/>
  <c r="P52" i="44"/>
  <c r="S52" i="44" s="1"/>
  <c r="AN53" i="13" s="1"/>
  <c r="P56" i="44"/>
  <c r="S56" i="44" s="1"/>
  <c r="AN57" i="13" s="1"/>
  <c r="P60" i="44"/>
  <c r="S60" i="44" s="1"/>
  <c r="AN61" i="13" s="1"/>
  <c r="P63" i="44"/>
  <c r="S63" i="44" s="1"/>
  <c r="AN64" i="13" s="1"/>
  <c r="P67" i="44"/>
  <c r="S67" i="44" s="1"/>
  <c r="AN68" i="13" s="1"/>
  <c r="P71" i="44"/>
  <c r="S71" i="44" s="1"/>
  <c r="AN72" i="13" s="1"/>
  <c r="P75" i="44"/>
  <c r="S75" i="44" s="1"/>
  <c r="AN76" i="13" s="1"/>
  <c r="P79" i="44"/>
  <c r="S79" i="44" s="1"/>
  <c r="AN80" i="13" s="1"/>
  <c r="P83" i="44"/>
  <c r="S83" i="44" s="1"/>
  <c r="AN84" i="13" s="1"/>
  <c r="R86" i="44"/>
  <c r="M87" i="13" s="1"/>
  <c r="R89" i="44"/>
  <c r="M90" i="13" s="1"/>
  <c r="R96" i="44"/>
  <c r="M97" i="13" s="1"/>
  <c r="R101" i="44"/>
  <c r="M102" i="13" s="1"/>
  <c r="R104" i="44"/>
  <c r="M105" i="13" s="1"/>
  <c r="R109" i="44"/>
  <c r="M110" i="13" s="1"/>
  <c r="R111" i="44"/>
  <c r="M112" i="13" s="1"/>
  <c r="P111" i="44"/>
  <c r="S111" i="44" s="1"/>
  <c r="AN112" i="13" s="1"/>
  <c r="R118" i="44"/>
  <c r="M119" i="13" s="1"/>
  <c r="R119" i="44"/>
  <c r="M120" i="13" s="1"/>
  <c r="P119" i="44"/>
  <c r="S119" i="44" s="1"/>
  <c r="AN120" i="13" s="1"/>
  <c r="R160" i="44"/>
  <c r="M161" i="13" s="1"/>
  <c r="R161" i="44"/>
  <c r="M162" i="13" s="1"/>
  <c r="P161" i="44"/>
  <c r="S161" i="44" s="1"/>
  <c r="AN162" i="13" s="1"/>
  <c r="R168" i="44"/>
  <c r="M169" i="13" s="1"/>
  <c r="R169" i="44"/>
  <c r="M170" i="13" s="1"/>
  <c r="P169" i="44"/>
  <c r="S169" i="44" s="1"/>
  <c r="AN170" i="13" s="1"/>
  <c r="R176" i="44"/>
  <c r="M177" i="13" s="1"/>
  <c r="R177" i="44"/>
  <c r="M178" i="13" s="1"/>
  <c r="P177" i="44"/>
  <c r="S177" i="44" s="1"/>
  <c r="AN178" i="13" s="1"/>
  <c r="R184" i="44"/>
  <c r="M185" i="13" s="1"/>
  <c r="R138" i="44"/>
  <c r="M139" i="13" s="1"/>
  <c r="P138" i="44"/>
  <c r="S138" i="44" s="1"/>
  <c r="AN139" i="13" s="1"/>
  <c r="R192" i="44"/>
  <c r="M193" i="13" s="1"/>
  <c r="P192" i="44"/>
  <c r="S192" i="44" s="1"/>
  <c r="AN193" i="13" s="1"/>
  <c r="R203" i="44"/>
  <c r="M204" i="13" s="1"/>
  <c r="P203" i="44"/>
  <c r="S203" i="44" s="1"/>
  <c r="AN204" i="13" s="1"/>
  <c r="R210" i="44"/>
  <c r="M211" i="13" s="1"/>
  <c r="P210" i="44"/>
  <c r="S210" i="44" s="1"/>
  <c r="AN211" i="13" s="1"/>
  <c r="R126" i="44"/>
  <c r="M127" i="13" s="1"/>
  <c r="P126" i="44"/>
  <c r="S126" i="44" s="1"/>
  <c r="AN127" i="13" s="1"/>
  <c r="R134" i="44"/>
  <c r="M135" i="13" s="1"/>
  <c r="P134" i="44"/>
  <c r="S134" i="44" s="1"/>
  <c r="AN135" i="13" s="1"/>
  <c r="R142" i="44"/>
  <c r="M143" i="13" s="1"/>
  <c r="P142" i="44"/>
  <c r="S142" i="44" s="1"/>
  <c r="AN143" i="13" s="1"/>
  <c r="R150" i="44"/>
  <c r="M151" i="13" s="1"/>
  <c r="P150" i="44"/>
  <c r="S150" i="44" s="1"/>
  <c r="AN151" i="13" s="1"/>
  <c r="R188" i="44"/>
  <c r="M189" i="13" s="1"/>
  <c r="P188" i="44"/>
  <c r="S188" i="44" s="1"/>
  <c r="AN189" i="13" s="1"/>
  <c r="R195" i="44"/>
  <c r="M196" i="13" s="1"/>
  <c r="R196" i="44"/>
  <c r="M197" i="13" s="1"/>
  <c r="P196" i="44"/>
  <c r="S196" i="44" s="1"/>
  <c r="AN197" i="13" s="1"/>
  <c r="S201" i="44"/>
  <c r="AN202" i="13" s="1"/>
  <c r="S206" i="44"/>
  <c r="AN207" i="13" s="1"/>
  <c r="S214" i="44"/>
  <c r="AN215" i="13" s="1"/>
  <c r="R130" i="44"/>
  <c r="M131" i="13" s="1"/>
  <c r="P130" i="44"/>
  <c r="S130" i="44" s="1"/>
  <c r="AN131" i="13" s="1"/>
  <c r="R146" i="44"/>
  <c r="M147" i="13" s="1"/>
  <c r="P146" i="44"/>
  <c r="S146" i="44" s="1"/>
  <c r="AN147" i="13" s="1"/>
  <c r="R154" i="44"/>
  <c r="M155" i="13" s="1"/>
  <c r="P154" i="44"/>
  <c r="S154" i="44" s="1"/>
  <c r="AN155" i="13" s="1"/>
  <c r="D5" i="44"/>
  <c r="D6" i="44"/>
  <c r="C16" i="44" s="1"/>
  <c r="D7" i="44"/>
  <c r="C17" i="44" s="1"/>
  <c r="C10" i="44"/>
  <c r="C14" i="44" s="1"/>
  <c r="C11" i="44"/>
  <c r="C13" i="44"/>
  <c r="S84" i="44"/>
  <c r="AN85" i="13" s="1"/>
  <c r="R85" i="44"/>
  <c r="M86" i="13" s="1"/>
  <c r="R90" i="44"/>
  <c r="M91" i="13" s="1"/>
  <c r="R93" i="44"/>
  <c r="M94" i="13" s="1"/>
  <c r="Z125" i="13" s="1"/>
  <c r="Z8" i="13" s="1"/>
  <c r="R94" i="44"/>
  <c r="M95" i="13" s="1"/>
  <c r="R97" i="44"/>
  <c r="M98" i="13" s="1"/>
  <c r="R100" i="44"/>
  <c r="M101" i="13" s="1"/>
  <c r="R105" i="44"/>
  <c r="M106" i="13" s="1"/>
  <c r="R108" i="44"/>
  <c r="M109" i="13" s="1"/>
  <c r="R114" i="44"/>
  <c r="M115" i="13" s="1"/>
  <c r="R115" i="44"/>
  <c r="M116" i="13" s="1"/>
  <c r="P115" i="44"/>
  <c r="S115" i="44" s="1"/>
  <c r="AN116" i="13" s="1"/>
  <c r="R122" i="44"/>
  <c r="M123" i="13" s="1"/>
  <c r="R123" i="44"/>
  <c r="M124" i="13" s="1"/>
  <c r="P123" i="44"/>
  <c r="S123" i="44" s="1"/>
  <c r="AN124" i="13" s="1"/>
  <c r="R156" i="44"/>
  <c r="M157" i="13" s="1"/>
  <c r="R157" i="44"/>
  <c r="M158" i="13" s="1"/>
  <c r="P157" i="44"/>
  <c r="S157" i="44" s="1"/>
  <c r="AN158" i="13" s="1"/>
  <c r="R164" i="44"/>
  <c r="M165" i="13" s="1"/>
  <c r="R165" i="44"/>
  <c r="M166" i="13" s="1"/>
  <c r="P165" i="44"/>
  <c r="S165" i="44" s="1"/>
  <c r="AN166" i="13" s="1"/>
  <c r="R172" i="44"/>
  <c r="M173" i="13" s="1"/>
  <c r="R173" i="44"/>
  <c r="M174" i="13" s="1"/>
  <c r="P173" i="44"/>
  <c r="S173" i="44" s="1"/>
  <c r="AN174" i="13" s="1"/>
  <c r="R180" i="44"/>
  <c r="M181" i="13" s="1"/>
  <c r="R181" i="44"/>
  <c r="M182" i="13" s="1"/>
  <c r="P181" i="44"/>
  <c r="S181" i="44" s="1"/>
  <c r="AN182" i="13" s="1"/>
  <c r="P205" i="44"/>
  <c r="S205" i="44" s="1"/>
  <c r="AN206" i="13" s="1"/>
  <c r="R205" i="44"/>
  <c r="M206" i="13" s="1"/>
  <c r="S208" i="44"/>
  <c r="AN209" i="13" s="1"/>
  <c r="R206" i="44"/>
  <c r="M207" i="13" s="1"/>
  <c r="R214" i="44"/>
  <c r="M215" i="13" s="1"/>
  <c r="R225" i="44"/>
  <c r="M226" i="13" s="1"/>
  <c r="R226" i="44"/>
  <c r="M227" i="13" s="1"/>
  <c r="P226" i="44"/>
  <c r="S226" i="44" s="1"/>
  <c r="AN227" i="13" s="1"/>
  <c r="R233" i="44"/>
  <c r="M234" i="13" s="1"/>
  <c r="R234" i="44"/>
  <c r="M235" i="13" s="1"/>
  <c r="P234" i="44"/>
  <c r="S234" i="44" s="1"/>
  <c r="AN235" i="13" s="1"/>
  <c r="R241" i="44"/>
  <c r="M242" i="13" s="1"/>
  <c r="R242" i="44"/>
  <c r="M243" i="13" s="1"/>
  <c r="P242" i="44"/>
  <c r="S242" i="44" s="1"/>
  <c r="AN243" i="13" s="1"/>
  <c r="R217" i="44"/>
  <c r="M218" i="13" s="1"/>
  <c r="P249" i="44"/>
  <c r="S249" i="44" s="1"/>
  <c r="AN250" i="13" s="1"/>
  <c r="R249" i="44"/>
  <c r="M250" i="13" s="1"/>
  <c r="R266" i="44"/>
  <c r="M267" i="13" s="1"/>
  <c r="P266" i="44"/>
  <c r="S266" i="44" s="1"/>
  <c r="AN267" i="13" s="1"/>
  <c r="R285" i="44"/>
  <c r="M286" i="13" s="1"/>
  <c r="P285" i="44"/>
  <c r="S285" i="44" s="1"/>
  <c r="AN286" i="13" s="1"/>
  <c r="R197" i="44"/>
  <c r="M198" i="13" s="1"/>
  <c r="R198" i="44"/>
  <c r="M199" i="13" s="1"/>
  <c r="P202" i="44"/>
  <c r="S202" i="44" s="1"/>
  <c r="AN203" i="13" s="1"/>
  <c r="R215" i="44"/>
  <c r="M216" i="13" s="1"/>
  <c r="R216" i="44"/>
  <c r="M217" i="13" s="1"/>
  <c r="R221" i="44"/>
  <c r="M222" i="13" s="1"/>
  <c r="R222" i="44"/>
  <c r="M223" i="13" s="1"/>
  <c r="P222" i="44"/>
  <c r="S222" i="44" s="1"/>
  <c r="AN223" i="13" s="1"/>
  <c r="R229" i="44"/>
  <c r="M230" i="13" s="1"/>
  <c r="R230" i="44"/>
  <c r="M231" i="13" s="1"/>
  <c r="P230" i="44"/>
  <c r="S230" i="44" s="1"/>
  <c r="AN231" i="13" s="1"/>
  <c r="R237" i="44"/>
  <c r="M238" i="13" s="1"/>
  <c r="R238" i="44"/>
  <c r="M239" i="13" s="1"/>
  <c r="P238" i="44"/>
  <c r="S238" i="44" s="1"/>
  <c r="AN239" i="13" s="1"/>
  <c r="R245" i="44"/>
  <c r="M246" i="13" s="1"/>
  <c r="R246" i="44"/>
  <c r="M247" i="13" s="1"/>
  <c r="P246" i="44"/>
  <c r="S246" i="44" s="1"/>
  <c r="AN247" i="13" s="1"/>
  <c r="R254" i="44"/>
  <c r="M255" i="13" s="1"/>
  <c r="P254" i="44"/>
  <c r="S254" i="44" s="1"/>
  <c r="AN255" i="13" s="1"/>
  <c r="R250" i="44"/>
  <c r="M251" i="13" s="1"/>
  <c r="R262" i="44"/>
  <c r="M263" i="13" s="1"/>
  <c r="P262" i="44"/>
  <c r="S262" i="44" s="1"/>
  <c r="AN263" i="13" s="1"/>
  <c r="R265" i="44"/>
  <c r="M266" i="13" s="1"/>
  <c r="R281" i="44"/>
  <c r="M282" i="13" s="1"/>
  <c r="P281" i="44"/>
  <c r="S281" i="44" s="1"/>
  <c r="AN282" i="13" s="1"/>
  <c r="R284" i="44"/>
  <c r="M285" i="13" s="1"/>
  <c r="R297" i="44"/>
  <c r="M298" i="13" s="1"/>
  <c r="P297" i="44"/>
  <c r="S297" i="44" s="1"/>
  <c r="AN298" i="13" s="1"/>
  <c r="R300" i="44"/>
  <c r="M301" i="13" s="1"/>
  <c r="R258" i="44"/>
  <c r="M259" i="13" s="1"/>
  <c r="P258" i="44"/>
  <c r="S258" i="44" s="1"/>
  <c r="AN259" i="13" s="1"/>
  <c r="R261" i="44"/>
  <c r="M262" i="13" s="1"/>
  <c r="R274" i="44"/>
  <c r="M275" i="13" s="1"/>
  <c r="P274" i="44"/>
  <c r="S274" i="44" s="1"/>
  <c r="AN275" i="13" s="1"/>
  <c r="R277" i="44"/>
  <c r="M278" i="13" s="1"/>
  <c r="P277" i="44"/>
  <c r="S277" i="44" s="1"/>
  <c r="AN278" i="13" s="1"/>
  <c r="R280" i="44"/>
  <c r="M281" i="13" s="1"/>
  <c r="R293" i="44"/>
  <c r="M294" i="13" s="1"/>
  <c r="P293" i="44"/>
  <c r="S293" i="44" s="1"/>
  <c r="AN294" i="13" s="1"/>
  <c r="R296" i="44"/>
  <c r="M297" i="13" s="1"/>
  <c r="P304" i="44"/>
  <c r="S304" i="44" s="1"/>
  <c r="AN305" i="13" s="1"/>
  <c r="R304" i="44"/>
  <c r="M305" i="13" s="1"/>
  <c r="S307" i="44"/>
  <c r="AN308" i="13" s="1"/>
  <c r="R257" i="44"/>
  <c r="M258" i="13" s="1"/>
  <c r="R270" i="44"/>
  <c r="M271" i="13" s="1"/>
  <c r="P270" i="44"/>
  <c r="S270" i="44" s="1"/>
  <c r="AN271" i="13" s="1"/>
  <c r="R273" i="44"/>
  <c r="M274" i="13" s="1"/>
  <c r="R289" i="44"/>
  <c r="M290" i="13" s="1"/>
  <c r="P289" i="44"/>
  <c r="S289" i="44" s="1"/>
  <c r="AN290" i="13" s="1"/>
  <c r="R292" i="44"/>
  <c r="M293" i="13" s="1"/>
  <c r="P311" i="44"/>
  <c r="S311" i="44" s="1"/>
  <c r="AN312" i="13" s="1"/>
  <c r="R311" i="44"/>
  <c r="M312" i="13" s="1"/>
  <c r="R307" i="44"/>
  <c r="M308" i="13" s="1"/>
  <c r="R308" i="44"/>
  <c r="M309" i="13" s="1"/>
  <c r="R314" i="44"/>
  <c r="M315" i="13" s="1"/>
  <c r="R315" i="44"/>
  <c r="M316" i="13" s="1"/>
  <c r="P315" i="44"/>
  <c r="S315" i="44" s="1"/>
  <c r="AN316" i="13" s="1"/>
  <c r="R322" i="44"/>
  <c r="M323" i="13" s="1"/>
  <c r="R323" i="44"/>
  <c r="M324" i="13" s="1"/>
  <c r="P323" i="44"/>
  <c r="S323" i="44" s="1"/>
  <c r="AN324" i="13" s="1"/>
  <c r="R330" i="44"/>
  <c r="M331" i="13" s="1"/>
  <c r="R331" i="44"/>
  <c r="M332" i="13" s="1"/>
  <c r="P331" i="44"/>
  <c r="S331" i="44" s="1"/>
  <c r="AN332" i="13" s="1"/>
  <c r="R338" i="44"/>
  <c r="M339" i="13" s="1"/>
  <c r="P338" i="44"/>
  <c r="S338" i="44" s="1"/>
  <c r="AN339" i="13" s="1"/>
  <c r="R345" i="44"/>
  <c r="M346" i="13" s="1"/>
  <c r="R346" i="44"/>
  <c r="M347" i="13" s="1"/>
  <c r="P346" i="44"/>
  <c r="S346" i="44" s="1"/>
  <c r="AN347" i="13" s="1"/>
  <c r="R353" i="44"/>
  <c r="M354" i="13" s="1"/>
  <c r="R354" i="44"/>
  <c r="M355" i="13" s="1"/>
  <c r="P354" i="44"/>
  <c r="S354" i="44" s="1"/>
  <c r="AN355" i="13" s="1"/>
  <c r="R361" i="44"/>
  <c r="M362" i="13" s="1"/>
  <c r="R362" i="44"/>
  <c r="M363" i="13" s="1"/>
  <c r="P362" i="44"/>
  <c r="S362" i="44" s="1"/>
  <c r="AN363" i="13" s="1"/>
  <c r="P257" i="44"/>
  <c r="S257" i="44" s="1"/>
  <c r="AN258" i="13" s="1"/>
  <c r="P261" i="44"/>
  <c r="S261" i="44" s="1"/>
  <c r="AN262" i="13" s="1"/>
  <c r="P265" i="44"/>
  <c r="S265" i="44" s="1"/>
  <c r="AN266" i="13" s="1"/>
  <c r="P269" i="44"/>
  <c r="S269" i="44" s="1"/>
  <c r="AN270" i="13" s="1"/>
  <c r="P273" i="44"/>
  <c r="S273" i="44" s="1"/>
  <c r="AN274" i="13" s="1"/>
  <c r="P280" i="44"/>
  <c r="S280" i="44" s="1"/>
  <c r="AN281" i="13" s="1"/>
  <c r="P284" i="44"/>
  <c r="S284" i="44" s="1"/>
  <c r="AN285" i="13" s="1"/>
  <c r="P288" i="44"/>
  <c r="S288" i="44" s="1"/>
  <c r="AN289" i="13" s="1"/>
  <c r="P292" i="44"/>
  <c r="S292" i="44" s="1"/>
  <c r="AN293" i="13" s="1"/>
  <c r="P296" i="44"/>
  <c r="S296" i="44" s="1"/>
  <c r="AN297" i="13" s="1"/>
  <c r="P300" i="44"/>
  <c r="S300" i="44" s="1"/>
  <c r="AN301" i="13" s="1"/>
  <c r="R301" i="44"/>
  <c r="M302" i="13" s="1"/>
  <c r="R306" i="44"/>
  <c r="M307" i="13" s="1"/>
  <c r="R303" i="44"/>
  <c r="M304" i="13" s="1"/>
  <c r="R310" i="44"/>
  <c r="M311" i="13" s="1"/>
  <c r="R318" i="44"/>
  <c r="M319" i="13" s="1"/>
  <c r="R319" i="44"/>
  <c r="M320" i="13" s="1"/>
  <c r="P319" i="44"/>
  <c r="S319" i="44" s="1"/>
  <c r="AN320" i="13" s="1"/>
  <c r="R326" i="44"/>
  <c r="M327" i="13" s="1"/>
  <c r="R327" i="44"/>
  <c r="M328" i="13" s="1"/>
  <c r="P327" i="44"/>
  <c r="S327" i="44" s="1"/>
  <c r="AN328" i="13" s="1"/>
  <c r="R334" i="44"/>
  <c r="M335" i="13" s="1"/>
  <c r="R335" i="44"/>
  <c r="M336" i="13" s="1"/>
  <c r="P335" i="44"/>
  <c r="S335" i="44" s="1"/>
  <c r="AN336" i="13" s="1"/>
  <c r="R341" i="44"/>
  <c r="M342" i="13" s="1"/>
  <c r="R342" i="44"/>
  <c r="M343" i="13" s="1"/>
  <c r="P342" i="44"/>
  <c r="S342" i="44" s="1"/>
  <c r="AN343" i="13" s="1"/>
  <c r="R349" i="44"/>
  <c r="M350" i="13" s="1"/>
  <c r="R350" i="44"/>
  <c r="M351" i="13" s="1"/>
  <c r="P350" i="44"/>
  <c r="S350" i="44" s="1"/>
  <c r="AN351" i="13" s="1"/>
  <c r="R357" i="44"/>
  <c r="M358" i="13" s="1"/>
  <c r="R358" i="44"/>
  <c r="M359" i="13" s="1"/>
  <c r="P358" i="44"/>
  <c r="S358" i="44" s="1"/>
  <c r="AN359" i="13" s="1"/>
  <c r="R365" i="44"/>
  <c r="M366" i="13" s="1"/>
  <c r="R366" i="44"/>
  <c r="M367" i="13" s="1"/>
  <c r="P366" i="44"/>
  <c r="S366" i="44" s="1"/>
  <c r="AN367" i="13" s="1"/>
  <c r="P203" i="43"/>
  <c r="S203" i="43" s="1"/>
  <c r="AM204" i="13" s="1"/>
  <c r="R203" i="43"/>
  <c r="L204" i="13" s="1"/>
  <c r="P4" i="43"/>
  <c r="S4" i="43" s="1"/>
  <c r="AM5" i="13" s="1"/>
  <c r="P5" i="43"/>
  <c r="S5" i="43" s="1"/>
  <c r="AM6" i="13" s="1"/>
  <c r="P6" i="43"/>
  <c r="S6" i="43" s="1"/>
  <c r="AM7" i="13" s="1"/>
  <c r="P7" i="43"/>
  <c r="S7" i="43" s="1"/>
  <c r="AM8" i="13" s="1"/>
  <c r="P8" i="43"/>
  <c r="S8" i="43" s="1"/>
  <c r="AM9" i="13" s="1"/>
  <c r="P9" i="43"/>
  <c r="S9" i="43" s="1"/>
  <c r="AM10" i="13" s="1"/>
  <c r="P10" i="43"/>
  <c r="S10" i="43" s="1"/>
  <c r="AM11" i="13" s="1"/>
  <c r="P11" i="43"/>
  <c r="S11" i="43" s="1"/>
  <c r="AM12" i="13" s="1"/>
  <c r="P12" i="43"/>
  <c r="S12" i="43" s="1"/>
  <c r="AM13" i="13" s="1"/>
  <c r="P13" i="43"/>
  <c r="S13" i="43" s="1"/>
  <c r="AM14" i="13" s="1"/>
  <c r="P14" i="43"/>
  <c r="S14" i="43" s="1"/>
  <c r="AM15" i="13" s="1"/>
  <c r="P15" i="43"/>
  <c r="S15" i="43" s="1"/>
  <c r="AM16" i="13" s="1"/>
  <c r="P16" i="43"/>
  <c r="S16" i="43" s="1"/>
  <c r="AM17" i="13" s="1"/>
  <c r="P17" i="43"/>
  <c r="S17" i="43" s="1"/>
  <c r="AM18" i="13" s="1"/>
  <c r="P22" i="43"/>
  <c r="S22" i="43" s="1"/>
  <c r="AM23" i="13" s="1"/>
  <c r="P26" i="43"/>
  <c r="S26" i="43" s="1"/>
  <c r="AM27" i="13" s="1"/>
  <c r="P30" i="43"/>
  <c r="S30" i="43" s="1"/>
  <c r="AM31" i="13" s="1"/>
  <c r="P34" i="43"/>
  <c r="S34" i="43" s="1"/>
  <c r="AM35" i="13" s="1"/>
  <c r="P37" i="43"/>
  <c r="S37" i="43" s="1"/>
  <c r="AM38" i="13" s="1"/>
  <c r="P41" i="43"/>
  <c r="S41" i="43" s="1"/>
  <c r="AM42" i="13" s="1"/>
  <c r="P45" i="43"/>
  <c r="S45" i="43" s="1"/>
  <c r="AM46" i="13" s="1"/>
  <c r="P49" i="43"/>
  <c r="S49" i="43" s="1"/>
  <c r="AM50" i="13" s="1"/>
  <c r="P53" i="43"/>
  <c r="S53" i="43" s="1"/>
  <c r="AM54" i="13" s="1"/>
  <c r="P57" i="43"/>
  <c r="S57" i="43" s="1"/>
  <c r="AM58" i="13" s="1"/>
  <c r="P61" i="43"/>
  <c r="S61" i="43" s="1"/>
  <c r="AM62" i="13" s="1"/>
  <c r="P64" i="43"/>
  <c r="S64" i="43" s="1"/>
  <c r="AM65" i="13" s="1"/>
  <c r="P68" i="43"/>
  <c r="S68" i="43" s="1"/>
  <c r="AM69" i="13" s="1"/>
  <c r="P72" i="43"/>
  <c r="S72" i="43" s="1"/>
  <c r="AM73" i="13" s="1"/>
  <c r="P76" i="43"/>
  <c r="S76" i="43" s="1"/>
  <c r="AM77" i="13" s="1"/>
  <c r="R85" i="43"/>
  <c r="L86" i="13" s="1"/>
  <c r="R90" i="43"/>
  <c r="L91" i="13" s="1"/>
  <c r="R93" i="43"/>
  <c r="L94" i="13" s="1"/>
  <c r="R100" i="43"/>
  <c r="L101" i="13" s="1"/>
  <c r="R101" i="43"/>
  <c r="L102" i="13" s="1"/>
  <c r="P101" i="43"/>
  <c r="S101" i="43" s="1"/>
  <c r="AM102" i="13" s="1"/>
  <c r="R108" i="43"/>
  <c r="L109" i="13" s="1"/>
  <c r="R109" i="43"/>
  <c r="L110" i="13" s="1"/>
  <c r="P109" i="43"/>
  <c r="S109" i="43" s="1"/>
  <c r="AM110" i="13" s="1"/>
  <c r="R116" i="43"/>
  <c r="L117" i="13" s="1"/>
  <c r="R117" i="43"/>
  <c r="L118" i="13" s="1"/>
  <c r="P117" i="43"/>
  <c r="S117" i="43" s="1"/>
  <c r="AM118" i="13" s="1"/>
  <c r="R124" i="43"/>
  <c r="L125" i="13" s="1"/>
  <c r="P124" i="43"/>
  <c r="S124" i="43" s="1"/>
  <c r="AM125" i="13" s="1"/>
  <c r="R131" i="43"/>
  <c r="L132" i="13" s="1"/>
  <c r="R132" i="43"/>
  <c r="L133" i="13" s="1"/>
  <c r="P132" i="43"/>
  <c r="S132" i="43" s="1"/>
  <c r="AM133" i="13" s="1"/>
  <c r="R139" i="43"/>
  <c r="L140" i="13" s="1"/>
  <c r="R140" i="43"/>
  <c r="L141" i="13" s="1"/>
  <c r="P140" i="43"/>
  <c r="S140" i="43" s="1"/>
  <c r="AM141" i="13" s="1"/>
  <c r="R147" i="43"/>
  <c r="L148" i="13" s="1"/>
  <c r="R148" i="43"/>
  <c r="L149" i="13" s="1"/>
  <c r="P148" i="43"/>
  <c r="S148" i="43" s="1"/>
  <c r="AM149" i="13" s="1"/>
  <c r="R155" i="43"/>
  <c r="L156" i="13" s="1"/>
  <c r="P155" i="43"/>
  <c r="S155" i="43" s="1"/>
  <c r="AM156" i="13" s="1"/>
  <c r="R162" i="43"/>
  <c r="L163" i="13" s="1"/>
  <c r="R163" i="43"/>
  <c r="L164" i="13" s="1"/>
  <c r="P163" i="43"/>
  <c r="S163" i="43" s="1"/>
  <c r="AM164" i="13" s="1"/>
  <c r="R170" i="43"/>
  <c r="L171" i="13" s="1"/>
  <c r="R171" i="43"/>
  <c r="L172" i="13" s="1"/>
  <c r="P171" i="43"/>
  <c r="S171" i="43" s="1"/>
  <c r="AM172" i="13" s="1"/>
  <c r="R178" i="43"/>
  <c r="L179" i="13" s="1"/>
  <c r="R179" i="43"/>
  <c r="L180" i="13" s="1"/>
  <c r="P179" i="43"/>
  <c r="S179" i="43" s="1"/>
  <c r="AM180" i="13" s="1"/>
  <c r="R185" i="43"/>
  <c r="L186" i="13" s="1"/>
  <c r="R201" i="43"/>
  <c r="L202" i="13" s="1"/>
  <c r="P201" i="43"/>
  <c r="S201" i="43" s="1"/>
  <c r="AM202" i="13" s="1"/>
  <c r="R213" i="43"/>
  <c r="L214" i="13" s="1"/>
  <c r="P213" i="43"/>
  <c r="S213" i="43" s="1"/>
  <c r="AM214" i="13" s="1"/>
  <c r="R219" i="43"/>
  <c r="L220" i="13" s="1"/>
  <c r="P219" i="43"/>
  <c r="S219" i="43" s="1"/>
  <c r="AM220" i="13" s="1"/>
  <c r="S273" i="43"/>
  <c r="AM274" i="13" s="1"/>
  <c r="R273" i="43"/>
  <c r="L274" i="13" s="1"/>
  <c r="C10" i="43"/>
  <c r="C14" i="43" s="1"/>
  <c r="C15" i="43" s="1"/>
  <c r="C11" i="43"/>
  <c r="C16" i="43" s="1"/>
  <c r="C12" i="43"/>
  <c r="C17" i="43" s="1"/>
  <c r="R79" i="43"/>
  <c r="L80" i="13" s="1"/>
  <c r="R84" i="43"/>
  <c r="L85" i="13" s="1"/>
  <c r="R92" i="43"/>
  <c r="L93" i="13" s="1"/>
  <c r="R186" i="43"/>
  <c r="L187" i="13" s="1"/>
  <c r="P186" i="43"/>
  <c r="S186" i="43" s="1"/>
  <c r="AM187" i="13" s="1"/>
  <c r="R193" i="43"/>
  <c r="L194" i="13" s="1"/>
  <c r="R194" i="43"/>
  <c r="L195" i="13" s="1"/>
  <c r="P194" i="43"/>
  <c r="S194" i="43" s="1"/>
  <c r="AM195" i="13" s="1"/>
  <c r="R227" i="43"/>
  <c r="L228" i="13" s="1"/>
  <c r="P227" i="43"/>
  <c r="S227" i="43" s="1"/>
  <c r="AM228" i="13" s="1"/>
  <c r="S265" i="43"/>
  <c r="AM266" i="13" s="1"/>
  <c r="R265" i="43"/>
  <c r="L266" i="13" s="1"/>
  <c r="R190" i="43"/>
  <c r="L191" i="13" s="1"/>
  <c r="P190" i="43"/>
  <c r="S190" i="43" s="1"/>
  <c r="AM191" i="13" s="1"/>
  <c r="R228" i="43"/>
  <c r="L229" i="13" s="1"/>
  <c r="P228" i="43"/>
  <c r="S228" i="43" s="1"/>
  <c r="AM229" i="13" s="1"/>
  <c r="S94" i="43"/>
  <c r="AM95" i="13" s="1"/>
  <c r="R97" i="43"/>
  <c r="L98" i="13" s="1"/>
  <c r="P97" i="43"/>
  <c r="S97" i="43" s="1"/>
  <c r="AM98" i="13" s="1"/>
  <c r="R105" i="43"/>
  <c r="L106" i="13" s="1"/>
  <c r="P105" i="43"/>
  <c r="S105" i="43" s="1"/>
  <c r="AM106" i="13" s="1"/>
  <c r="R113" i="43"/>
  <c r="L114" i="13" s="1"/>
  <c r="P113" i="43"/>
  <c r="S113" i="43" s="1"/>
  <c r="AM114" i="13" s="1"/>
  <c r="R121" i="43"/>
  <c r="L122" i="13" s="1"/>
  <c r="P121" i="43"/>
  <c r="S121" i="43" s="1"/>
  <c r="AM122" i="13" s="1"/>
  <c r="R128" i="43"/>
  <c r="L129" i="13" s="1"/>
  <c r="P128" i="43"/>
  <c r="S128" i="43" s="1"/>
  <c r="AM129" i="13" s="1"/>
  <c r="R136" i="43"/>
  <c r="L137" i="13" s="1"/>
  <c r="P136" i="43"/>
  <c r="S136" i="43" s="1"/>
  <c r="AM137" i="13" s="1"/>
  <c r="R144" i="43"/>
  <c r="L145" i="13" s="1"/>
  <c r="P144" i="43"/>
  <c r="S144" i="43" s="1"/>
  <c r="AM145" i="13" s="1"/>
  <c r="R152" i="43"/>
  <c r="L153" i="13" s="1"/>
  <c r="P152" i="43"/>
  <c r="S152" i="43" s="1"/>
  <c r="AM153" i="13" s="1"/>
  <c r="R159" i="43"/>
  <c r="L160" i="13" s="1"/>
  <c r="P159" i="43"/>
  <c r="S159" i="43" s="1"/>
  <c r="AM160" i="13" s="1"/>
  <c r="R167" i="43"/>
  <c r="L168" i="13" s="1"/>
  <c r="P167" i="43"/>
  <c r="S167" i="43" s="1"/>
  <c r="AM168" i="13" s="1"/>
  <c r="R175" i="43"/>
  <c r="L176" i="13" s="1"/>
  <c r="P175" i="43"/>
  <c r="S175" i="43" s="1"/>
  <c r="AM176" i="13" s="1"/>
  <c r="R183" i="43"/>
  <c r="L184" i="13" s="1"/>
  <c r="P183" i="43"/>
  <c r="S183" i="43" s="1"/>
  <c r="AM184" i="13" s="1"/>
  <c r="R212" i="43"/>
  <c r="L213" i="13" s="1"/>
  <c r="P212" i="43"/>
  <c r="S212" i="43" s="1"/>
  <c r="AM213" i="13" s="1"/>
  <c r="R220" i="43"/>
  <c r="L221" i="13" s="1"/>
  <c r="P220" i="43"/>
  <c r="S220" i="43" s="1"/>
  <c r="AM221" i="13" s="1"/>
  <c r="S257" i="43"/>
  <c r="AM258" i="13" s="1"/>
  <c r="R257" i="43"/>
  <c r="L258" i="13" s="1"/>
  <c r="R204" i="43"/>
  <c r="L205" i="13" s="1"/>
  <c r="R235" i="43"/>
  <c r="L236" i="13" s="1"/>
  <c r="P235" i="43"/>
  <c r="S235" i="43" s="1"/>
  <c r="AM236" i="13" s="1"/>
  <c r="R243" i="43"/>
  <c r="L244" i="13" s="1"/>
  <c r="P243" i="43"/>
  <c r="S243" i="43" s="1"/>
  <c r="AM244" i="13" s="1"/>
  <c r="R323" i="43"/>
  <c r="L324" i="13" s="1"/>
  <c r="P323" i="43"/>
  <c r="S323" i="43" s="1"/>
  <c r="AM324" i="13" s="1"/>
  <c r="R208" i="43"/>
  <c r="L209" i="13" s="1"/>
  <c r="P208" i="43"/>
  <c r="S208" i="43" s="1"/>
  <c r="AM209" i="13" s="1"/>
  <c r="R223" i="43"/>
  <c r="L224" i="13" s="1"/>
  <c r="P223" i="43"/>
  <c r="S223" i="43" s="1"/>
  <c r="AM224" i="13" s="1"/>
  <c r="R231" i="43"/>
  <c r="L232" i="13" s="1"/>
  <c r="P231" i="43"/>
  <c r="S231" i="43" s="1"/>
  <c r="AM232" i="13" s="1"/>
  <c r="P200" i="43"/>
  <c r="S200" i="43" s="1"/>
  <c r="AM201" i="13" s="1"/>
  <c r="P209" i="43"/>
  <c r="S209" i="43" s="1"/>
  <c r="AM210" i="13" s="1"/>
  <c r="P216" i="43"/>
  <c r="S216" i="43" s="1"/>
  <c r="AM217" i="13" s="1"/>
  <c r="P224" i="43"/>
  <c r="S224" i="43" s="1"/>
  <c r="AM225" i="13" s="1"/>
  <c r="R239" i="43"/>
  <c r="L240" i="13" s="1"/>
  <c r="P239" i="43"/>
  <c r="S239" i="43" s="1"/>
  <c r="AM240" i="13" s="1"/>
  <c r="R250" i="43"/>
  <c r="L251" i="13" s="1"/>
  <c r="P250" i="43"/>
  <c r="S250" i="43" s="1"/>
  <c r="AM251" i="13" s="1"/>
  <c r="R258" i="43"/>
  <c r="L259" i="13" s="1"/>
  <c r="P258" i="43"/>
  <c r="S258" i="43" s="1"/>
  <c r="AM259" i="13" s="1"/>
  <c r="R266" i="43"/>
  <c r="L267" i="13" s="1"/>
  <c r="P266" i="43"/>
  <c r="S266" i="43" s="1"/>
  <c r="AM267" i="13" s="1"/>
  <c r="R274" i="43"/>
  <c r="L275" i="13" s="1"/>
  <c r="P274" i="43"/>
  <c r="S274" i="43" s="1"/>
  <c r="AM275" i="13" s="1"/>
  <c r="R277" i="43"/>
  <c r="L278" i="13" s="1"/>
  <c r="R278" i="43"/>
  <c r="L279" i="13" s="1"/>
  <c r="P278" i="43"/>
  <c r="S278" i="43" s="1"/>
  <c r="AM279" i="13" s="1"/>
  <c r="R286" i="43"/>
  <c r="L287" i="13" s="1"/>
  <c r="P286" i="43"/>
  <c r="S286" i="43" s="1"/>
  <c r="AM287" i="13" s="1"/>
  <c r="R294" i="43"/>
  <c r="L295" i="13" s="1"/>
  <c r="P294" i="43"/>
  <c r="S294" i="43" s="1"/>
  <c r="AM295" i="13" s="1"/>
  <c r="R308" i="43"/>
  <c r="L309" i="13" s="1"/>
  <c r="P308" i="43"/>
  <c r="S308" i="43" s="1"/>
  <c r="AM309" i="13" s="1"/>
  <c r="R315" i="43"/>
  <c r="L316" i="13" s="1"/>
  <c r="P315" i="43"/>
  <c r="S315" i="43" s="1"/>
  <c r="AM316" i="13" s="1"/>
  <c r="S330" i="43"/>
  <c r="AM331" i="13" s="1"/>
  <c r="R245" i="43"/>
  <c r="L246" i="13" s="1"/>
  <c r="R252" i="43"/>
  <c r="L253" i="13" s="1"/>
  <c r="P259" i="43"/>
  <c r="S259" i="43" s="1"/>
  <c r="AM260" i="13" s="1"/>
  <c r="P267" i="43"/>
  <c r="S267" i="43" s="1"/>
  <c r="AM268" i="13" s="1"/>
  <c r="P275" i="43"/>
  <c r="S275" i="43" s="1"/>
  <c r="AM276" i="13" s="1"/>
  <c r="R285" i="43"/>
  <c r="L286" i="13" s="1"/>
  <c r="R301" i="43"/>
  <c r="L302" i="13" s="1"/>
  <c r="P301" i="43"/>
  <c r="S301" i="43" s="1"/>
  <c r="AM302" i="13" s="1"/>
  <c r="S322" i="43"/>
  <c r="AM323" i="13" s="1"/>
  <c r="R262" i="43"/>
  <c r="L263" i="13" s="1"/>
  <c r="P262" i="43"/>
  <c r="S262" i="43" s="1"/>
  <c r="AM263" i="13" s="1"/>
  <c r="R270" i="43"/>
  <c r="L271" i="13" s="1"/>
  <c r="P270" i="43"/>
  <c r="S270" i="43" s="1"/>
  <c r="AM271" i="13" s="1"/>
  <c r="R282" i="43"/>
  <c r="L283" i="13" s="1"/>
  <c r="P282" i="43"/>
  <c r="S282" i="43" s="1"/>
  <c r="AM283" i="13" s="1"/>
  <c r="R290" i="43"/>
  <c r="L291" i="13" s="1"/>
  <c r="P290" i="43"/>
  <c r="S290" i="43" s="1"/>
  <c r="AM291" i="13" s="1"/>
  <c r="R298" i="43"/>
  <c r="L299" i="13" s="1"/>
  <c r="P298" i="43"/>
  <c r="S298" i="43" s="1"/>
  <c r="AM299" i="13" s="1"/>
  <c r="R331" i="43"/>
  <c r="L332" i="13" s="1"/>
  <c r="P331" i="43"/>
  <c r="S331" i="43" s="1"/>
  <c r="AM332" i="13" s="1"/>
  <c r="R338" i="43"/>
  <c r="L339" i="13" s="1"/>
  <c r="P338" i="43"/>
  <c r="S338" i="43" s="1"/>
  <c r="AM339" i="13" s="1"/>
  <c r="R346" i="43"/>
  <c r="L347" i="13" s="1"/>
  <c r="P346" i="43"/>
  <c r="S346" i="43" s="1"/>
  <c r="AM347" i="13" s="1"/>
  <c r="R354" i="43"/>
  <c r="L355" i="13" s="1"/>
  <c r="P354" i="43"/>
  <c r="S354" i="43" s="1"/>
  <c r="AM355" i="13" s="1"/>
  <c r="R362" i="43"/>
  <c r="L363" i="13" s="1"/>
  <c r="P362" i="43"/>
  <c r="S362" i="43" s="1"/>
  <c r="AM363" i="13" s="1"/>
  <c r="P277" i="43"/>
  <c r="S277" i="43" s="1"/>
  <c r="AM278" i="13" s="1"/>
  <c r="P281" i="43"/>
  <c r="S281" i="43" s="1"/>
  <c r="AM282" i="13" s="1"/>
  <c r="P285" i="43"/>
  <c r="S285" i="43" s="1"/>
  <c r="AM286" i="13" s="1"/>
  <c r="P289" i="43"/>
  <c r="S289" i="43" s="1"/>
  <c r="AM290" i="13" s="1"/>
  <c r="P293" i="43"/>
  <c r="S293" i="43" s="1"/>
  <c r="AM294" i="13" s="1"/>
  <c r="P297" i="43"/>
  <c r="S297" i="43" s="1"/>
  <c r="AM298" i="13" s="1"/>
  <c r="R304" i="43"/>
  <c r="L305" i="13" s="1"/>
  <c r="P304" i="43"/>
  <c r="S304" i="43" s="1"/>
  <c r="AM305" i="13" s="1"/>
  <c r="R311" i="43"/>
  <c r="L312" i="13" s="1"/>
  <c r="P311" i="43"/>
  <c r="S311" i="43" s="1"/>
  <c r="AM312" i="13" s="1"/>
  <c r="R319" i="43"/>
  <c r="L320" i="13" s="1"/>
  <c r="P319" i="43"/>
  <c r="S319" i="43" s="1"/>
  <c r="AM320" i="13" s="1"/>
  <c r="R327" i="43"/>
  <c r="L328" i="13" s="1"/>
  <c r="P327" i="43"/>
  <c r="S327" i="43" s="1"/>
  <c r="AM328" i="13" s="1"/>
  <c r="R335" i="43"/>
  <c r="L336" i="13" s="1"/>
  <c r="P335" i="43"/>
  <c r="S335" i="43" s="1"/>
  <c r="AM336" i="13" s="1"/>
  <c r="P305" i="43"/>
  <c r="S305" i="43" s="1"/>
  <c r="AM306" i="13" s="1"/>
  <c r="P312" i="43"/>
  <c r="S312" i="43" s="1"/>
  <c r="AM313" i="13" s="1"/>
  <c r="R342" i="43"/>
  <c r="L343" i="13" s="1"/>
  <c r="P342" i="43"/>
  <c r="S342" i="43" s="1"/>
  <c r="AM343" i="13" s="1"/>
  <c r="R350" i="43"/>
  <c r="L351" i="13" s="1"/>
  <c r="P350" i="43"/>
  <c r="S350" i="43" s="1"/>
  <c r="AM351" i="13" s="1"/>
  <c r="R358" i="43"/>
  <c r="L359" i="13" s="1"/>
  <c r="P358" i="43"/>
  <c r="S358" i="43" s="1"/>
  <c r="AM359" i="13" s="1"/>
  <c r="R366" i="43"/>
  <c r="L367" i="13" s="1"/>
  <c r="P366" i="43"/>
  <c r="S366" i="43" s="1"/>
  <c r="AM367" i="13" s="1"/>
  <c r="R125" i="42"/>
  <c r="K126" i="13" s="1"/>
  <c r="P125" i="42"/>
  <c r="S125" i="42" s="1"/>
  <c r="AL126" i="13" s="1"/>
  <c r="R198" i="42"/>
  <c r="K199" i="13" s="1"/>
  <c r="S198" i="42"/>
  <c r="AL199" i="13" s="1"/>
  <c r="R17" i="42"/>
  <c r="K18" i="13" s="1"/>
  <c r="R26" i="42"/>
  <c r="K27" i="13" s="1"/>
  <c r="R31" i="42"/>
  <c r="K32" i="13" s="1"/>
  <c r="R34" i="42"/>
  <c r="K35" i="13" s="1"/>
  <c r="R38" i="42"/>
  <c r="K39" i="13" s="1"/>
  <c r="R41" i="42"/>
  <c r="K42" i="13" s="1"/>
  <c r="R46" i="42"/>
  <c r="K47" i="13" s="1"/>
  <c r="R49" i="42"/>
  <c r="K50" i="13" s="1"/>
  <c r="R54" i="42"/>
  <c r="K55" i="13" s="1"/>
  <c r="R57" i="42"/>
  <c r="K58" i="13" s="1"/>
  <c r="R62" i="42"/>
  <c r="K63" i="13" s="1"/>
  <c r="R63" i="42"/>
  <c r="K64" i="13" s="1"/>
  <c r="R71" i="42"/>
  <c r="K72" i="13" s="1"/>
  <c r="R79" i="42"/>
  <c r="K80" i="13" s="1"/>
  <c r="R83" i="42"/>
  <c r="K84" i="13" s="1"/>
  <c r="P83" i="42"/>
  <c r="S83" i="42" s="1"/>
  <c r="AL84" i="13" s="1"/>
  <c r="S86" i="42"/>
  <c r="AL87" i="13" s="1"/>
  <c r="R91" i="42"/>
  <c r="K92" i="13" s="1"/>
  <c r="P91" i="42"/>
  <c r="S91" i="42" s="1"/>
  <c r="AL92" i="13" s="1"/>
  <c r="R98" i="42"/>
  <c r="K99" i="13" s="1"/>
  <c r="P98" i="42"/>
  <c r="S98" i="42" s="1"/>
  <c r="AL99" i="13" s="1"/>
  <c r="S101" i="42"/>
  <c r="AL102" i="13" s="1"/>
  <c r="R106" i="42"/>
  <c r="K107" i="13" s="1"/>
  <c r="P106" i="42"/>
  <c r="S106" i="42" s="1"/>
  <c r="AL107" i="13" s="1"/>
  <c r="S109" i="42"/>
  <c r="AL110" i="13" s="1"/>
  <c r="R114" i="42"/>
  <c r="K115" i="13" s="1"/>
  <c r="P114" i="42"/>
  <c r="S114" i="42" s="1"/>
  <c r="AL115" i="13" s="1"/>
  <c r="S117" i="42"/>
  <c r="AL118" i="13" s="1"/>
  <c r="R122" i="42"/>
  <c r="K123" i="13" s="1"/>
  <c r="P122" i="42"/>
  <c r="S122" i="42" s="1"/>
  <c r="AL123" i="13" s="1"/>
  <c r="S124" i="42"/>
  <c r="AL125" i="13" s="1"/>
  <c r="R150" i="42"/>
  <c r="K151" i="13" s="1"/>
  <c r="P150" i="42"/>
  <c r="S150" i="42" s="1"/>
  <c r="AL151" i="13" s="1"/>
  <c r="R163" i="42"/>
  <c r="K164" i="13" s="1"/>
  <c r="S163" i="42"/>
  <c r="AL164" i="13" s="1"/>
  <c r="R190" i="42"/>
  <c r="K191" i="13" s="1"/>
  <c r="S190" i="42"/>
  <c r="AL191" i="13" s="1"/>
  <c r="P220" i="42"/>
  <c r="S220" i="42" s="1"/>
  <c r="AL221" i="13" s="1"/>
  <c r="R220" i="42"/>
  <c r="K221" i="13" s="1"/>
  <c r="S19" i="42"/>
  <c r="AL20" i="13" s="1"/>
  <c r="R164" i="42"/>
  <c r="K165" i="13" s="1"/>
  <c r="P164" i="42"/>
  <c r="S164" i="42" s="1"/>
  <c r="AL165" i="13" s="1"/>
  <c r="D5" i="42"/>
  <c r="D6" i="42"/>
  <c r="D7" i="42"/>
  <c r="C17" i="42" s="1"/>
  <c r="C10" i="42"/>
  <c r="C14" i="42" s="1"/>
  <c r="C11" i="42"/>
  <c r="C13" i="42"/>
  <c r="R129" i="42"/>
  <c r="K130" i="13" s="1"/>
  <c r="P129" i="42"/>
  <c r="S129" i="42" s="1"/>
  <c r="AL130" i="13" s="1"/>
  <c r="R141" i="42"/>
  <c r="K142" i="13" s="1"/>
  <c r="P141" i="42"/>
  <c r="S141" i="42" s="1"/>
  <c r="AL142" i="13" s="1"/>
  <c r="R180" i="42"/>
  <c r="K181" i="13" s="1"/>
  <c r="P180" i="42"/>
  <c r="S180" i="42" s="1"/>
  <c r="AL181" i="13" s="1"/>
  <c r="R207" i="42"/>
  <c r="K208" i="13" s="1"/>
  <c r="P207" i="42"/>
  <c r="S207" i="42" s="1"/>
  <c r="AL208" i="13" s="1"/>
  <c r="R215" i="42"/>
  <c r="K216" i="13" s="1"/>
  <c r="P215" i="42"/>
  <c r="S215" i="42" s="1"/>
  <c r="AL216" i="13" s="1"/>
  <c r="R277" i="42"/>
  <c r="K278" i="13" s="1"/>
  <c r="S277" i="42"/>
  <c r="AL278" i="13" s="1"/>
  <c r="R133" i="42"/>
  <c r="K134" i="13" s="1"/>
  <c r="P133" i="42"/>
  <c r="S133" i="42" s="1"/>
  <c r="AL134" i="13" s="1"/>
  <c r="R142" i="42"/>
  <c r="K143" i="13" s="1"/>
  <c r="P142" i="42"/>
  <c r="S142" i="42" s="1"/>
  <c r="AL143" i="13" s="1"/>
  <c r="R171" i="42"/>
  <c r="K172" i="13" s="1"/>
  <c r="S171" i="42"/>
  <c r="AL172" i="13" s="1"/>
  <c r="R191" i="42"/>
  <c r="K192" i="13" s="1"/>
  <c r="P191" i="42"/>
  <c r="S191" i="42" s="1"/>
  <c r="AL192" i="13" s="1"/>
  <c r="R21" i="42"/>
  <c r="K22" i="13" s="1"/>
  <c r="R22" i="42"/>
  <c r="K23" i="13" s="1"/>
  <c r="R27" i="42"/>
  <c r="K28" i="13" s="1"/>
  <c r="R30" i="42"/>
  <c r="K31" i="13" s="1"/>
  <c r="R37" i="42"/>
  <c r="K38" i="13" s="1"/>
  <c r="R42" i="42"/>
  <c r="K43" i="13" s="1"/>
  <c r="R45" i="42"/>
  <c r="K46" i="13" s="1"/>
  <c r="R50" i="42"/>
  <c r="K51" i="13" s="1"/>
  <c r="R53" i="42"/>
  <c r="K54" i="13" s="1"/>
  <c r="R58" i="42"/>
  <c r="K59" i="13" s="1"/>
  <c r="R61" i="42"/>
  <c r="K62" i="13" s="1"/>
  <c r="R67" i="42"/>
  <c r="K68" i="13" s="1"/>
  <c r="R75" i="42"/>
  <c r="K76" i="13" s="1"/>
  <c r="S82" i="42"/>
  <c r="AL83" i="13" s="1"/>
  <c r="R87" i="42"/>
  <c r="K88" i="13" s="1"/>
  <c r="P87" i="42"/>
  <c r="S87" i="42" s="1"/>
  <c r="AL88" i="13" s="1"/>
  <c r="S90" i="42"/>
  <c r="AL91" i="13" s="1"/>
  <c r="R94" i="42"/>
  <c r="K95" i="13" s="1"/>
  <c r="P94" i="42"/>
  <c r="S94" i="42" s="1"/>
  <c r="AL95" i="13" s="1"/>
  <c r="S97" i="42"/>
  <c r="AL98" i="13" s="1"/>
  <c r="R102" i="42"/>
  <c r="K103" i="13" s="1"/>
  <c r="P102" i="42"/>
  <c r="S102" i="42" s="1"/>
  <c r="AL103" i="13" s="1"/>
  <c r="S105" i="42"/>
  <c r="AL106" i="13" s="1"/>
  <c r="R110" i="42"/>
  <c r="K111" i="13" s="1"/>
  <c r="P110" i="42"/>
  <c r="S110" i="42" s="1"/>
  <c r="AL111" i="13" s="1"/>
  <c r="S113" i="42"/>
  <c r="AL114" i="13" s="1"/>
  <c r="R118" i="42"/>
  <c r="K119" i="13" s="1"/>
  <c r="P118" i="42"/>
  <c r="S118" i="42" s="1"/>
  <c r="AL119" i="13" s="1"/>
  <c r="S121" i="42"/>
  <c r="AL122" i="13" s="1"/>
  <c r="R149" i="42"/>
  <c r="K150" i="13" s="1"/>
  <c r="P149" i="42"/>
  <c r="S149" i="42" s="1"/>
  <c r="AL150" i="13" s="1"/>
  <c r="R172" i="42"/>
  <c r="K173" i="13" s="1"/>
  <c r="P172" i="42"/>
  <c r="S172" i="42" s="1"/>
  <c r="AL173" i="13" s="1"/>
  <c r="R179" i="42"/>
  <c r="K180" i="13" s="1"/>
  <c r="S179" i="42"/>
  <c r="AL180" i="13" s="1"/>
  <c r="R199" i="42"/>
  <c r="K200" i="13" s="1"/>
  <c r="P199" i="42"/>
  <c r="S199" i="42" s="1"/>
  <c r="AL200" i="13" s="1"/>
  <c r="R206" i="42"/>
  <c r="K207" i="13" s="1"/>
  <c r="S206" i="42"/>
  <c r="AL207" i="13" s="1"/>
  <c r="R232" i="42"/>
  <c r="K233" i="13" s="1"/>
  <c r="P232" i="42"/>
  <c r="S232" i="42" s="1"/>
  <c r="AL233" i="13" s="1"/>
  <c r="R218" i="42"/>
  <c r="K219" i="13" s="1"/>
  <c r="P218" i="42"/>
  <c r="S218" i="42" s="1"/>
  <c r="AL219" i="13" s="1"/>
  <c r="S239" i="42"/>
  <c r="AL240" i="13" s="1"/>
  <c r="R137" i="42"/>
  <c r="K138" i="13" s="1"/>
  <c r="P137" i="42"/>
  <c r="S137" i="42" s="1"/>
  <c r="AL138" i="13" s="1"/>
  <c r="R145" i="42"/>
  <c r="K146" i="13" s="1"/>
  <c r="P145" i="42"/>
  <c r="S145" i="42" s="1"/>
  <c r="AL146" i="13" s="1"/>
  <c r="R153" i="42"/>
  <c r="K154" i="13" s="1"/>
  <c r="P153" i="42"/>
  <c r="S153" i="42" s="1"/>
  <c r="AL154" i="13" s="1"/>
  <c r="R160" i="42"/>
  <c r="K161" i="13" s="1"/>
  <c r="P160" i="42"/>
  <c r="S160" i="42" s="1"/>
  <c r="AL161" i="13" s="1"/>
  <c r="R168" i="42"/>
  <c r="K169" i="13" s="1"/>
  <c r="P168" i="42"/>
  <c r="S168" i="42" s="1"/>
  <c r="AL169" i="13" s="1"/>
  <c r="R176" i="42"/>
  <c r="K177" i="13" s="1"/>
  <c r="P176" i="42"/>
  <c r="S176" i="42" s="1"/>
  <c r="AL177" i="13" s="1"/>
  <c r="R184" i="42"/>
  <c r="K185" i="13" s="1"/>
  <c r="P184" i="42"/>
  <c r="S184" i="42" s="1"/>
  <c r="AL185" i="13" s="1"/>
  <c r="R187" i="42"/>
  <c r="K188" i="13" s="1"/>
  <c r="P187" i="42"/>
  <c r="S187" i="42" s="1"/>
  <c r="AL188" i="13" s="1"/>
  <c r="R195" i="42"/>
  <c r="K196" i="13" s="1"/>
  <c r="P195" i="42"/>
  <c r="S195" i="42" s="1"/>
  <c r="AL196" i="13" s="1"/>
  <c r="R203" i="42"/>
  <c r="K204" i="13" s="1"/>
  <c r="P203" i="42"/>
  <c r="S203" i="42" s="1"/>
  <c r="AL204" i="13" s="1"/>
  <c r="R211" i="42"/>
  <c r="K212" i="13" s="1"/>
  <c r="P211" i="42"/>
  <c r="S211" i="42" s="1"/>
  <c r="AL212" i="13" s="1"/>
  <c r="R233" i="42"/>
  <c r="K234" i="13" s="1"/>
  <c r="P233" i="42"/>
  <c r="S233" i="42" s="1"/>
  <c r="AL234" i="13" s="1"/>
  <c r="R250" i="42"/>
  <c r="K251" i="13" s="1"/>
  <c r="S250" i="42"/>
  <c r="AL251" i="13" s="1"/>
  <c r="R255" i="42"/>
  <c r="K256" i="13" s="1"/>
  <c r="P255" i="42"/>
  <c r="S255" i="42" s="1"/>
  <c r="AL256" i="13" s="1"/>
  <c r="R266" i="42"/>
  <c r="K267" i="13" s="1"/>
  <c r="S266" i="42"/>
  <c r="AL267" i="13" s="1"/>
  <c r="R271" i="42"/>
  <c r="K272" i="13" s="1"/>
  <c r="P271" i="42"/>
  <c r="S271" i="42" s="1"/>
  <c r="AL272" i="13" s="1"/>
  <c r="R281" i="42"/>
  <c r="K282" i="13" s="1"/>
  <c r="S281" i="42"/>
  <c r="AL282" i="13" s="1"/>
  <c r="R286" i="42"/>
  <c r="K287" i="13" s="1"/>
  <c r="P286" i="42"/>
  <c r="S286" i="42" s="1"/>
  <c r="AL287" i="13" s="1"/>
  <c r="R297" i="42"/>
  <c r="K298" i="13" s="1"/>
  <c r="S297" i="42"/>
  <c r="AL298" i="13" s="1"/>
  <c r="P138" i="42"/>
  <c r="S138" i="42" s="1"/>
  <c r="AL139" i="13" s="1"/>
  <c r="P146" i="42"/>
  <c r="S146" i="42" s="1"/>
  <c r="AL147" i="13" s="1"/>
  <c r="P154" i="42"/>
  <c r="S154" i="42" s="1"/>
  <c r="AL155" i="13" s="1"/>
  <c r="R156" i="42"/>
  <c r="K157" i="13" s="1"/>
  <c r="P156" i="42"/>
  <c r="S156" i="42" s="1"/>
  <c r="AL157" i="13" s="1"/>
  <c r="R225" i="42"/>
  <c r="K226" i="13" s="1"/>
  <c r="P225" i="42"/>
  <c r="S225" i="42" s="1"/>
  <c r="AL226" i="13" s="1"/>
  <c r="R221" i="42"/>
  <c r="K222" i="13" s="1"/>
  <c r="R251" i="42"/>
  <c r="K252" i="13" s="1"/>
  <c r="P251" i="42"/>
  <c r="S251" i="42" s="1"/>
  <c r="AL252" i="13" s="1"/>
  <c r="R267" i="42"/>
  <c r="K268" i="13" s="1"/>
  <c r="P267" i="42"/>
  <c r="S267" i="42" s="1"/>
  <c r="AL268" i="13" s="1"/>
  <c r="R282" i="42"/>
  <c r="K283" i="13" s="1"/>
  <c r="P282" i="42"/>
  <c r="S282" i="42" s="1"/>
  <c r="AL283" i="13" s="1"/>
  <c r="R298" i="42"/>
  <c r="K299" i="13" s="1"/>
  <c r="P298" i="42"/>
  <c r="S298" i="42" s="1"/>
  <c r="AL299" i="13" s="1"/>
  <c r="R213" i="42"/>
  <c r="K214" i="13" s="1"/>
  <c r="R214" i="42"/>
  <c r="K215" i="13" s="1"/>
  <c r="R216" i="42"/>
  <c r="K217" i="13" s="1"/>
  <c r="R217" i="42"/>
  <c r="K218" i="13" s="1"/>
  <c r="P221" i="42"/>
  <c r="S221" i="42" s="1"/>
  <c r="AL222" i="13" s="1"/>
  <c r="R227" i="42"/>
  <c r="K228" i="13" s="1"/>
  <c r="P230" i="42"/>
  <c r="S230" i="42" s="1"/>
  <c r="AL231" i="13" s="1"/>
  <c r="R240" i="42"/>
  <c r="K241" i="13" s="1"/>
  <c r="P240" i="42"/>
  <c r="S240" i="42" s="1"/>
  <c r="AL241" i="13" s="1"/>
  <c r="R247" i="42"/>
  <c r="K248" i="13" s="1"/>
  <c r="X279" i="13" s="1"/>
  <c r="X29" i="13" s="1"/>
  <c r="P247" i="42"/>
  <c r="S247" i="42" s="1"/>
  <c r="AL248" i="13" s="1"/>
  <c r="S254" i="42"/>
  <c r="AL255" i="13" s="1"/>
  <c r="R263" i="42"/>
  <c r="K264" i="13" s="1"/>
  <c r="P263" i="42"/>
  <c r="S263" i="42" s="1"/>
  <c r="AL264" i="13" s="1"/>
  <c r="S270" i="42"/>
  <c r="AL271" i="13" s="1"/>
  <c r="R278" i="42"/>
  <c r="K279" i="13" s="1"/>
  <c r="P278" i="42"/>
  <c r="S278" i="42" s="1"/>
  <c r="AL279" i="13" s="1"/>
  <c r="S285" i="42"/>
  <c r="AL286" i="13" s="1"/>
  <c r="R294" i="42"/>
  <c r="K295" i="13" s="1"/>
  <c r="P294" i="42"/>
  <c r="S294" i="42" s="1"/>
  <c r="AL295" i="13" s="1"/>
  <c r="P315" i="42"/>
  <c r="S315" i="42" s="1"/>
  <c r="AL316" i="13" s="1"/>
  <c r="R315" i="42"/>
  <c r="K316" i="13" s="1"/>
  <c r="R236" i="42"/>
  <c r="K237" i="13" s="1"/>
  <c r="P236" i="42"/>
  <c r="S236" i="42" s="1"/>
  <c r="AL237" i="13" s="1"/>
  <c r="R244" i="42"/>
  <c r="K245" i="13" s="1"/>
  <c r="P244" i="42"/>
  <c r="S244" i="42" s="1"/>
  <c r="AL245" i="13" s="1"/>
  <c r="R259" i="42"/>
  <c r="K260" i="13" s="1"/>
  <c r="P259" i="42"/>
  <c r="S259" i="42" s="1"/>
  <c r="AL260" i="13" s="1"/>
  <c r="R275" i="42"/>
  <c r="K276" i="13" s="1"/>
  <c r="P275" i="42"/>
  <c r="S275" i="42" s="1"/>
  <c r="AL276" i="13" s="1"/>
  <c r="R290" i="42"/>
  <c r="K291" i="13" s="1"/>
  <c r="P290" i="42"/>
  <c r="S290" i="42" s="1"/>
  <c r="AL291" i="13" s="1"/>
  <c r="R303" i="42"/>
  <c r="K304" i="13" s="1"/>
  <c r="R310" i="42"/>
  <c r="K311" i="13" s="1"/>
  <c r="S316" i="42"/>
  <c r="AL317" i="13" s="1"/>
  <c r="R322" i="42"/>
  <c r="K323" i="13" s="1"/>
  <c r="R323" i="42"/>
  <c r="K324" i="13" s="1"/>
  <c r="P323" i="42"/>
  <c r="S323" i="42" s="1"/>
  <c r="AL324" i="13" s="1"/>
  <c r="R330" i="42"/>
  <c r="K331" i="13" s="1"/>
  <c r="R331" i="42"/>
  <c r="K332" i="13" s="1"/>
  <c r="P331" i="42"/>
  <c r="S331" i="42" s="1"/>
  <c r="AL332" i="13" s="1"/>
  <c r="R338" i="42"/>
  <c r="K339" i="13" s="1"/>
  <c r="P338" i="42"/>
  <c r="S338" i="42" s="1"/>
  <c r="AL339" i="13" s="1"/>
  <c r="R345" i="42"/>
  <c r="K346" i="13" s="1"/>
  <c r="R346" i="42"/>
  <c r="K347" i="13" s="1"/>
  <c r="P346" i="42"/>
  <c r="S346" i="42" s="1"/>
  <c r="AL347" i="13" s="1"/>
  <c r="R353" i="42"/>
  <c r="K354" i="13" s="1"/>
  <c r="R354" i="42"/>
  <c r="K355" i="13" s="1"/>
  <c r="P354" i="42"/>
  <c r="S354" i="42" s="1"/>
  <c r="AL355" i="13" s="1"/>
  <c r="R361" i="42"/>
  <c r="K362" i="13" s="1"/>
  <c r="R362" i="42"/>
  <c r="K363" i="13" s="1"/>
  <c r="P362" i="42"/>
  <c r="S362" i="42" s="1"/>
  <c r="AL363" i="13" s="1"/>
  <c r="R319" i="42"/>
  <c r="K320" i="13" s="1"/>
  <c r="P319" i="42"/>
  <c r="S319" i="42" s="1"/>
  <c r="AL320" i="13" s="1"/>
  <c r="R327" i="42"/>
  <c r="K328" i="13" s="1"/>
  <c r="P327" i="42"/>
  <c r="S327" i="42" s="1"/>
  <c r="AL328" i="13" s="1"/>
  <c r="R335" i="42"/>
  <c r="K336" i="13" s="1"/>
  <c r="P335" i="42"/>
  <c r="S335" i="42" s="1"/>
  <c r="AL336" i="13" s="1"/>
  <c r="R342" i="42"/>
  <c r="K343" i="13" s="1"/>
  <c r="P342" i="42"/>
  <c r="S342" i="42" s="1"/>
  <c r="AL343" i="13" s="1"/>
  <c r="R350" i="42"/>
  <c r="K351" i="13" s="1"/>
  <c r="P350" i="42"/>
  <c r="S350" i="42" s="1"/>
  <c r="AL351" i="13" s="1"/>
  <c r="R358" i="42"/>
  <c r="K359" i="13" s="1"/>
  <c r="P358" i="42"/>
  <c r="S358" i="42" s="1"/>
  <c r="AL359" i="13" s="1"/>
  <c r="R365" i="42"/>
  <c r="K366" i="13" s="1"/>
  <c r="R366" i="42"/>
  <c r="K367" i="13" s="1"/>
  <c r="P366" i="42"/>
  <c r="S366" i="42" s="1"/>
  <c r="AL367" i="13" s="1"/>
  <c r="D7" i="41"/>
  <c r="D6" i="41"/>
  <c r="C14" i="41"/>
  <c r="C13" i="41"/>
  <c r="D5" i="41"/>
  <c r="R113" i="41"/>
  <c r="J114" i="13" s="1"/>
  <c r="P113" i="41"/>
  <c r="S113" i="41" s="1"/>
  <c r="AK114" i="13" s="1"/>
  <c r="R136" i="41"/>
  <c r="J137" i="13" s="1"/>
  <c r="P136" i="41"/>
  <c r="S136" i="41" s="1"/>
  <c r="AK137" i="13" s="1"/>
  <c r="R23" i="41"/>
  <c r="J24" i="13" s="1"/>
  <c r="R39" i="41"/>
  <c r="J40" i="13" s="1"/>
  <c r="P39" i="41"/>
  <c r="S39" i="41" s="1"/>
  <c r="AK40" i="13" s="1"/>
  <c r="R47" i="41"/>
  <c r="J48" i="13" s="1"/>
  <c r="P47" i="41"/>
  <c r="S47" i="41" s="1"/>
  <c r="AK48" i="13" s="1"/>
  <c r="P55" i="41"/>
  <c r="S55" i="41" s="1"/>
  <c r="AK56" i="13" s="1"/>
  <c r="R55" i="41"/>
  <c r="J56" i="13" s="1"/>
  <c r="R73" i="41"/>
  <c r="J74" i="13" s="1"/>
  <c r="P73" i="41"/>
  <c r="S73" i="41" s="1"/>
  <c r="AK74" i="13" s="1"/>
  <c r="R121" i="41"/>
  <c r="J122" i="13" s="1"/>
  <c r="P121" i="41"/>
  <c r="S121" i="41" s="1"/>
  <c r="AK122" i="13" s="1"/>
  <c r="R127" i="41"/>
  <c r="J128" i="13" s="1"/>
  <c r="P127" i="41"/>
  <c r="S127" i="41" s="1"/>
  <c r="AK128" i="13" s="1"/>
  <c r="R20" i="41"/>
  <c r="J21" i="13" s="1"/>
  <c r="P20" i="41"/>
  <c r="S20" i="41" s="1"/>
  <c r="AK21" i="13" s="1"/>
  <c r="R28" i="41"/>
  <c r="J29" i="13" s="1"/>
  <c r="P28" i="41"/>
  <c r="S28" i="41" s="1"/>
  <c r="AK29" i="13" s="1"/>
  <c r="R38" i="41"/>
  <c r="J39" i="13" s="1"/>
  <c r="R46" i="41"/>
  <c r="J47" i="13" s="1"/>
  <c r="R54" i="41"/>
  <c r="J55" i="13" s="1"/>
  <c r="R62" i="41"/>
  <c r="J63" i="13" s="1"/>
  <c r="P84" i="41"/>
  <c r="S84" i="41" s="1"/>
  <c r="AK85" i="13" s="1"/>
  <c r="R84" i="41"/>
  <c r="J85" i="13" s="1"/>
  <c r="R96" i="41"/>
  <c r="J97" i="13" s="1"/>
  <c r="P96" i="41"/>
  <c r="S96" i="41" s="1"/>
  <c r="AK97" i="13" s="1"/>
  <c r="R112" i="41"/>
  <c r="J113" i="13" s="1"/>
  <c r="P112" i="41"/>
  <c r="S112" i="41" s="1"/>
  <c r="AK113" i="13" s="1"/>
  <c r="R135" i="41"/>
  <c r="J136" i="13" s="1"/>
  <c r="P135" i="41"/>
  <c r="S135" i="41" s="1"/>
  <c r="AK136" i="13" s="1"/>
  <c r="R163" i="41"/>
  <c r="J164" i="13" s="1"/>
  <c r="S163" i="41"/>
  <c r="AK164" i="13" s="1"/>
  <c r="P24" i="41"/>
  <c r="S24" i="41" s="1"/>
  <c r="AK25" i="13" s="1"/>
  <c r="R24" i="41"/>
  <c r="J25" i="13" s="1"/>
  <c r="R32" i="41"/>
  <c r="J33" i="13" s="1"/>
  <c r="P32" i="41"/>
  <c r="S32" i="41" s="1"/>
  <c r="AK33" i="13" s="1"/>
  <c r="R158" i="41"/>
  <c r="J159" i="13" s="1"/>
  <c r="P158" i="41"/>
  <c r="S158" i="41" s="1"/>
  <c r="AK159" i="13" s="1"/>
  <c r="P176" i="41"/>
  <c r="S176" i="41" s="1"/>
  <c r="AK177" i="13" s="1"/>
  <c r="R176" i="41"/>
  <c r="J177" i="13" s="1"/>
  <c r="R31" i="41"/>
  <c r="J32" i="13" s="1"/>
  <c r="S80" i="41"/>
  <c r="AK81" i="13" s="1"/>
  <c r="R104" i="41"/>
  <c r="J105" i="13" s="1"/>
  <c r="P104" i="41"/>
  <c r="S104" i="41" s="1"/>
  <c r="AK105" i="13" s="1"/>
  <c r="R144" i="41"/>
  <c r="J145" i="13" s="1"/>
  <c r="P144" i="41"/>
  <c r="S144" i="41" s="1"/>
  <c r="AK145" i="13" s="1"/>
  <c r="R19" i="41"/>
  <c r="J20" i="13" s="1"/>
  <c r="P19" i="41"/>
  <c r="S19" i="41" s="1"/>
  <c r="AK20" i="13" s="1"/>
  <c r="R35" i="41"/>
  <c r="J36" i="13" s="1"/>
  <c r="P35" i="41"/>
  <c r="S35" i="41" s="1"/>
  <c r="AK36" i="13" s="1"/>
  <c r="R43" i="41"/>
  <c r="J44" i="13" s="1"/>
  <c r="P43" i="41"/>
  <c r="S43" i="41" s="1"/>
  <c r="AK44" i="13" s="1"/>
  <c r="R51" i="41"/>
  <c r="J52" i="13" s="1"/>
  <c r="P51" i="41"/>
  <c r="S51" i="41" s="1"/>
  <c r="AK52" i="13" s="1"/>
  <c r="P59" i="41"/>
  <c r="S59" i="41" s="1"/>
  <c r="AK60" i="13" s="1"/>
  <c r="R59" i="41"/>
  <c r="J60" i="13" s="1"/>
  <c r="R66" i="41"/>
  <c r="J67" i="13" s="1"/>
  <c r="P66" i="41"/>
  <c r="S66" i="41" s="1"/>
  <c r="AK67" i="13" s="1"/>
  <c r="S71" i="41"/>
  <c r="AK72" i="13" s="1"/>
  <c r="R82" i="41"/>
  <c r="J83" i="13" s="1"/>
  <c r="P82" i="41"/>
  <c r="S82" i="41" s="1"/>
  <c r="AK83" i="13" s="1"/>
  <c r="R89" i="41"/>
  <c r="J90" i="13" s="1"/>
  <c r="P89" i="41"/>
  <c r="S89" i="41" s="1"/>
  <c r="AK90" i="13" s="1"/>
  <c r="R105" i="41"/>
  <c r="J106" i="13" s="1"/>
  <c r="P105" i="41"/>
  <c r="S105" i="41" s="1"/>
  <c r="AK106" i="13" s="1"/>
  <c r="R120" i="41"/>
  <c r="J121" i="13" s="1"/>
  <c r="P120" i="41"/>
  <c r="S120" i="41" s="1"/>
  <c r="AK121" i="13" s="1"/>
  <c r="R128" i="41"/>
  <c r="J129" i="13" s="1"/>
  <c r="P128" i="41"/>
  <c r="S128" i="41" s="1"/>
  <c r="AK129" i="13" s="1"/>
  <c r="R143" i="41"/>
  <c r="J144" i="13" s="1"/>
  <c r="P143" i="41"/>
  <c r="S143" i="41" s="1"/>
  <c r="AK144" i="13" s="1"/>
  <c r="R159" i="41"/>
  <c r="J160" i="13" s="1"/>
  <c r="P159" i="41"/>
  <c r="S159" i="41" s="1"/>
  <c r="AK160" i="13" s="1"/>
  <c r="S252" i="41"/>
  <c r="AK253" i="13" s="1"/>
  <c r="R307" i="41"/>
  <c r="J308" i="13" s="1"/>
  <c r="P307" i="41"/>
  <c r="S307" i="41" s="1"/>
  <c r="AK308" i="13" s="1"/>
  <c r="R199" i="41"/>
  <c r="J200" i="13" s="1"/>
  <c r="P199" i="41"/>
  <c r="S199" i="41" s="1"/>
  <c r="AK200" i="13" s="1"/>
  <c r="R230" i="41"/>
  <c r="J231" i="13" s="1"/>
  <c r="P230" i="41"/>
  <c r="S230" i="41" s="1"/>
  <c r="AK231" i="13" s="1"/>
  <c r="R315" i="41"/>
  <c r="J316" i="13" s="1"/>
  <c r="P315" i="41"/>
  <c r="S315" i="41" s="1"/>
  <c r="AK316" i="13" s="1"/>
  <c r="C11" i="41"/>
  <c r="C12" i="41"/>
  <c r="P54" i="41"/>
  <c r="S54" i="41" s="1"/>
  <c r="AK55" i="13" s="1"/>
  <c r="P58" i="41"/>
  <c r="S58" i="41" s="1"/>
  <c r="AK59" i="13" s="1"/>
  <c r="P78" i="41"/>
  <c r="S78" i="41" s="1"/>
  <c r="AK79" i="13" s="1"/>
  <c r="R80" i="41"/>
  <c r="J81" i="13" s="1"/>
  <c r="P101" i="41"/>
  <c r="S101" i="41" s="1"/>
  <c r="AK102" i="13" s="1"/>
  <c r="R116" i="41"/>
  <c r="J117" i="13" s="1"/>
  <c r="P116" i="41"/>
  <c r="S116" i="41" s="1"/>
  <c r="AK117" i="13" s="1"/>
  <c r="P155" i="41"/>
  <c r="S155" i="41" s="1"/>
  <c r="AK156" i="13" s="1"/>
  <c r="R184" i="41"/>
  <c r="J185" i="13" s="1"/>
  <c r="P184" i="41"/>
  <c r="S184" i="41" s="1"/>
  <c r="AK185" i="13" s="1"/>
  <c r="P188" i="41"/>
  <c r="S188" i="41" s="1"/>
  <c r="AK189" i="13" s="1"/>
  <c r="R280" i="41"/>
  <c r="J281" i="13" s="1"/>
  <c r="S280" i="41"/>
  <c r="AK281" i="13" s="1"/>
  <c r="S221" i="41"/>
  <c r="AK222" i="13" s="1"/>
  <c r="R69" i="41"/>
  <c r="J70" i="13" s="1"/>
  <c r="R85" i="41"/>
  <c r="J86" i="13" s="1"/>
  <c r="R161" i="41"/>
  <c r="J162" i="13" s="1"/>
  <c r="P161" i="41"/>
  <c r="S161" i="41" s="1"/>
  <c r="AK162" i="13" s="1"/>
  <c r="R345" i="41"/>
  <c r="J346" i="13" s="1"/>
  <c r="P345" i="41"/>
  <c r="S345" i="41" s="1"/>
  <c r="AK346" i="13" s="1"/>
  <c r="R353" i="41"/>
  <c r="J354" i="13" s="1"/>
  <c r="P353" i="41"/>
  <c r="S353" i="41" s="1"/>
  <c r="AK354" i="13" s="1"/>
  <c r="R361" i="41"/>
  <c r="J362" i="13" s="1"/>
  <c r="P361" i="41"/>
  <c r="S361" i="41" s="1"/>
  <c r="AK362" i="13" s="1"/>
  <c r="P18" i="41"/>
  <c r="S18" i="41" s="1"/>
  <c r="AK19" i="13" s="1"/>
  <c r="P23" i="41"/>
  <c r="S23" i="41" s="1"/>
  <c r="AK24" i="13" s="1"/>
  <c r="P27" i="41"/>
  <c r="S27" i="41" s="1"/>
  <c r="AK28" i="13" s="1"/>
  <c r="P31" i="41"/>
  <c r="S31" i="41" s="1"/>
  <c r="AK32" i="13" s="1"/>
  <c r="P38" i="41"/>
  <c r="S38" i="41" s="1"/>
  <c r="AK39" i="13" s="1"/>
  <c r="P42" i="41"/>
  <c r="S42" i="41" s="1"/>
  <c r="AK43" i="13" s="1"/>
  <c r="P46" i="41"/>
  <c r="S46" i="41" s="1"/>
  <c r="AK47" i="13" s="1"/>
  <c r="P50" i="41"/>
  <c r="S50" i="41" s="1"/>
  <c r="AK51" i="13" s="1"/>
  <c r="P62" i="41"/>
  <c r="S62" i="41" s="1"/>
  <c r="AK63" i="13" s="1"/>
  <c r="P65" i="41"/>
  <c r="S65" i="41" s="1"/>
  <c r="AK66" i="13" s="1"/>
  <c r="P69" i="41"/>
  <c r="S69" i="41" s="1"/>
  <c r="AK70" i="13" s="1"/>
  <c r="R81" i="41"/>
  <c r="J82" i="13" s="1"/>
  <c r="R108" i="41"/>
  <c r="J109" i="13" s="1"/>
  <c r="P108" i="41"/>
  <c r="S108" i="41" s="1"/>
  <c r="AK109" i="13" s="1"/>
  <c r="R131" i="41"/>
  <c r="J132" i="13" s="1"/>
  <c r="P131" i="41"/>
  <c r="S131" i="41" s="1"/>
  <c r="AK132" i="13" s="1"/>
  <c r="R139" i="41"/>
  <c r="J140" i="13" s="1"/>
  <c r="P139" i="41"/>
  <c r="S139" i="41" s="1"/>
  <c r="AK140" i="13" s="1"/>
  <c r="R151" i="41"/>
  <c r="J152" i="13" s="1"/>
  <c r="P151" i="41"/>
  <c r="S151" i="41" s="1"/>
  <c r="AK152" i="13" s="1"/>
  <c r="R187" i="41"/>
  <c r="J188" i="13" s="1"/>
  <c r="P187" i="41"/>
  <c r="S187" i="41" s="1"/>
  <c r="AK188" i="13" s="1"/>
  <c r="R215" i="41"/>
  <c r="J216" i="13" s="1"/>
  <c r="P215" i="41"/>
  <c r="S215" i="41" s="1"/>
  <c r="AK216" i="13" s="1"/>
  <c r="R218" i="41"/>
  <c r="J219" i="13" s="1"/>
  <c r="P218" i="41"/>
  <c r="S218" i="41" s="1"/>
  <c r="AK219" i="13" s="1"/>
  <c r="P219" i="41"/>
  <c r="S219" i="41" s="1"/>
  <c r="AK220" i="13" s="1"/>
  <c r="R246" i="41"/>
  <c r="J247" i="13" s="1"/>
  <c r="P246" i="41"/>
  <c r="S246" i="41" s="1"/>
  <c r="AK247" i="13" s="1"/>
  <c r="R249" i="41"/>
  <c r="J250" i="13" s="1"/>
  <c r="P249" i="41"/>
  <c r="S249" i="41" s="1"/>
  <c r="AK250" i="13" s="1"/>
  <c r="P250" i="41"/>
  <c r="S250" i="41" s="1"/>
  <c r="AK251" i="13" s="1"/>
  <c r="R76" i="41"/>
  <c r="J77" i="13" s="1"/>
  <c r="R77" i="41"/>
  <c r="J78" i="13" s="1"/>
  <c r="P81" i="41"/>
  <c r="S81" i="41" s="1"/>
  <c r="AK82" i="13" s="1"/>
  <c r="R92" i="41"/>
  <c r="J93" i="13" s="1"/>
  <c r="R93" i="41"/>
  <c r="J94" i="13" s="1"/>
  <c r="R99" i="41"/>
  <c r="J100" i="13" s="1"/>
  <c r="R100" i="41"/>
  <c r="J101" i="13" s="1"/>
  <c r="P109" i="41"/>
  <c r="S109" i="41" s="1"/>
  <c r="AK110" i="13" s="1"/>
  <c r="P117" i="41"/>
  <c r="S117" i="41" s="1"/>
  <c r="AK118" i="13" s="1"/>
  <c r="P124" i="41"/>
  <c r="S124" i="41" s="1"/>
  <c r="AK125" i="13" s="1"/>
  <c r="P132" i="41"/>
  <c r="S132" i="41" s="1"/>
  <c r="AK133" i="13" s="1"/>
  <c r="P140" i="41"/>
  <c r="S140" i="41" s="1"/>
  <c r="AK141" i="13" s="1"/>
  <c r="R147" i="41"/>
  <c r="J148" i="13" s="1"/>
  <c r="P147" i="41"/>
  <c r="S147" i="41" s="1"/>
  <c r="AK148" i="13" s="1"/>
  <c r="P152" i="41"/>
  <c r="S152" i="41" s="1"/>
  <c r="AK153" i="13" s="1"/>
  <c r="P165" i="41"/>
  <c r="S165" i="41" s="1"/>
  <c r="AK166" i="13" s="1"/>
  <c r="R170" i="41"/>
  <c r="J171" i="13" s="1"/>
  <c r="P170" i="41"/>
  <c r="S170" i="41" s="1"/>
  <c r="AK171" i="13" s="1"/>
  <c r="P172" i="41"/>
  <c r="S172" i="41" s="1"/>
  <c r="AK173" i="13" s="1"/>
  <c r="R172" i="41"/>
  <c r="J173" i="13" s="1"/>
  <c r="R177" i="41"/>
  <c r="J178" i="13" s="1"/>
  <c r="P177" i="41"/>
  <c r="S177" i="41" s="1"/>
  <c r="AK178" i="13" s="1"/>
  <c r="R200" i="41"/>
  <c r="J201" i="13" s="1"/>
  <c r="P200" i="41"/>
  <c r="S200" i="41" s="1"/>
  <c r="AK201" i="13" s="1"/>
  <c r="R203" i="41"/>
  <c r="J204" i="13" s="1"/>
  <c r="P203" i="41"/>
  <c r="S203" i="41" s="1"/>
  <c r="AK204" i="13" s="1"/>
  <c r="P204" i="41"/>
  <c r="S204" i="41" s="1"/>
  <c r="AK205" i="13" s="1"/>
  <c r="R231" i="41"/>
  <c r="J232" i="13" s="1"/>
  <c r="P231" i="41"/>
  <c r="S231" i="41" s="1"/>
  <c r="AK232" i="13" s="1"/>
  <c r="R234" i="41"/>
  <c r="J235" i="13" s="1"/>
  <c r="P234" i="41"/>
  <c r="S234" i="41" s="1"/>
  <c r="AK235" i="13" s="1"/>
  <c r="P235" i="41"/>
  <c r="S235" i="41" s="1"/>
  <c r="AK236" i="13" s="1"/>
  <c r="S268" i="41"/>
  <c r="AK269" i="13" s="1"/>
  <c r="R275" i="41"/>
  <c r="J276" i="13" s="1"/>
  <c r="P275" i="41"/>
  <c r="S275" i="41" s="1"/>
  <c r="AK276" i="13" s="1"/>
  <c r="P277" i="41"/>
  <c r="S277" i="41" s="1"/>
  <c r="AK278" i="13" s="1"/>
  <c r="R173" i="41"/>
  <c r="J174" i="13" s="1"/>
  <c r="R180" i="41"/>
  <c r="J181" i="13" s="1"/>
  <c r="P180" i="41"/>
  <c r="S180" i="41" s="1"/>
  <c r="AK181" i="13" s="1"/>
  <c r="R183" i="41"/>
  <c r="J184" i="13" s="1"/>
  <c r="R195" i="41"/>
  <c r="J196" i="13" s="1"/>
  <c r="P195" i="41"/>
  <c r="S195" i="41" s="1"/>
  <c r="AK196" i="13" s="1"/>
  <c r="R198" i="41"/>
  <c r="J199" i="13" s="1"/>
  <c r="R211" i="41"/>
  <c r="J212" i="13" s="1"/>
  <c r="P211" i="41"/>
  <c r="S211" i="41" s="1"/>
  <c r="AK212" i="13" s="1"/>
  <c r="R214" i="41"/>
  <c r="J215" i="13" s="1"/>
  <c r="R226" i="41"/>
  <c r="J227" i="13" s="1"/>
  <c r="P226" i="41"/>
  <c r="S226" i="41" s="1"/>
  <c r="AK227" i="13" s="1"/>
  <c r="R229" i="41"/>
  <c r="J230" i="13" s="1"/>
  <c r="R242" i="41"/>
  <c r="J243" i="13" s="1"/>
  <c r="P242" i="41"/>
  <c r="S242" i="41" s="1"/>
  <c r="AK243" i="13" s="1"/>
  <c r="R245" i="41"/>
  <c r="J246" i="13" s="1"/>
  <c r="R257" i="41"/>
  <c r="J258" i="13" s="1"/>
  <c r="P257" i="41"/>
  <c r="S257" i="41" s="1"/>
  <c r="AK258" i="13" s="1"/>
  <c r="R259" i="41"/>
  <c r="J260" i="13" s="1"/>
  <c r="P259" i="41"/>
  <c r="S259" i="41" s="1"/>
  <c r="AK260" i="13" s="1"/>
  <c r="P261" i="41"/>
  <c r="S261" i="41" s="1"/>
  <c r="AK262" i="13" s="1"/>
  <c r="R261" i="41"/>
  <c r="J262" i="13" s="1"/>
  <c r="R266" i="41"/>
  <c r="J267" i="13" s="1"/>
  <c r="P266" i="41"/>
  <c r="S266" i="41" s="1"/>
  <c r="AK267" i="13" s="1"/>
  <c r="R282" i="41"/>
  <c r="J283" i="13" s="1"/>
  <c r="P282" i="41"/>
  <c r="S282" i="41" s="1"/>
  <c r="AK283" i="13" s="1"/>
  <c r="P284" i="41"/>
  <c r="S284" i="41" s="1"/>
  <c r="AK285" i="13" s="1"/>
  <c r="R284" i="41"/>
  <c r="J285" i="13" s="1"/>
  <c r="R289" i="41"/>
  <c r="J290" i="13" s="1"/>
  <c r="P289" i="41"/>
  <c r="S289" i="41" s="1"/>
  <c r="AK290" i="13" s="1"/>
  <c r="R323" i="41"/>
  <c r="J324" i="13" s="1"/>
  <c r="P323" i="41"/>
  <c r="S323" i="41" s="1"/>
  <c r="AK324" i="13" s="1"/>
  <c r="R191" i="41"/>
  <c r="J192" i="13" s="1"/>
  <c r="P191" i="41"/>
  <c r="S191" i="41" s="1"/>
  <c r="AK192" i="13" s="1"/>
  <c r="R207" i="41"/>
  <c r="J208" i="13" s="1"/>
  <c r="P207" i="41"/>
  <c r="S207" i="41" s="1"/>
  <c r="AK208" i="13" s="1"/>
  <c r="R222" i="41"/>
  <c r="J223" i="13" s="1"/>
  <c r="P222" i="41"/>
  <c r="S222" i="41" s="1"/>
  <c r="AK223" i="13" s="1"/>
  <c r="R238" i="41"/>
  <c r="J239" i="13" s="1"/>
  <c r="P238" i="41"/>
  <c r="S238" i="41" s="1"/>
  <c r="AK239" i="13" s="1"/>
  <c r="R253" i="41"/>
  <c r="J254" i="13" s="1"/>
  <c r="P253" i="41"/>
  <c r="S253" i="41" s="1"/>
  <c r="AK254" i="13" s="1"/>
  <c r="R331" i="41"/>
  <c r="J332" i="13" s="1"/>
  <c r="P331" i="41"/>
  <c r="S331" i="41" s="1"/>
  <c r="AK332" i="13" s="1"/>
  <c r="R262" i="41"/>
  <c r="J263" i="13" s="1"/>
  <c r="R285" i="41"/>
  <c r="J286" i="13" s="1"/>
  <c r="R300" i="41"/>
  <c r="J301" i="13" s="1"/>
  <c r="P300" i="41"/>
  <c r="S300" i="41" s="1"/>
  <c r="AK301" i="13" s="1"/>
  <c r="S306" i="41"/>
  <c r="AK307" i="13" s="1"/>
  <c r="R314" i="41"/>
  <c r="J315" i="13" s="1"/>
  <c r="P314" i="41"/>
  <c r="S314" i="41" s="1"/>
  <c r="AK315" i="13" s="1"/>
  <c r="R322" i="41"/>
  <c r="J323" i="13" s="1"/>
  <c r="P322" i="41"/>
  <c r="S322" i="41" s="1"/>
  <c r="AK323" i="13" s="1"/>
  <c r="R330" i="41"/>
  <c r="J331" i="13" s="1"/>
  <c r="P330" i="41"/>
  <c r="S330" i="41" s="1"/>
  <c r="AK331" i="13" s="1"/>
  <c r="R338" i="41"/>
  <c r="J339" i="13" s="1"/>
  <c r="P338" i="41"/>
  <c r="S338" i="41" s="1"/>
  <c r="AK339" i="13" s="1"/>
  <c r="R346" i="41"/>
  <c r="J347" i="13" s="1"/>
  <c r="P346" i="41"/>
  <c r="S346" i="41" s="1"/>
  <c r="AK347" i="13" s="1"/>
  <c r="R354" i="41"/>
  <c r="J355" i="13" s="1"/>
  <c r="P354" i="41"/>
  <c r="S354" i="41" s="1"/>
  <c r="AK355" i="13" s="1"/>
  <c r="R362" i="41"/>
  <c r="J363" i="13" s="1"/>
  <c r="P362" i="41"/>
  <c r="S362" i="41" s="1"/>
  <c r="AK363" i="13" s="1"/>
  <c r="R303" i="41"/>
  <c r="J304" i="13" s="1"/>
  <c r="P303" i="41"/>
  <c r="S303" i="41" s="1"/>
  <c r="AK304" i="13" s="1"/>
  <c r="R310" i="41"/>
  <c r="J311" i="13" s="1"/>
  <c r="P310" i="41"/>
  <c r="S310" i="41" s="1"/>
  <c r="AK311" i="13" s="1"/>
  <c r="R318" i="41"/>
  <c r="J319" i="13" s="1"/>
  <c r="P318" i="41"/>
  <c r="S318" i="41" s="1"/>
  <c r="AK319" i="13" s="1"/>
  <c r="R326" i="41"/>
  <c r="J327" i="13" s="1"/>
  <c r="P326" i="41"/>
  <c r="S326" i="41" s="1"/>
  <c r="AK327" i="13" s="1"/>
  <c r="R334" i="41"/>
  <c r="J335" i="13" s="1"/>
  <c r="P334" i="41"/>
  <c r="S334" i="41" s="1"/>
  <c r="AK335" i="13" s="1"/>
  <c r="R341" i="41"/>
  <c r="J342" i="13" s="1"/>
  <c r="P341" i="41"/>
  <c r="S341" i="41" s="1"/>
  <c r="AK342" i="13" s="1"/>
  <c r="R349" i="41"/>
  <c r="J350" i="13" s="1"/>
  <c r="P349" i="41"/>
  <c r="S349" i="41" s="1"/>
  <c r="AK350" i="13" s="1"/>
  <c r="R357" i="41"/>
  <c r="J358" i="13" s="1"/>
  <c r="P357" i="41"/>
  <c r="S357" i="41" s="1"/>
  <c r="AK358" i="13" s="1"/>
  <c r="R365" i="41"/>
  <c r="J366" i="13" s="1"/>
  <c r="P365" i="41"/>
  <c r="S365" i="41" s="1"/>
  <c r="AK366" i="13" s="1"/>
  <c r="S259" i="40"/>
  <c r="AJ260" i="13" s="1"/>
  <c r="P19" i="40"/>
  <c r="S19" i="40" s="1"/>
  <c r="AJ20" i="13" s="1"/>
  <c r="P20" i="40"/>
  <c r="S20" i="40" s="1"/>
  <c r="AJ21" i="13" s="1"/>
  <c r="P24" i="40"/>
  <c r="S24" i="40" s="1"/>
  <c r="AJ25" i="13" s="1"/>
  <c r="P28" i="40"/>
  <c r="S28" i="40" s="1"/>
  <c r="AJ29" i="13" s="1"/>
  <c r="P32" i="40"/>
  <c r="S32" i="40" s="1"/>
  <c r="AJ33" i="13" s="1"/>
  <c r="R39" i="40"/>
  <c r="I40" i="13" s="1"/>
  <c r="P95" i="40"/>
  <c r="S95" i="40" s="1"/>
  <c r="AJ96" i="13" s="1"/>
  <c r="P98" i="40"/>
  <c r="S98" i="40" s="1"/>
  <c r="AJ99" i="13" s="1"/>
  <c r="P118" i="40"/>
  <c r="S118" i="40" s="1"/>
  <c r="AJ119" i="13" s="1"/>
  <c r="P145" i="40"/>
  <c r="S145" i="40" s="1"/>
  <c r="AJ146" i="13" s="1"/>
  <c r="R181" i="40"/>
  <c r="I182" i="13" s="1"/>
  <c r="S271" i="40"/>
  <c r="AJ272" i="13" s="1"/>
  <c r="P18" i="40"/>
  <c r="S18" i="40" s="1"/>
  <c r="AJ19" i="13" s="1"/>
  <c r="P23" i="40"/>
  <c r="S23" i="40" s="1"/>
  <c r="AJ24" i="13" s="1"/>
  <c r="P27" i="40"/>
  <c r="S27" i="40" s="1"/>
  <c r="AJ28" i="13" s="1"/>
  <c r="P31" i="40"/>
  <c r="S31" i="40" s="1"/>
  <c r="AJ32" i="13" s="1"/>
  <c r="P35" i="40"/>
  <c r="S35" i="40" s="1"/>
  <c r="AJ36" i="13" s="1"/>
  <c r="R40" i="40"/>
  <c r="I41" i="13" s="1"/>
  <c r="R56" i="40"/>
  <c r="I57" i="13" s="1"/>
  <c r="R63" i="40"/>
  <c r="I64" i="13" s="1"/>
  <c r="P74" i="40"/>
  <c r="S74" i="40" s="1"/>
  <c r="AJ75" i="13" s="1"/>
  <c r="P91" i="40"/>
  <c r="S91" i="40" s="1"/>
  <c r="AJ92" i="13" s="1"/>
  <c r="R180" i="40"/>
  <c r="I181" i="13" s="1"/>
  <c r="P197" i="40"/>
  <c r="S197" i="40" s="1"/>
  <c r="AJ198" i="13" s="1"/>
  <c r="R231" i="40"/>
  <c r="I232" i="13" s="1"/>
  <c r="P247" i="40"/>
  <c r="S247" i="40" s="1"/>
  <c r="AJ248" i="13" s="1"/>
  <c r="R270" i="40"/>
  <c r="I271" i="13" s="1"/>
  <c r="R285" i="40"/>
  <c r="I286" i="13" s="1"/>
  <c r="R302" i="40"/>
  <c r="I303" i="13" s="1"/>
  <c r="R310" i="40"/>
  <c r="I311" i="13" s="1"/>
  <c r="P317" i="40"/>
  <c r="S317" i="40" s="1"/>
  <c r="AJ318" i="13" s="1"/>
  <c r="R325" i="40"/>
  <c r="I326" i="13" s="1"/>
  <c r="P340" i="40"/>
  <c r="S340" i="40" s="1"/>
  <c r="AJ341" i="13" s="1"/>
  <c r="R348" i="40"/>
  <c r="I349" i="13" s="1"/>
  <c r="P364" i="40"/>
  <c r="S364" i="40" s="1"/>
  <c r="AJ365" i="13" s="1"/>
  <c r="R21" i="40"/>
  <c r="I22" i="13" s="1"/>
  <c r="R25" i="40"/>
  <c r="I26" i="13" s="1"/>
  <c r="R29" i="40"/>
  <c r="I30" i="13" s="1"/>
  <c r="R92" i="40"/>
  <c r="I93" i="13" s="1"/>
  <c r="R177" i="40"/>
  <c r="I178" i="13" s="1"/>
  <c r="R188" i="40"/>
  <c r="I189" i="13" s="1"/>
  <c r="R223" i="40"/>
  <c r="I224" i="13" s="1"/>
  <c r="R239" i="40"/>
  <c r="I240" i="13" s="1"/>
  <c r="R254" i="40"/>
  <c r="I255" i="13" s="1"/>
  <c r="R262" i="40"/>
  <c r="I263" i="13" s="1"/>
  <c r="R275" i="40"/>
  <c r="I276" i="13" s="1"/>
  <c r="R277" i="40"/>
  <c r="I278" i="13" s="1"/>
  <c r="R293" i="40"/>
  <c r="I294" i="13" s="1"/>
  <c r="R309" i="40"/>
  <c r="I310" i="13" s="1"/>
  <c r="R318" i="40"/>
  <c r="I319" i="13" s="1"/>
  <c r="R333" i="40"/>
  <c r="I334" i="13" s="1"/>
  <c r="R341" i="40"/>
  <c r="I342" i="13" s="1"/>
  <c r="R365" i="40"/>
  <c r="I366" i="13" s="1"/>
  <c r="R117" i="40"/>
  <c r="I118" i="13" s="1"/>
  <c r="P117" i="40"/>
  <c r="S117" i="40" s="1"/>
  <c r="AJ118" i="13" s="1"/>
  <c r="R144" i="40"/>
  <c r="I145" i="13" s="1"/>
  <c r="P144" i="40"/>
  <c r="S144" i="40" s="1"/>
  <c r="AJ145" i="13" s="1"/>
  <c r="R191" i="40"/>
  <c r="I192" i="13" s="1"/>
  <c r="P191" i="40"/>
  <c r="S191" i="40" s="1"/>
  <c r="AJ192" i="13" s="1"/>
  <c r="R15" i="40"/>
  <c r="I16" i="13" s="1"/>
  <c r="R17" i="40"/>
  <c r="I18" i="13" s="1"/>
  <c r="R22" i="40"/>
  <c r="I23" i="13" s="1"/>
  <c r="R26" i="40"/>
  <c r="I27" i="13" s="1"/>
  <c r="R37" i="40"/>
  <c r="I38" i="13" s="1"/>
  <c r="R43" i="40"/>
  <c r="I44" i="13" s="1"/>
  <c r="R45" i="40"/>
  <c r="I46" i="13" s="1"/>
  <c r="R59" i="40"/>
  <c r="I60" i="13" s="1"/>
  <c r="P59" i="40"/>
  <c r="S59" i="40" s="1"/>
  <c r="AJ60" i="13" s="1"/>
  <c r="R64" i="40"/>
  <c r="I65" i="13" s="1"/>
  <c r="P65" i="40"/>
  <c r="S65" i="40" s="1"/>
  <c r="AJ66" i="13" s="1"/>
  <c r="P69" i="40"/>
  <c r="S69" i="40" s="1"/>
  <c r="AJ70" i="13" s="1"/>
  <c r="R73" i="40"/>
  <c r="I74" i="13" s="1"/>
  <c r="P73" i="40"/>
  <c r="S73" i="40" s="1"/>
  <c r="AJ74" i="13" s="1"/>
  <c r="R81" i="40"/>
  <c r="I82" i="13" s="1"/>
  <c r="P81" i="40"/>
  <c r="S81" i="40" s="1"/>
  <c r="AJ82" i="13" s="1"/>
  <c r="P93" i="40"/>
  <c r="S93" i="40" s="1"/>
  <c r="AJ94" i="13" s="1"/>
  <c r="R93" i="40"/>
  <c r="I94" i="13" s="1"/>
  <c r="P102" i="40"/>
  <c r="S102" i="40" s="1"/>
  <c r="AJ103" i="13" s="1"/>
  <c r="P114" i="40"/>
  <c r="S114" i="40" s="1"/>
  <c r="AJ115" i="13" s="1"/>
  <c r="P122" i="40"/>
  <c r="S122" i="40" s="1"/>
  <c r="AJ123" i="13" s="1"/>
  <c r="P141" i="40"/>
  <c r="S141" i="40" s="1"/>
  <c r="AJ142" i="13" s="1"/>
  <c r="P149" i="40"/>
  <c r="S149" i="40" s="1"/>
  <c r="AJ150" i="13" s="1"/>
  <c r="R172" i="40"/>
  <c r="I173" i="13" s="1"/>
  <c r="P172" i="40"/>
  <c r="S172" i="40" s="1"/>
  <c r="AJ173" i="13" s="1"/>
  <c r="R179" i="40"/>
  <c r="I180" i="13" s="1"/>
  <c r="P179" i="40"/>
  <c r="S179" i="40" s="1"/>
  <c r="AJ180" i="13" s="1"/>
  <c r="R55" i="40"/>
  <c r="I56" i="13" s="1"/>
  <c r="P55" i="40"/>
  <c r="S55" i="40" s="1"/>
  <c r="AJ56" i="13" s="1"/>
  <c r="R105" i="40"/>
  <c r="I106" i="13" s="1"/>
  <c r="P105" i="40"/>
  <c r="S105" i="40" s="1"/>
  <c r="AJ106" i="13" s="1"/>
  <c r="R136" i="40"/>
  <c r="I137" i="13" s="1"/>
  <c r="P136" i="40"/>
  <c r="S136" i="40" s="1"/>
  <c r="AJ137" i="13" s="1"/>
  <c r="R36" i="40"/>
  <c r="I37" i="13" s="1"/>
  <c r="S39" i="40"/>
  <c r="AJ40" i="13" s="1"/>
  <c r="S42" i="40"/>
  <c r="AJ43" i="13" s="1"/>
  <c r="R44" i="40"/>
  <c r="I45" i="13" s="1"/>
  <c r="R47" i="40"/>
  <c r="I48" i="13" s="1"/>
  <c r="P47" i="40"/>
  <c r="S47" i="40" s="1"/>
  <c r="AJ48" i="13" s="1"/>
  <c r="R60" i="40"/>
  <c r="I61" i="13" s="1"/>
  <c r="P78" i="40"/>
  <c r="S78" i="40" s="1"/>
  <c r="AJ79" i="13" s="1"/>
  <c r="P86" i="40"/>
  <c r="S86" i="40" s="1"/>
  <c r="AJ87" i="13" s="1"/>
  <c r="R101" i="40"/>
  <c r="I102" i="13" s="1"/>
  <c r="P101" i="40"/>
  <c r="S101" i="40" s="1"/>
  <c r="AJ102" i="13" s="1"/>
  <c r="R109" i="40"/>
  <c r="I110" i="13" s="1"/>
  <c r="R113" i="40"/>
  <c r="I114" i="13" s="1"/>
  <c r="P113" i="40"/>
  <c r="S113" i="40" s="1"/>
  <c r="AJ114" i="13" s="1"/>
  <c r="R121" i="40"/>
  <c r="I122" i="13" s="1"/>
  <c r="P121" i="40"/>
  <c r="S121" i="40" s="1"/>
  <c r="AJ122" i="13" s="1"/>
  <c r="R140" i="40"/>
  <c r="I141" i="13" s="1"/>
  <c r="P140" i="40"/>
  <c r="S140" i="40" s="1"/>
  <c r="AJ141" i="13" s="1"/>
  <c r="R148" i="40"/>
  <c r="I149" i="13" s="1"/>
  <c r="P148" i="40"/>
  <c r="S148" i="40" s="1"/>
  <c r="AJ149" i="13" s="1"/>
  <c r="R160" i="40"/>
  <c r="I161" i="13" s="1"/>
  <c r="P160" i="40"/>
  <c r="S160" i="40" s="1"/>
  <c r="AJ161" i="13" s="1"/>
  <c r="R97" i="40"/>
  <c r="I98" i="13" s="1"/>
  <c r="P97" i="40"/>
  <c r="S97" i="40" s="1"/>
  <c r="AJ98" i="13" s="1"/>
  <c r="R168" i="40"/>
  <c r="I169" i="13" s="1"/>
  <c r="P168" i="40"/>
  <c r="S168" i="40" s="1"/>
  <c r="AJ169" i="13" s="1"/>
  <c r="R356" i="40"/>
  <c r="I357" i="13" s="1"/>
  <c r="P356" i="40"/>
  <c r="S356" i="40" s="1"/>
  <c r="AJ357" i="13" s="1"/>
  <c r="R48" i="40"/>
  <c r="I49" i="13" s="1"/>
  <c r="R51" i="40"/>
  <c r="I52" i="13" s="1"/>
  <c r="P51" i="40"/>
  <c r="S51" i="40" s="1"/>
  <c r="AJ52" i="13" s="1"/>
  <c r="R77" i="40"/>
  <c r="I78" i="13" s="1"/>
  <c r="P77" i="40"/>
  <c r="S77" i="40" s="1"/>
  <c r="AJ78" i="13" s="1"/>
  <c r="R85" i="40"/>
  <c r="I86" i="13" s="1"/>
  <c r="P85" i="40"/>
  <c r="S85" i="40" s="1"/>
  <c r="AJ86" i="13" s="1"/>
  <c r="R153" i="40"/>
  <c r="I154" i="13" s="1"/>
  <c r="P153" i="40"/>
  <c r="S153" i="40" s="1"/>
  <c r="AJ154" i="13" s="1"/>
  <c r="R164" i="40"/>
  <c r="I165" i="13" s="1"/>
  <c r="P164" i="40"/>
  <c r="S164" i="40" s="1"/>
  <c r="AJ165" i="13" s="1"/>
  <c r="R200" i="40"/>
  <c r="I201" i="13" s="1"/>
  <c r="P200" i="40"/>
  <c r="S200" i="40" s="1"/>
  <c r="AJ201" i="13" s="1"/>
  <c r="R281" i="40"/>
  <c r="I282" i="13" s="1"/>
  <c r="P281" i="40"/>
  <c r="S281" i="40" s="1"/>
  <c r="AJ282" i="13" s="1"/>
  <c r="R288" i="40"/>
  <c r="I289" i="13" s="1"/>
  <c r="P288" i="40"/>
  <c r="S288" i="40" s="1"/>
  <c r="AJ289" i="13" s="1"/>
  <c r="R313" i="40"/>
  <c r="I314" i="13" s="1"/>
  <c r="P313" i="40"/>
  <c r="S313" i="40" s="1"/>
  <c r="AJ314" i="13" s="1"/>
  <c r="R320" i="40"/>
  <c r="I321" i="13" s="1"/>
  <c r="P320" i="40"/>
  <c r="S320" i="40" s="1"/>
  <c r="AJ321" i="13" s="1"/>
  <c r="R343" i="40"/>
  <c r="I344" i="13" s="1"/>
  <c r="P343" i="40"/>
  <c r="S343" i="40" s="1"/>
  <c r="AJ344" i="13" s="1"/>
  <c r="R360" i="40"/>
  <c r="I361" i="13" s="1"/>
  <c r="P360" i="40"/>
  <c r="S360" i="40" s="1"/>
  <c r="AJ361" i="13" s="1"/>
  <c r="R30" i="40"/>
  <c r="I31" i="13" s="1"/>
  <c r="R33" i="40"/>
  <c r="I34" i="13" s="1"/>
  <c r="R34" i="40"/>
  <c r="I35" i="13" s="1"/>
  <c r="R38" i="40"/>
  <c r="I39" i="13" s="1"/>
  <c r="R42" i="40"/>
  <c r="I43" i="13" s="1"/>
  <c r="R46" i="40"/>
  <c r="I47" i="13" s="1"/>
  <c r="R50" i="40"/>
  <c r="I51" i="13" s="1"/>
  <c r="R54" i="40"/>
  <c r="I55" i="13" s="1"/>
  <c r="R58" i="40"/>
  <c r="I59" i="13" s="1"/>
  <c r="R62" i="40"/>
  <c r="I63" i="13" s="1"/>
  <c r="R67" i="40"/>
  <c r="I68" i="13" s="1"/>
  <c r="R68" i="40"/>
  <c r="I69" i="13" s="1"/>
  <c r="R71" i="40"/>
  <c r="I72" i="13" s="1"/>
  <c r="S89" i="40"/>
  <c r="AJ90" i="13" s="1"/>
  <c r="S111" i="40"/>
  <c r="AJ112" i="13" s="1"/>
  <c r="R126" i="40"/>
  <c r="I127" i="13" s="1"/>
  <c r="R130" i="40"/>
  <c r="I131" i="13" s="1"/>
  <c r="R134" i="40"/>
  <c r="I135" i="13" s="1"/>
  <c r="R152" i="40"/>
  <c r="I153" i="13" s="1"/>
  <c r="R159" i="40"/>
  <c r="I160" i="13" s="1"/>
  <c r="R163" i="40"/>
  <c r="I164" i="13" s="1"/>
  <c r="R167" i="40"/>
  <c r="I168" i="13" s="1"/>
  <c r="R171" i="40"/>
  <c r="I172" i="13" s="1"/>
  <c r="S176" i="40"/>
  <c r="AJ177" i="13" s="1"/>
  <c r="S184" i="40"/>
  <c r="AJ185" i="13" s="1"/>
  <c r="R192" i="40"/>
  <c r="I193" i="13" s="1"/>
  <c r="P192" i="40"/>
  <c r="S192" i="40" s="1"/>
  <c r="AJ193" i="13" s="1"/>
  <c r="R204" i="40"/>
  <c r="I205" i="13" s="1"/>
  <c r="P204" i="40"/>
  <c r="S204" i="40" s="1"/>
  <c r="AJ205" i="13" s="1"/>
  <c r="S224" i="40"/>
  <c r="AJ225" i="13" s="1"/>
  <c r="R224" i="40"/>
  <c r="I225" i="13" s="1"/>
  <c r="S240" i="40"/>
  <c r="AJ241" i="13" s="1"/>
  <c r="R240" i="40"/>
  <c r="I241" i="13" s="1"/>
  <c r="S255" i="40"/>
  <c r="AJ256" i="13" s="1"/>
  <c r="R255" i="40"/>
  <c r="I256" i="13" s="1"/>
  <c r="S294" i="40"/>
  <c r="AJ295" i="13" s="1"/>
  <c r="R294" i="40"/>
  <c r="I295" i="13" s="1"/>
  <c r="R334" i="40"/>
  <c r="I335" i="13" s="1"/>
  <c r="S334" i="40"/>
  <c r="AJ335" i="13" s="1"/>
  <c r="R352" i="40"/>
  <c r="I353" i="13" s="1"/>
  <c r="S46" i="40"/>
  <c r="AJ47" i="13" s="1"/>
  <c r="S50" i="40"/>
  <c r="AJ51" i="13" s="1"/>
  <c r="S54" i="40"/>
  <c r="AJ55" i="13" s="1"/>
  <c r="S58" i="40"/>
  <c r="AJ59" i="13" s="1"/>
  <c r="S62" i="40"/>
  <c r="AJ63" i="13" s="1"/>
  <c r="R75" i="40"/>
  <c r="I76" i="13" s="1"/>
  <c r="R79" i="40"/>
  <c r="I80" i="13" s="1"/>
  <c r="R83" i="40"/>
  <c r="I84" i="13" s="1"/>
  <c r="S88" i="40"/>
  <c r="AJ89" i="13" s="1"/>
  <c r="S90" i="40"/>
  <c r="AJ91" i="13" s="1"/>
  <c r="R99" i="40"/>
  <c r="I100" i="13" s="1"/>
  <c r="S103" i="40"/>
  <c r="AJ104" i="13" s="1"/>
  <c r="S107" i="40"/>
  <c r="AJ108" i="13" s="1"/>
  <c r="R115" i="40"/>
  <c r="I116" i="13" s="1"/>
  <c r="R119" i="40"/>
  <c r="I120" i="13" s="1"/>
  <c r="R123" i="40"/>
  <c r="I124" i="13" s="1"/>
  <c r="R138" i="40"/>
  <c r="I139" i="13" s="1"/>
  <c r="R142" i="40"/>
  <c r="I143" i="13" s="1"/>
  <c r="R146" i="40"/>
  <c r="I147" i="13" s="1"/>
  <c r="R150" i="40"/>
  <c r="I151" i="13" s="1"/>
  <c r="S152" i="40"/>
  <c r="AJ153" i="13" s="1"/>
  <c r="R157" i="40"/>
  <c r="I158" i="13" s="1"/>
  <c r="S159" i="40"/>
  <c r="AJ160" i="13" s="1"/>
  <c r="S163" i="40"/>
  <c r="AJ164" i="13" s="1"/>
  <c r="S167" i="40"/>
  <c r="AJ168" i="13" s="1"/>
  <c r="S171" i="40"/>
  <c r="AJ172" i="13" s="1"/>
  <c r="R175" i="40"/>
  <c r="I176" i="13" s="1"/>
  <c r="P175" i="40"/>
  <c r="S175" i="40" s="1"/>
  <c r="AJ176" i="13" s="1"/>
  <c r="R183" i="40"/>
  <c r="I184" i="13" s="1"/>
  <c r="P183" i="40"/>
  <c r="S183" i="40" s="1"/>
  <c r="AJ184" i="13" s="1"/>
  <c r="R186" i="40"/>
  <c r="I187" i="13" s="1"/>
  <c r="P186" i="40"/>
  <c r="S186" i="40" s="1"/>
  <c r="AJ187" i="13" s="1"/>
  <c r="R208" i="40"/>
  <c r="I209" i="13" s="1"/>
  <c r="P208" i="40"/>
  <c r="S208" i="40" s="1"/>
  <c r="AJ209" i="13" s="1"/>
  <c r="R246" i="40"/>
  <c r="I247" i="13" s="1"/>
  <c r="P246" i="40"/>
  <c r="S246" i="40" s="1"/>
  <c r="AJ247" i="13" s="1"/>
  <c r="R316" i="40"/>
  <c r="I317" i="13" s="1"/>
  <c r="P316" i="40"/>
  <c r="S316" i="40" s="1"/>
  <c r="AJ317" i="13" s="1"/>
  <c r="R339" i="40"/>
  <c r="I340" i="13" s="1"/>
  <c r="P339" i="40"/>
  <c r="S339" i="40" s="1"/>
  <c r="AJ340" i="13" s="1"/>
  <c r="R363" i="40"/>
  <c r="I364" i="13" s="1"/>
  <c r="P363" i="40"/>
  <c r="S363" i="40" s="1"/>
  <c r="AJ364" i="13" s="1"/>
  <c r="R190" i="40"/>
  <c r="I191" i="13" s="1"/>
  <c r="R195" i="40"/>
  <c r="I196" i="13" s="1"/>
  <c r="R199" i="40"/>
  <c r="I200" i="13" s="1"/>
  <c r="R203" i="40"/>
  <c r="I204" i="13" s="1"/>
  <c r="R207" i="40"/>
  <c r="I208" i="13" s="1"/>
  <c r="R215" i="40"/>
  <c r="I216" i="13" s="1"/>
  <c r="S220" i="40"/>
  <c r="AJ221" i="13" s="1"/>
  <c r="R228" i="40"/>
  <c r="I229" i="13" s="1"/>
  <c r="S232" i="40"/>
  <c r="AJ233" i="13" s="1"/>
  <c r="S236" i="40"/>
  <c r="AJ237" i="13" s="1"/>
  <c r="R244" i="40"/>
  <c r="I245" i="13" s="1"/>
  <c r="S251" i="40"/>
  <c r="AJ252" i="13" s="1"/>
  <c r="S267" i="40"/>
  <c r="AJ268" i="13" s="1"/>
  <c r="S275" i="40"/>
  <c r="AJ276" i="13" s="1"/>
  <c r="R280" i="40"/>
  <c r="I281" i="13" s="1"/>
  <c r="R298" i="40"/>
  <c r="I299" i="13" s="1"/>
  <c r="R307" i="40"/>
  <c r="I308" i="13" s="1"/>
  <c r="R308" i="40"/>
  <c r="I309" i="13" s="1"/>
  <c r="S310" i="40"/>
  <c r="AJ311" i="13" s="1"/>
  <c r="R326" i="40"/>
  <c r="I327" i="13" s="1"/>
  <c r="R330" i="40"/>
  <c r="I331" i="13" s="1"/>
  <c r="R349" i="40"/>
  <c r="I350" i="13" s="1"/>
  <c r="R355" i="40"/>
  <c r="I356" i="13" s="1"/>
  <c r="R359" i="40"/>
  <c r="I360" i="13" s="1"/>
  <c r="S190" i="40"/>
  <c r="AJ191" i="13" s="1"/>
  <c r="S199" i="40"/>
  <c r="AJ200" i="13" s="1"/>
  <c r="S203" i="40"/>
  <c r="AJ204" i="13" s="1"/>
  <c r="S207" i="40"/>
  <c r="AJ208" i="13" s="1"/>
  <c r="S213" i="40"/>
  <c r="AJ214" i="13" s="1"/>
  <c r="S215" i="40"/>
  <c r="AJ216" i="13" s="1"/>
  <c r="S223" i="40"/>
  <c r="AJ224" i="13" s="1"/>
  <c r="S239" i="40"/>
  <c r="AJ240" i="13" s="1"/>
  <c r="S254" i="40"/>
  <c r="AJ255" i="13" s="1"/>
  <c r="S258" i="40"/>
  <c r="AJ259" i="13" s="1"/>
  <c r="S262" i="40"/>
  <c r="AJ263" i="13" s="1"/>
  <c r="S266" i="40"/>
  <c r="AJ267" i="13" s="1"/>
  <c r="S270" i="40"/>
  <c r="AJ271" i="13" s="1"/>
  <c r="S274" i="40"/>
  <c r="AJ275" i="13" s="1"/>
  <c r="S277" i="40"/>
  <c r="AJ278" i="13" s="1"/>
  <c r="S280" i="40"/>
  <c r="AJ281" i="13" s="1"/>
  <c r="S293" i="40"/>
  <c r="AJ294" i="13" s="1"/>
  <c r="S308" i="40"/>
  <c r="AJ309" i="13" s="1"/>
  <c r="S309" i="40"/>
  <c r="AJ310" i="13" s="1"/>
  <c r="S333" i="40"/>
  <c r="AJ334" i="13" s="1"/>
  <c r="S337" i="40"/>
  <c r="AJ338" i="13" s="1"/>
  <c r="S352" i="40"/>
  <c r="AJ353" i="13" s="1"/>
  <c r="S355" i="40"/>
  <c r="AJ356" i="13" s="1"/>
  <c r="S359" i="40"/>
  <c r="AJ360" i="13" s="1"/>
  <c r="R161" i="40"/>
  <c r="I162" i="13" s="1"/>
  <c r="R165" i="40"/>
  <c r="I166" i="13" s="1"/>
  <c r="R169" i="40"/>
  <c r="I170" i="13" s="1"/>
  <c r="R173" i="40"/>
  <c r="I174" i="13" s="1"/>
  <c r="R193" i="40"/>
  <c r="I194" i="13" s="1"/>
  <c r="R201" i="40"/>
  <c r="I202" i="13" s="1"/>
  <c r="S205" i="40"/>
  <c r="AJ206" i="13" s="1"/>
  <c r="S209" i="40"/>
  <c r="AJ210" i="13" s="1"/>
  <c r="S216" i="40"/>
  <c r="AJ217" i="13" s="1"/>
  <c r="R218" i="40"/>
  <c r="I219" i="13" s="1"/>
  <c r="R226" i="40"/>
  <c r="I227" i="13" s="1"/>
  <c r="R230" i="40"/>
  <c r="I231" i="13" s="1"/>
  <c r="R234" i="40"/>
  <c r="I235" i="13" s="1"/>
  <c r="R242" i="40"/>
  <c r="I243" i="13" s="1"/>
  <c r="R249" i="40"/>
  <c r="I250" i="13" s="1"/>
  <c r="P261" i="40"/>
  <c r="S261" i="40" s="1"/>
  <c r="AJ262" i="13" s="1"/>
  <c r="P265" i="40"/>
  <c r="S265" i="40" s="1"/>
  <c r="AJ266" i="13" s="1"/>
  <c r="P269" i="40"/>
  <c r="S269" i="40" s="1"/>
  <c r="AJ270" i="13" s="1"/>
  <c r="P273" i="40"/>
  <c r="S273" i="40" s="1"/>
  <c r="AJ274" i="13" s="1"/>
  <c r="R278" i="40"/>
  <c r="I279" i="13" s="1"/>
  <c r="R282" i="40"/>
  <c r="I283" i="13" s="1"/>
  <c r="R286" i="40"/>
  <c r="I287" i="13" s="1"/>
  <c r="S290" i="40"/>
  <c r="AJ291" i="13" s="1"/>
  <c r="R296" i="40"/>
  <c r="I297" i="13" s="1"/>
  <c r="R303" i="40"/>
  <c r="I304" i="13" s="1"/>
  <c r="R305" i="40"/>
  <c r="I306" i="13" s="1"/>
  <c r="R314" i="40"/>
  <c r="I315" i="13" s="1"/>
  <c r="R324" i="40"/>
  <c r="I325" i="13" s="1"/>
  <c r="R328" i="40"/>
  <c r="I329" i="13" s="1"/>
  <c r="P332" i="40"/>
  <c r="S332" i="40" s="1"/>
  <c r="AJ333" i="13" s="1"/>
  <c r="P336" i="40"/>
  <c r="S336" i="40" s="1"/>
  <c r="AJ337" i="13" s="1"/>
  <c r="S341" i="40"/>
  <c r="AJ342" i="13" s="1"/>
  <c r="R347" i="40"/>
  <c r="I348" i="13" s="1"/>
  <c r="P351" i="40"/>
  <c r="S351" i="40" s="1"/>
  <c r="AJ352" i="13" s="1"/>
  <c r="R357" i="40"/>
  <c r="I358" i="13" s="1"/>
  <c r="R361" i="40"/>
  <c r="I362" i="13" s="1"/>
  <c r="S365" i="40"/>
  <c r="AJ366" i="13" s="1"/>
  <c r="R367" i="40"/>
  <c r="I368" i="13" s="1"/>
  <c r="R368" i="40"/>
  <c r="I369" i="13" s="1"/>
  <c r="R7" i="40"/>
  <c r="I8" i="13" s="1"/>
  <c r="P7" i="40"/>
  <c r="S7" i="40" s="1"/>
  <c r="AJ8" i="13" s="1"/>
  <c r="R11" i="40"/>
  <c r="I12" i="13" s="1"/>
  <c r="P11" i="40"/>
  <c r="S11" i="40" s="1"/>
  <c r="AJ12" i="13" s="1"/>
  <c r="C13" i="40"/>
  <c r="R8" i="40"/>
  <c r="I9" i="13" s="1"/>
  <c r="P8" i="40"/>
  <c r="S8" i="40" s="1"/>
  <c r="AJ9" i="13" s="1"/>
  <c r="R12" i="40"/>
  <c r="I13" i="13" s="1"/>
  <c r="P12" i="40"/>
  <c r="S12" i="40" s="1"/>
  <c r="AJ13" i="13" s="1"/>
  <c r="R4" i="40"/>
  <c r="I5" i="13" s="1"/>
  <c r="P4" i="40"/>
  <c r="S4" i="40" s="1"/>
  <c r="AJ5" i="13" s="1"/>
  <c r="R6" i="40"/>
  <c r="I7" i="13" s="1"/>
  <c r="P6" i="40"/>
  <c r="S6" i="40" s="1"/>
  <c r="AJ7" i="13" s="1"/>
  <c r="R10" i="40"/>
  <c r="I11" i="13" s="1"/>
  <c r="P10" i="40"/>
  <c r="S10" i="40" s="1"/>
  <c r="AJ11" i="13" s="1"/>
  <c r="C12" i="40"/>
  <c r="R14" i="40"/>
  <c r="I15" i="13" s="1"/>
  <c r="P14" i="40"/>
  <c r="S14" i="40" s="1"/>
  <c r="AJ15" i="13" s="1"/>
  <c r="C16" i="40"/>
  <c r="R5" i="40"/>
  <c r="I6" i="13" s="1"/>
  <c r="P5" i="40"/>
  <c r="S5" i="40" s="1"/>
  <c r="AJ6" i="13" s="1"/>
  <c r="C17" i="40"/>
  <c r="R9" i="40"/>
  <c r="I10" i="13" s="1"/>
  <c r="P9" i="40"/>
  <c r="S9" i="40" s="1"/>
  <c r="AJ10" i="13" s="1"/>
  <c r="R13" i="40"/>
  <c r="I14" i="13" s="1"/>
  <c r="P13" i="40"/>
  <c r="S13" i="40" s="1"/>
  <c r="AJ14" i="13" s="1"/>
  <c r="S33" i="40"/>
  <c r="AJ34" i="13" s="1"/>
  <c r="S48" i="40"/>
  <c r="AJ49" i="13" s="1"/>
  <c r="S75" i="40"/>
  <c r="AJ76" i="13" s="1"/>
  <c r="R108" i="40"/>
  <c r="I109" i="13" s="1"/>
  <c r="P108" i="40"/>
  <c r="S108" i="40" s="1"/>
  <c r="AJ109" i="13" s="1"/>
  <c r="R127" i="40"/>
  <c r="I128" i="13" s="1"/>
  <c r="P127" i="40"/>
  <c r="S127" i="40" s="1"/>
  <c r="AJ128" i="13" s="1"/>
  <c r="R143" i="40"/>
  <c r="I144" i="13" s="1"/>
  <c r="P143" i="40"/>
  <c r="S143" i="40" s="1"/>
  <c r="AJ144" i="13" s="1"/>
  <c r="P15" i="40"/>
  <c r="S15" i="40" s="1"/>
  <c r="AJ16" i="13" s="1"/>
  <c r="P16" i="40"/>
  <c r="S16" i="40" s="1"/>
  <c r="AJ17" i="13" s="1"/>
  <c r="P17" i="40"/>
  <c r="S17" i="40" s="1"/>
  <c r="AJ18" i="13" s="1"/>
  <c r="P22" i="40"/>
  <c r="S22" i="40" s="1"/>
  <c r="AJ23" i="13" s="1"/>
  <c r="P26" i="40"/>
  <c r="S26" i="40" s="1"/>
  <c r="AJ27" i="13" s="1"/>
  <c r="P30" i="40"/>
  <c r="S30" i="40" s="1"/>
  <c r="AJ31" i="13" s="1"/>
  <c r="P34" i="40"/>
  <c r="S34" i="40" s="1"/>
  <c r="AJ35" i="13" s="1"/>
  <c r="P37" i="40"/>
  <c r="S37" i="40" s="1"/>
  <c r="AJ38" i="13" s="1"/>
  <c r="P41" i="40"/>
  <c r="S41" i="40" s="1"/>
  <c r="AJ42" i="13" s="1"/>
  <c r="P45" i="40"/>
  <c r="S45" i="40" s="1"/>
  <c r="AJ46" i="13" s="1"/>
  <c r="P49" i="40"/>
  <c r="S49" i="40" s="1"/>
  <c r="AJ50" i="13" s="1"/>
  <c r="P53" i="40"/>
  <c r="S53" i="40" s="1"/>
  <c r="AJ54" i="13" s="1"/>
  <c r="P57" i="40"/>
  <c r="S57" i="40" s="1"/>
  <c r="AJ58" i="13" s="1"/>
  <c r="P61" i="40"/>
  <c r="S61" i="40" s="1"/>
  <c r="AJ62" i="13" s="1"/>
  <c r="P64" i="40"/>
  <c r="S64" i="40" s="1"/>
  <c r="AJ65" i="13" s="1"/>
  <c r="P68" i="40"/>
  <c r="S68" i="40" s="1"/>
  <c r="AJ69" i="13" s="1"/>
  <c r="P72" i="40"/>
  <c r="S72" i="40" s="1"/>
  <c r="AJ73" i="13" s="1"/>
  <c r="P76" i="40"/>
  <c r="S76" i="40" s="1"/>
  <c r="AJ77" i="13" s="1"/>
  <c r="P80" i="40"/>
  <c r="S80" i="40" s="1"/>
  <c r="AJ81" i="13" s="1"/>
  <c r="P84" i="40"/>
  <c r="S84" i="40" s="1"/>
  <c r="AJ85" i="13" s="1"/>
  <c r="P87" i="40"/>
  <c r="S87" i="40" s="1"/>
  <c r="AJ88" i="13" s="1"/>
  <c r="R89" i="40"/>
  <c r="I90" i="13" s="1"/>
  <c r="R90" i="40"/>
  <c r="I91" i="13" s="1"/>
  <c r="P94" i="40"/>
  <c r="S94" i="40" s="1"/>
  <c r="AJ95" i="13" s="1"/>
  <c r="R104" i="40"/>
  <c r="I105" i="13" s="1"/>
  <c r="P104" i="40"/>
  <c r="S104" i="40" s="1"/>
  <c r="AJ105" i="13" s="1"/>
  <c r="R107" i="40"/>
  <c r="I108" i="13" s="1"/>
  <c r="P109" i="40"/>
  <c r="S109" i="40" s="1"/>
  <c r="AJ110" i="13" s="1"/>
  <c r="S123" i="40"/>
  <c r="AJ124" i="13" s="1"/>
  <c r="S130" i="40"/>
  <c r="AJ131" i="13" s="1"/>
  <c r="R139" i="40"/>
  <c r="I140" i="13" s="1"/>
  <c r="P139" i="40"/>
  <c r="S139" i="40" s="1"/>
  <c r="AJ140" i="13" s="1"/>
  <c r="S146" i="40"/>
  <c r="AJ147" i="13" s="1"/>
  <c r="R162" i="40"/>
  <c r="I163" i="13" s="1"/>
  <c r="P162" i="40"/>
  <c r="S162" i="40" s="1"/>
  <c r="AJ163" i="13" s="1"/>
  <c r="S169" i="40"/>
  <c r="AJ170" i="13" s="1"/>
  <c r="R178" i="40"/>
  <c r="I179" i="13" s="1"/>
  <c r="P178" i="40"/>
  <c r="S178" i="40" s="1"/>
  <c r="AJ179" i="13" s="1"/>
  <c r="R221" i="40"/>
  <c r="I222" i="13" s="1"/>
  <c r="P221" i="40"/>
  <c r="S221" i="40" s="1"/>
  <c r="AJ222" i="13" s="1"/>
  <c r="R238" i="40"/>
  <c r="I239" i="13" s="1"/>
  <c r="P238" i="40"/>
  <c r="S238" i="40" s="1"/>
  <c r="AJ239" i="13" s="1"/>
  <c r="R257" i="40"/>
  <c r="I258" i="13" s="1"/>
  <c r="P257" i="40"/>
  <c r="S257" i="40" s="1"/>
  <c r="AJ258" i="13" s="1"/>
  <c r="S25" i="40"/>
  <c r="AJ26" i="13" s="1"/>
  <c r="S29" i="40"/>
  <c r="AJ30" i="13" s="1"/>
  <c r="S36" i="40"/>
  <c r="AJ37" i="13" s="1"/>
  <c r="S44" i="40"/>
  <c r="AJ45" i="13" s="1"/>
  <c r="S52" i="40"/>
  <c r="AJ53" i="13" s="1"/>
  <c r="S56" i="40"/>
  <c r="AJ57" i="13" s="1"/>
  <c r="S63" i="40"/>
  <c r="AJ64" i="13" s="1"/>
  <c r="S67" i="40"/>
  <c r="AJ68" i="13" s="1"/>
  <c r="S83" i="40"/>
  <c r="AJ84" i="13" s="1"/>
  <c r="S99" i="40"/>
  <c r="AJ100" i="13" s="1"/>
  <c r="S115" i="40"/>
  <c r="AJ116" i="13" s="1"/>
  <c r="R166" i="40"/>
  <c r="I167" i="13" s="1"/>
  <c r="P166" i="40"/>
  <c r="S166" i="40" s="1"/>
  <c r="AJ167" i="13" s="1"/>
  <c r="S194" i="40"/>
  <c r="AJ195" i="13" s="1"/>
  <c r="R194" i="40"/>
  <c r="I195" i="13" s="1"/>
  <c r="R291" i="40"/>
  <c r="I292" i="13" s="1"/>
  <c r="P291" i="40"/>
  <c r="S291" i="40" s="1"/>
  <c r="AJ292" i="13" s="1"/>
  <c r="R100" i="40"/>
  <c r="I101" i="13" s="1"/>
  <c r="P100" i="40"/>
  <c r="S100" i="40" s="1"/>
  <c r="AJ101" i="13" s="1"/>
  <c r="R103" i="40"/>
  <c r="I104" i="13" s="1"/>
  <c r="R116" i="40"/>
  <c r="I117" i="13" s="1"/>
  <c r="P116" i="40"/>
  <c r="S116" i="40" s="1"/>
  <c r="AJ117" i="13" s="1"/>
  <c r="S119" i="40"/>
  <c r="AJ120" i="13" s="1"/>
  <c r="S126" i="40"/>
  <c r="AJ127" i="13" s="1"/>
  <c r="R135" i="40"/>
  <c r="I136" i="13" s="1"/>
  <c r="P135" i="40"/>
  <c r="S135" i="40" s="1"/>
  <c r="AJ136" i="13" s="1"/>
  <c r="S142" i="40"/>
  <c r="AJ143" i="13" s="1"/>
  <c r="R151" i="40"/>
  <c r="I152" i="13" s="1"/>
  <c r="P151" i="40"/>
  <c r="S151" i="40" s="1"/>
  <c r="AJ152" i="13" s="1"/>
  <c r="R158" i="40"/>
  <c r="I159" i="13" s="1"/>
  <c r="P158" i="40"/>
  <c r="S158" i="40" s="1"/>
  <c r="AJ159" i="13" s="1"/>
  <c r="S165" i="40"/>
  <c r="AJ166" i="13" s="1"/>
  <c r="R174" i="40"/>
  <c r="I175" i="13" s="1"/>
  <c r="P174" i="40"/>
  <c r="S174" i="40" s="1"/>
  <c r="AJ175" i="13" s="1"/>
  <c r="S181" i="40"/>
  <c r="AJ182" i="13" s="1"/>
  <c r="R189" i="40"/>
  <c r="I190" i="13" s="1"/>
  <c r="P189" i="40"/>
  <c r="S189" i="40" s="1"/>
  <c r="AJ190" i="13" s="1"/>
  <c r="R211" i="40"/>
  <c r="I212" i="13" s="1"/>
  <c r="P211" i="40"/>
  <c r="S211" i="40" s="1"/>
  <c r="AJ212" i="13" s="1"/>
  <c r="S228" i="40"/>
  <c r="AJ229" i="13" s="1"/>
  <c r="P248" i="40"/>
  <c r="S248" i="40" s="1"/>
  <c r="AJ249" i="13" s="1"/>
  <c r="R248" i="40"/>
  <c r="I249" i="13" s="1"/>
  <c r="R263" i="40"/>
  <c r="I264" i="13" s="1"/>
  <c r="S263" i="40"/>
  <c r="AJ264" i="13" s="1"/>
  <c r="R268" i="40"/>
  <c r="I269" i="13" s="1"/>
  <c r="P268" i="40"/>
  <c r="S268" i="40" s="1"/>
  <c r="AJ269" i="13" s="1"/>
  <c r="R283" i="40"/>
  <c r="I284" i="13" s="1"/>
  <c r="P283" i="40"/>
  <c r="S283" i="40" s="1"/>
  <c r="AJ284" i="13" s="1"/>
  <c r="R299" i="40"/>
  <c r="I300" i="13" s="1"/>
  <c r="P299" i="40"/>
  <c r="S299" i="40" s="1"/>
  <c r="AJ300" i="13" s="1"/>
  <c r="S21" i="40"/>
  <c r="AJ22" i="13" s="1"/>
  <c r="S40" i="40"/>
  <c r="AJ41" i="13" s="1"/>
  <c r="S60" i="40"/>
  <c r="AJ61" i="13" s="1"/>
  <c r="S79" i="40"/>
  <c r="AJ80" i="13" s="1"/>
  <c r="S92" i="40"/>
  <c r="AJ93" i="13" s="1"/>
  <c r="R120" i="40"/>
  <c r="I121" i="13" s="1"/>
  <c r="P120" i="40"/>
  <c r="S120" i="40" s="1"/>
  <c r="AJ121" i="13" s="1"/>
  <c r="R182" i="40"/>
  <c r="I183" i="13" s="1"/>
  <c r="P182" i="40"/>
  <c r="S182" i="40" s="1"/>
  <c r="AJ183" i="13" s="1"/>
  <c r="R196" i="40"/>
  <c r="I197" i="13" s="1"/>
  <c r="P196" i="40"/>
  <c r="S196" i="40" s="1"/>
  <c r="AJ197" i="13" s="1"/>
  <c r="R210" i="40"/>
  <c r="I211" i="13" s="1"/>
  <c r="P210" i="40"/>
  <c r="S210" i="40" s="1"/>
  <c r="AJ211" i="13" s="1"/>
  <c r="R96" i="40"/>
  <c r="I97" i="13" s="1"/>
  <c r="P96" i="40"/>
  <c r="S96" i="40" s="1"/>
  <c r="AJ97" i="13" s="1"/>
  <c r="R112" i="40"/>
  <c r="I113" i="13" s="1"/>
  <c r="P112" i="40"/>
  <c r="S112" i="40" s="1"/>
  <c r="AJ113" i="13" s="1"/>
  <c r="R131" i="40"/>
  <c r="I132" i="13" s="1"/>
  <c r="P131" i="40"/>
  <c r="S131" i="40" s="1"/>
  <c r="AJ132" i="13" s="1"/>
  <c r="S138" i="40"/>
  <c r="AJ139" i="13" s="1"/>
  <c r="R147" i="40"/>
  <c r="I148" i="13" s="1"/>
  <c r="P147" i="40"/>
  <c r="S147" i="40" s="1"/>
  <c r="AJ148" i="13" s="1"/>
  <c r="S154" i="40"/>
  <c r="AJ155" i="13" s="1"/>
  <c r="S161" i="40"/>
  <c r="AJ162" i="13" s="1"/>
  <c r="R170" i="40"/>
  <c r="I171" i="13" s="1"/>
  <c r="P170" i="40"/>
  <c r="S170" i="40" s="1"/>
  <c r="AJ171" i="13" s="1"/>
  <c r="S177" i="40"/>
  <c r="AJ178" i="13" s="1"/>
  <c r="R185" i="40"/>
  <c r="I186" i="13" s="1"/>
  <c r="P185" i="40"/>
  <c r="S185" i="40" s="1"/>
  <c r="AJ186" i="13" s="1"/>
  <c r="S201" i="40"/>
  <c r="AJ202" i="13" s="1"/>
  <c r="R222" i="40"/>
  <c r="I223" i="13" s="1"/>
  <c r="P222" i="40"/>
  <c r="S222" i="40" s="1"/>
  <c r="AJ223" i="13" s="1"/>
  <c r="R237" i="40"/>
  <c r="I238" i="13" s="1"/>
  <c r="P237" i="40"/>
  <c r="S237" i="40" s="1"/>
  <c r="AJ238" i="13" s="1"/>
  <c r="R206" i="40"/>
  <c r="I207" i="13" s="1"/>
  <c r="P206" i="40"/>
  <c r="S206" i="40" s="1"/>
  <c r="AJ207" i="13" s="1"/>
  <c r="R209" i="40"/>
  <c r="I210" i="13" s="1"/>
  <c r="R216" i="40"/>
  <c r="I217" i="13" s="1"/>
  <c r="R217" i="40"/>
  <c r="I218" i="13" s="1"/>
  <c r="P217" i="40"/>
  <c r="S217" i="40" s="1"/>
  <c r="AJ218" i="13" s="1"/>
  <c r="R220" i="40"/>
  <c r="I221" i="13" s="1"/>
  <c r="R233" i="40"/>
  <c r="I234" i="13" s="1"/>
  <c r="P233" i="40"/>
  <c r="S233" i="40" s="1"/>
  <c r="AJ234" i="13" s="1"/>
  <c r="R236" i="40"/>
  <c r="I237" i="13" s="1"/>
  <c r="R253" i="40"/>
  <c r="I254" i="13" s="1"/>
  <c r="P253" i="40"/>
  <c r="S253" i="40" s="1"/>
  <c r="AJ254" i="13" s="1"/>
  <c r="R256" i="40"/>
  <c r="I257" i="13" s="1"/>
  <c r="P256" i="40"/>
  <c r="S256" i="40" s="1"/>
  <c r="AJ257" i="13" s="1"/>
  <c r="R271" i="40"/>
  <c r="I272" i="13" s="1"/>
  <c r="R304" i="40"/>
  <c r="I305" i="13" s="1"/>
  <c r="P304" i="40"/>
  <c r="S304" i="40" s="1"/>
  <c r="AJ305" i="13" s="1"/>
  <c r="R202" i="40"/>
  <c r="I203" i="13" s="1"/>
  <c r="P202" i="40"/>
  <c r="S202" i="40" s="1"/>
  <c r="AJ203" i="13" s="1"/>
  <c r="R205" i="40"/>
  <c r="I206" i="13" s="1"/>
  <c r="R229" i="40"/>
  <c r="I230" i="13" s="1"/>
  <c r="P229" i="40"/>
  <c r="S229" i="40" s="1"/>
  <c r="AJ230" i="13" s="1"/>
  <c r="R232" i="40"/>
  <c r="I233" i="13" s="1"/>
  <c r="R245" i="40"/>
  <c r="I246" i="13" s="1"/>
  <c r="P245" i="40"/>
  <c r="S245" i="40" s="1"/>
  <c r="AJ246" i="13" s="1"/>
  <c r="R259" i="40"/>
  <c r="I260" i="13" s="1"/>
  <c r="R276" i="40"/>
  <c r="I277" i="13" s="1"/>
  <c r="P276" i="40"/>
  <c r="S276" i="40" s="1"/>
  <c r="AJ277" i="13" s="1"/>
  <c r="R284" i="40"/>
  <c r="I285" i="13" s="1"/>
  <c r="P284" i="40"/>
  <c r="S284" i="40" s="1"/>
  <c r="AJ285" i="13" s="1"/>
  <c r="R292" i="40"/>
  <c r="I293" i="13" s="1"/>
  <c r="P292" i="40"/>
  <c r="S292" i="40" s="1"/>
  <c r="AJ293" i="13" s="1"/>
  <c r="R300" i="40"/>
  <c r="I301" i="13" s="1"/>
  <c r="P300" i="40"/>
  <c r="S300" i="40" s="1"/>
  <c r="AJ301" i="13" s="1"/>
  <c r="R331" i="40"/>
  <c r="I332" i="13" s="1"/>
  <c r="P331" i="40"/>
  <c r="S331" i="40" s="1"/>
  <c r="AJ332" i="13" s="1"/>
  <c r="R198" i="40"/>
  <c r="I199" i="13" s="1"/>
  <c r="P198" i="40"/>
  <c r="S198" i="40" s="1"/>
  <c r="AJ199" i="13" s="1"/>
  <c r="R214" i="40"/>
  <c r="I215" i="13" s="1"/>
  <c r="P214" i="40"/>
  <c r="S214" i="40" s="1"/>
  <c r="AJ215" i="13" s="1"/>
  <c r="R225" i="40"/>
  <c r="I226" i="13" s="1"/>
  <c r="P225" i="40"/>
  <c r="S225" i="40" s="1"/>
  <c r="AJ226" i="13" s="1"/>
  <c r="R241" i="40"/>
  <c r="I242" i="13" s="1"/>
  <c r="P241" i="40"/>
  <c r="S241" i="40" s="1"/>
  <c r="AJ242" i="13" s="1"/>
  <c r="R252" i="40"/>
  <c r="I253" i="13" s="1"/>
  <c r="P252" i="40"/>
  <c r="S252" i="40" s="1"/>
  <c r="AJ253" i="13" s="1"/>
  <c r="S322" i="40"/>
  <c r="AJ323" i="13" s="1"/>
  <c r="R346" i="40"/>
  <c r="I347" i="13" s="1"/>
  <c r="P346" i="40"/>
  <c r="S346" i="40" s="1"/>
  <c r="AJ347" i="13" s="1"/>
  <c r="S361" i="40"/>
  <c r="AJ362" i="13" s="1"/>
  <c r="R251" i="40"/>
  <c r="I252" i="13" s="1"/>
  <c r="R264" i="40"/>
  <c r="I265" i="13" s="1"/>
  <c r="P264" i="40"/>
  <c r="S264" i="40" s="1"/>
  <c r="AJ265" i="13" s="1"/>
  <c r="R311" i="40"/>
  <c r="I312" i="13" s="1"/>
  <c r="P311" i="40"/>
  <c r="S311" i="40" s="1"/>
  <c r="AJ312" i="13" s="1"/>
  <c r="P312" i="40"/>
  <c r="S312" i="40" s="1"/>
  <c r="AJ313" i="13" s="1"/>
  <c r="R315" i="40"/>
  <c r="I316" i="13" s="1"/>
  <c r="P315" i="40"/>
  <c r="S315" i="40" s="1"/>
  <c r="AJ316" i="13" s="1"/>
  <c r="S330" i="40"/>
  <c r="AJ331" i="13" s="1"/>
  <c r="R345" i="40"/>
  <c r="I346" i="13" s="1"/>
  <c r="S345" i="40"/>
  <c r="AJ346" i="13" s="1"/>
  <c r="R354" i="40"/>
  <c r="I355" i="13" s="1"/>
  <c r="P354" i="40"/>
  <c r="S354" i="40" s="1"/>
  <c r="AJ355" i="13" s="1"/>
  <c r="R260" i="40"/>
  <c r="I261" i="13" s="1"/>
  <c r="P260" i="40"/>
  <c r="S260" i="40" s="1"/>
  <c r="AJ261" i="13" s="1"/>
  <c r="R272" i="40"/>
  <c r="I273" i="13" s="1"/>
  <c r="P272" i="40"/>
  <c r="S272" i="40" s="1"/>
  <c r="AJ273" i="13" s="1"/>
  <c r="R279" i="40"/>
  <c r="I280" i="13" s="1"/>
  <c r="P279" i="40"/>
  <c r="S279" i="40" s="1"/>
  <c r="AJ280" i="13" s="1"/>
  <c r="R287" i="40"/>
  <c r="I288" i="13" s="1"/>
  <c r="P287" i="40"/>
  <c r="S287" i="40" s="1"/>
  <c r="AJ288" i="13" s="1"/>
  <c r="R295" i="40"/>
  <c r="I296" i="13" s="1"/>
  <c r="P295" i="40"/>
  <c r="S295" i="40" s="1"/>
  <c r="AJ296" i="13" s="1"/>
  <c r="R323" i="40"/>
  <c r="I324" i="13" s="1"/>
  <c r="P323" i="40"/>
  <c r="S323" i="40" s="1"/>
  <c r="AJ324" i="13" s="1"/>
  <c r="R338" i="40"/>
  <c r="I339" i="13" s="1"/>
  <c r="P338" i="40"/>
  <c r="S338" i="40" s="1"/>
  <c r="AJ339" i="13" s="1"/>
  <c r="R353" i="40"/>
  <c r="I354" i="13" s="1"/>
  <c r="S353" i="40"/>
  <c r="AJ354" i="13" s="1"/>
  <c r="R362" i="40"/>
  <c r="I363" i="13" s="1"/>
  <c r="P362" i="40"/>
  <c r="S362" i="40" s="1"/>
  <c r="AJ363" i="13" s="1"/>
  <c r="R319" i="40"/>
  <c r="I320" i="13" s="1"/>
  <c r="P319" i="40"/>
  <c r="S319" i="40" s="1"/>
  <c r="AJ320" i="13" s="1"/>
  <c r="R327" i="40"/>
  <c r="I328" i="13" s="1"/>
  <c r="P327" i="40"/>
  <c r="S327" i="40" s="1"/>
  <c r="AJ328" i="13" s="1"/>
  <c r="R335" i="40"/>
  <c r="I336" i="13" s="1"/>
  <c r="P335" i="40"/>
  <c r="S335" i="40" s="1"/>
  <c r="AJ336" i="13" s="1"/>
  <c r="P301" i="40"/>
  <c r="S301" i="40" s="1"/>
  <c r="AJ302" i="13" s="1"/>
  <c r="R342" i="40"/>
  <c r="I343" i="13" s="1"/>
  <c r="P342" i="40"/>
  <c r="S342" i="40" s="1"/>
  <c r="AJ343" i="13" s="1"/>
  <c r="R350" i="40"/>
  <c r="I351" i="13" s="1"/>
  <c r="P350" i="40"/>
  <c r="S350" i="40" s="1"/>
  <c r="AJ351" i="13" s="1"/>
  <c r="R358" i="40"/>
  <c r="I359" i="13" s="1"/>
  <c r="P358" i="40"/>
  <c r="S358" i="40" s="1"/>
  <c r="AJ359" i="13" s="1"/>
  <c r="R366" i="40"/>
  <c r="I367" i="13" s="1"/>
  <c r="P366" i="40"/>
  <c r="S366" i="40" s="1"/>
  <c r="AJ367" i="13" s="1"/>
  <c r="R184" i="39"/>
  <c r="H185" i="13" s="1"/>
  <c r="R245" i="39"/>
  <c r="H246" i="13" s="1"/>
  <c r="P270" i="39"/>
  <c r="S270" i="39" s="1"/>
  <c r="AI271" i="13" s="1"/>
  <c r="P282" i="39"/>
  <c r="S282" i="39" s="1"/>
  <c r="AI283" i="13" s="1"/>
  <c r="P106" i="39"/>
  <c r="R110" i="39"/>
  <c r="H111" i="13" s="1"/>
  <c r="R134" i="39"/>
  <c r="H135" i="13" s="1"/>
  <c r="R138" i="39"/>
  <c r="H139" i="13" s="1"/>
  <c r="R161" i="39"/>
  <c r="H162" i="13" s="1"/>
  <c r="R185" i="39"/>
  <c r="H186" i="13" s="1"/>
  <c r="R219" i="39"/>
  <c r="H220" i="13" s="1"/>
  <c r="P240" i="39"/>
  <c r="S240" i="39" s="1"/>
  <c r="AI241" i="13" s="1"/>
  <c r="P336" i="39"/>
  <c r="R358" i="39"/>
  <c r="H359" i="13" s="1"/>
  <c r="S360" i="39"/>
  <c r="AI361" i="13" s="1"/>
  <c r="R14" i="39"/>
  <c r="H15" i="13" s="1"/>
  <c r="R53" i="39"/>
  <c r="H54" i="13" s="1"/>
  <c r="S108" i="39"/>
  <c r="AI109" i="13" s="1"/>
  <c r="S166" i="39"/>
  <c r="AI167" i="13" s="1"/>
  <c r="R192" i="39"/>
  <c r="H193" i="13" s="1"/>
  <c r="S337" i="39"/>
  <c r="AI338" i="13" s="1"/>
  <c r="R7" i="39"/>
  <c r="H8" i="13" s="1"/>
  <c r="R10" i="39"/>
  <c r="H11" i="13" s="1"/>
  <c r="R17" i="39"/>
  <c r="H18" i="13" s="1"/>
  <c r="S21" i="39"/>
  <c r="AI22" i="13" s="1"/>
  <c r="R23" i="39"/>
  <c r="H24" i="13" s="1"/>
  <c r="S29" i="39"/>
  <c r="AI30" i="13" s="1"/>
  <c r="R33" i="39"/>
  <c r="H34" i="13" s="1"/>
  <c r="S51" i="39"/>
  <c r="AI52" i="13" s="1"/>
  <c r="S54" i="39"/>
  <c r="AI55" i="13" s="1"/>
  <c r="S56" i="39"/>
  <c r="AI57" i="13" s="1"/>
  <c r="S58" i="39"/>
  <c r="AI59" i="13" s="1"/>
  <c r="R62" i="39"/>
  <c r="H63" i="13" s="1"/>
  <c r="R111" i="39"/>
  <c r="H112" i="13" s="1"/>
  <c r="R115" i="39"/>
  <c r="H116" i="13" s="1"/>
  <c r="P122" i="39"/>
  <c r="S122" i="39" s="1"/>
  <c r="AI123" i="13" s="1"/>
  <c r="R132" i="39"/>
  <c r="H133" i="13" s="1"/>
  <c r="S134" i="39"/>
  <c r="AI135" i="13" s="1"/>
  <c r="S136" i="39"/>
  <c r="AI137" i="13" s="1"/>
  <c r="S143" i="39"/>
  <c r="AI144" i="13" s="1"/>
  <c r="S149" i="39"/>
  <c r="AI150" i="13" s="1"/>
  <c r="S151" i="39"/>
  <c r="AI152" i="13" s="1"/>
  <c r="R155" i="39"/>
  <c r="H156" i="13" s="1"/>
  <c r="S164" i="39"/>
  <c r="AI165" i="13" s="1"/>
  <c r="S185" i="39"/>
  <c r="AI186" i="13" s="1"/>
  <c r="R199" i="39"/>
  <c r="H200" i="13" s="1"/>
  <c r="S201" i="39"/>
  <c r="AI202" i="13" s="1"/>
  <c r="S205" i="39"/>
  <c r="AI206" i="13" s="1"/>
  <c r="R211" i="39"/>
  <c r="H212" i="13" s="1"/>
  <c r="S229" i="39"/>
  <c r="AI230" i="13" s="1"/>
  <c r="S231" i="39"/>
  <c r="AI232" i="13" s="1"/>
  <c r="S261" i="39"/>
  <c r="AI262" i="13" s="1"/>
  <c r="R263" i="39"/>
  <c r="H264" i="13" s="1"/>
  <c r="P277" i="39"/>
  <c r="S277" i="39" s="1"/>
  <c r="AI278" i="13" s="1"/>
  <c r="R280" i="39"/>
  <c r="H281" i="13" s="1"/>
  <c r="S284" i="39"/>
  <c r="AI285" i="13" s="1"/>
  <c r="S294" i="39"/>
  <c r="AI295" i="13" s="1"/>
  <c r="S314" i="39"/>
  <c r="AI315" i="13" s="1"/>
  <c r="R331" i="39"/>
  <c r="H332" i="13" s="1"/>
  <c r="S333" i="39"/>
  <c r="AI334" i="13" s="1"/>
  <c r="S335" i="39"/>
  <c r="AI336" i="13" s="1"/>
  <c r="R363" i="39"/>
  <c r="H364" i="13" s="1"/>
  <c r="S367" i="39"/>
  <c r="AI368" i="13" s="1"/>
  <c r="S14" i="39"/>
  <c r="AI15" i="13" s="1"/>
  <c r="R91" i="39"/>
  <c r="H92" i="13" s="1"/>
  <c r="S93" i="39"/>
  <c r="AI94" i="13" s="1"/>
  <c r="S110" i="39"/>
  <c r="AI111" i="13" s="1"/>
  <c r="R125" i="39"/>
  <c r="H126" i="13" s="1"/>
  <c r="R129" i="39"/>
  <c r="H130" i="13" s="1"/>
  <c r="S180" i="39"/>
  <c r="AI181" i="13" s="1"/>
  <c r="S188" i="39"/>
  <c r="AI189" i="13" s="1"/>
  <c r="R200" i="39"/>
  <c r="H201" i="13" s="1"/>
  <c r="R220" i="39"/>
  <c r="H221" i="13" s="1"/>
  <c r="S274" i="39"/>
  <c r="AI275" i="13" s="1"/>
  <c r="S276" i="39"/>
  <c r="AI277" i="13" s="1"/>
  <c r="R6" i="39"/>
  <c r="H7" i="13" s="1"/>
  <c r="R46" i="39"/>
  <c r="H47" i="13" s="1"/>
  <c r="R88" i="39"/>
  <c r="H89" i="13" s="1"/>
  <c r="R169" i="39"/>
  <c r="H170" i="13" s="1"/>
  <c r="R189" i="39"/>
  <c r="H190" i="13" s="1"/>
  <c r="R252" i="39"/>
  <c r="H253" i="13" s="1"/>
  <c r="R92" i="39"/>
  <c r="H93" i="13" s="1"/>
  <c r="P95" i="39"/>
  <c r="S95" i="39" s="1"/>
  <c r="AI96" i="13" s="1"/>
  <c r="R97" i="39"/>
  <c r="H98" i="13" s="1"/>
  <c r="P111" i="39"/>
  <c r="S111" i="39" s="1"/>
  <c r="AI112" i="13" s="1"/>
  <c r="P150" i="39"/>
  <c r="S150" i="39" s="1"/>
  <c r="AI151" i="13" s="1"/>
  <c r="P154" i="39"/>
  <c r="S154" i="39" s="1"/>
  <c r="AI155" i="13" s="1"/>
  <c r="S158" i="39"/>
  <c r="AI159" i="13" s="1"/>
  <c r="R164" i="39"/>
  <c r="H165" i="13" s="1"/>
  <c r="R170" i="39"/>
  <c r="H171" i="13" s="1"/>
  <c r="P187" i="39"/>
  <c r="S187" i="39" s="1"/>
  <c r="AI188" i="13" s="1"/>
  <c r="P196" i="39"/>
  <c r="S196" i="39" s="1"/>
  <c r="AI197" i="13" s="1"/>
  <c r="P199" i="39"/>
  <c r="S199" i="39" s="1"/>
  <c r="AI200" i="13" s="1"/>
  <c r="P208" i="39"/>
  <c r="S208" i="39" s="1"/>
  <c r="AI209" i="13" s="1"/>
  <c r="P211" i="39"/>
  <c r="S211" i="39" s="1"/>
  <c r="AI212" i="13" s="1"/>
  <c r="P212" i="39"/>
  <c r="S212" i="39" s="1"/>
  <c r="AI213" i="13" s="1"/>
  <c r="R231" i="39"/>
  <c r="H232" i="13" s="1"/>
  <c r="P236" i="39"/>
  <c r="P254" i="39"/>
  <c r="S254" i="39" s="1"/>
  <c r="AI255" i="13" s="1"/>
  <c r="P263" i="39"/>
  <c r="S263" i="39" s="1"/>
  <c r="AI264" i="13" s="1"/>
  <c r="P266" i="39"/>
  <c r="S266" i="39" s="1"/>
  <c r="AI267" i="13" s="1"/>
  <c r="R271" i="39"/>
  <c r="H272" i="13" s="1"/>
  <c r="R272" i="39"/>
  <c r="H273" i="13" s="1"/>
  <c r="R279" i="39"/>
  <c r="H280" i="13" s="1"/>
  <c r="P280" i="39"/>
  <c r="S280" i="39" s="1"/>
  <c r="AI281" i="13" s="1"/>
  <c r="S283" i="39"/>
  <c r="AI284" i="13" s="1"/>
  <c r="R290" i="39"/>
  <c r="H291" i="13" s="1"/>
  <c r="R297" i="39"/>
  <c r="H298" i="13" s="1"/>
  <c r="R298" i="39"/>
  <c r="H299" i="13" s="1"/>
  <c r="R305" i="39"/>
  <c r="H306" i="13" s="1"/>
  <c r="R324" i="39"/>
  <c r="H325" i="13" s="1"/>
  <c r="R343" i="39"/>
  <c r="H344" i="13" s="1"/>
  <c r="P10" i="39"/>
  <c r="S10" i="39" s="1"/>
  <c r="AI11" i="13" s="1"/>
  <c r="R34" i="39"/>
  <c r="H35" i="13" s="1"/>
  <c r="P49" i="39"/>
  <c r="S49" i="39" s="1"/>
  <c r="AI50" i="13" s="1"/>
  <c r="R201" i="39"/>
  <c r="H202" i="13" s="1"/>
  <c r="R291" i="39"/>
  <c r="H292" i="13" s="1"/>
  <c r="R309" i="39"/>
  <c r="H310" i="13" s="1"/>
  <c r="R335" i="39"/>
  <c r="H336" i="13" s="1"/>
  <c r="P23" i="39"/>
  <c r="S23" i="39" s="1"/>
  <c r="AI24" i="13" s="1"/>
  <c r="P42" i="39"/>
  <c r="S42" i="39" s="1"/>
  <c r="AI43" i="13" s="1"/>
  <c r="P65" i="39"/>
  <c r="S65" i="39" s="1"/>
  <c r="AI66" i="13" s="1"/>
  <c r="R74" i="39"/>
  <c r="H75" i="13" s="1"/>
  <c r="R15" i="39"/>
  <c r="H16" i="13" s="1"/>
  <c r="R30" i="39"/>
  <c r="H31" i="13" s="1"/>
  <c r="P38" i="39"/>
  <c r="S38" i="39" s="1"/>
  <c r="AI39" i="13" s="1"/>
  <c r="R50" i="39"/>
  <c r="H51" i="13" s="1"/>
  <c r="P63" i="39"/>
  <c r="S63" i="39" s="1"/>
  <c r="AI64" i="13" s="1"/>
  <c r="P81" i="39"/>
  <c r="S81" i="39" s="1"/>
  <c r="AI82" i="13" s="1"/>
  <c r="R93" i="39"/>
  <c r="H94" i="13" s="1"/>
  <c r="R130" i="39"/>
  <c r="H131" i="13" s="1"/>
  <c r="R156" i="39"/>
  <c r="H157" i="13" s="1"/>
  <c r="R181" i="39"/>
  <c r="H182" i="13" s="1"/>
  <c r="R204" i="39"/>
  <c r="H205" i="13" s="1"/>
  <c r="R256" i="39"/>
  <c r="H257" i="13" s="1"/>
  <c r="S267" i="39"/>
  <c r="AI268" i="13" s="1"/>
  <c r="R281" i="39"/>
  <c r="H282" i="13" s="1"/>
  <c r="S299" i="39"/>
  <c r="AI300" i="13" s="1"/>
  <c r="R339" i="39"/>
  <c r="H340" i="13" s="1"/>
  <c r="R347" i="39"/>
  <c r="H348" i="13" s="1"/>
  <c r="R5" i="39"/>
  <c r="H6" i="13" s="1"/>
  <c r="R9" i="39"/>
  <c r="H10" i="13" s="1"/>
  <c r="R16" i="39"/>
  <c r="H17" i="13" s="1"/>
  <c r="S19" i="39"/>
  <c r="AI20" i="13" s="1"/>
  <c r="R22" i="39"/>
  <c r="H23" i="13" s="1"/>
  <c r="S28" i="39"/>
  <c r="AI29" i="13" s="1"/>
  <c r="R32" i="39"/>
  <c r="H33" i="13" s="1"/>
  <c r="R37" i="39"/>
  <c r="H38" i="13" s="1"/>
  <c r="R41" i="39"/>
  <c r="H42" i="13" s="1"/>
  <c r="R52" i="39"/>
  <c r="H53" i="13" s="1"/>
  <c r="S59" i="39"/>
  <c r="AI60" i="13" s="1"/>
  <c r="S61" i="39"/>
  <c r="AI62" i="13" s="1"/>
  <c r="P69" i="39"/>
  <c r="S69" i="39" s="1"/>
  <c r="AI70" i="13" s="1"/>
  <c r="P72" i="39"/>
  <c r="S72" i="39" s="1"/>
  <c r="AI73" i="13" s="1"/>
  <c r="S76" i="39"/>
  <c r="AI77" i="13" s="1"/>
  <c r="R80" i="39"/>
  <c r="H81" i="13" s="1"/>
  <c r="S86" i="39"/>
  <c r="AI87" i="13" s="1"/>
  <c r="R90" i="39"/>
  <c r="H91" i="13" s="1"/>
  <c r="R99" i="39"/>
  <c r="H100" i="13" s="1"/>
  <c r="P102" i="39"/>
  <c r="S102" i="39" s="1"/>
  <c r="AI103" i="13" s="1"/>
  <c r="R142" i="39"/>
  <c r="H143" i="13" s="1"/>
  <c r="R143" i="39"/>
  <c r="H144" i="13" s="1"/>
  <c r="S145" i="39"/>
  <c r="AI146" i="13" s="1"/>
  <c r="R149" i="39"/>
  <c r="H150" i="13" s="1"/>
  <c r="R168" i="39"/>
  <c r="H169" i="13" s="1"/>
  <c r="P171" i="39"/>
  <c r="S171" i="39" s="1"/>
  <c r="AI172" i="13" s="1"/>
  <c r="R173" i="39"/>
  <c r="H174" i="13" s="1"/>
  <c r="P177" i="39"/>
  <c r="S177" i="39" s="1"/>
  <c r="AI178" i="13" s="1"/>
  <c r="S182" i="39"/>
  <c r="AI183" i="13" s="1"/>
  <c r="R190" i="39"/>
  <c r="H191" i="13" s="1"/>
  <c r="P190" i="39"/>
  <c r="S190" i="39" s="1"/>
  <c r="AI191" i="13" s="1"/>
  <c r="P230" i="39"/>
  <c r="S230" i="39" s="1"/>
  <c r="AI231" i="13" s="1"/>
  <c r="R233" i="39"/>
  <c r="H234" i="13" s="1"/>
  <c r="S233" i="39"/>
  <c r="AI234" i="13" s="1"/>
  <c r="S260" i="39"/>
  <c r="AI261" i="13" s="1"/>
  <c r="R293" i="39"/>
  <c r="H294" i="13" s="1"/>
  <c r="P293" i="39"/>
  <c r="S293" i="39" s="1"/>
  <c r="AI294" i="13" s="1"/>
  <c r="P295" i="39"/>
  <c r="S295" i="39" s="1"/>
  <c r="AI296" i="13" s="1"/>
  <c r="R295" i="39"/>
  <c r="H296" i="13" s="1"/>
  <c r="R315" i="39"/>
  <c r="H316" i="13" s="1"/>
  <c r="P315" i="39"/>
  <c r="S315" i="39" s="1"/>
  <c r="AI316" i="13" s="1"/>
  <c r="R338" i="39"/>
  <c r="H339" i="13" s="1"/>
  <c r="P338" i="39"/>
  <c r="S338" i="39" s="1"/>
  <c r="AI339" i="13" s="1"/>
  <c r="R354" i="39"/>
  <c r="H355" i="13" s="1"/>
  <c r="P354" i="39"/>
  <c r="S354" i="39" s="1"/>
  <c r="AI355" i="13" s="1"/>
  <c r="P356" i="39"/>
  <c r="S356" i="39" s="1"/>
  <c r="AI357" i="13" s="1"/>
  <c r="R356" i="39"/>
  <c r="H357" i="13" s="1"/>
  <c r="S18" i="39"/>
  <c r="AI19" i="13" s="1"/>
  <c r="S85" i="39"/>
  <c r="AI86" i="13" s="1"/>
  <c r="P131" i="39"/>
  <c r="S131" i="39" s="1"/>
  <c r="AI132" i="13" s="1"/>
  <c r="R131" i="39"/>
  <c r="H132" i="13" s="1"/>
  <c r="P221" i="39"/>
  <c r="S221" i="39" s="1"/>
  <c r="AI222" i="13" s="1"/>
  <c r="R221" i="39"/>
  <c r="H222" i="13" s="1"/>
  <c r="P258" i="39"/>
  <c r="S258" i="39" s="1"/>
  <c r="AI259" i="13" s="1"/>
  <c r="R258" i="39"/>
  <c r="H259" i="13" s="1"/>
  <c r="R286" i="39"/>
  <c r="H287" i="13" s="1"/>
  <c r="P286" i="39"/>
  <c r="S286" i="39" s="1"/>
  <c r="AI287" i="13" s="1"/>
  <c r="R301" i="39"/>
  <c r="H302" i="13" s="1"/>
  <c r="P301" i="39"/>
  <c r="S301" i="39" s="1"/>
  <c r="AI302" i="13" s="1"/>
  <c r="P313" i="39"/>
  <c r="S313" i="39" s="1"/>
  <c r="AI314" i="13" s="1"/>
  <c r="R313" i="39"/>
  <c r="H314" i="13" s="1"/>
  <c r="S6" i="39"/>
  <c r="AI7" i="13" s="1"/>
  <c r="R8" i="39"/>
  <c r="H9" i="13" s="1"/>
  <c r="R12" i="39"/>
  <c r="H13" i="13" s="1"/>
  <c r="S15" i="39"/>
  <c r="AI16" i="13" s="1"/>
  <c r="S34" i="39"/>
  <c r="AI35" i="13" s="1"/>
  <c r="R35" i="39"/>
  <c r="H36" i="13" s="1"/>
  <c r="R36" i="39"/>
  <c r="H37" i="13" s="1"/>
  <c r="R40" i="39"/>
  <c r="H41" i="13" s="1"/>
  <c r="S47" i="39"/>
  <c r="AI48" i="13" s="1"/>
  <c r="R51" i="39"/>
  <c r="H52" i="13" s="1"/>
  <c r="S62" i="39"/>
  <c r="AI63" i="13" s="1"/>
  <c r="S66" i="39"/>
  <c r="AI67" i="13" s="1"/>
  <c r="R68" i="39"/>
  <c r="H69" i="13" s="1"/>
  <c r="R76" i="39"/>
  <c r="H77" i="13" s="1"/>
  <c r="R78" i="39"/>
  <c r="H79" i="13" s="1"/>
  <c r="R79" i="39"/>
  <c r="H80" i="13" s="1"/>
  <c r="S92" i="39"/>
  <c r="AI93" i="13" s="1"/>
  <c r="R96" i="39"/>
  <c r="H97" i="13" s="1"/>
  <c r="R98" i="39"/>
  <c r="H99" i="13" s="1"/>
  <c r="R100" i="39"/>
  <c r="H101" i="13" s="1"/>
  <c r="P115" i="39"/>
  <c r="S115" i="39" s="1"/>
  <c r="AI116" i="13" s="1"/>
  <c r="R119" i="39"/>
  <c r="H120" i="13" s="1"/>
  <c r="S129" i="39"/>
  <c r="AI130" i="13" s="1"/>
  <c r="R133" i="39"/>
  <c r="H134" i="13" s="1"/>
  <c r="P142" i="39"/>
  <c r="R145" i="39"/>
  <c r="H146" i="13" s="1"/>
  <c r="R148" i="39"/>
  <c r="H149" i="13" s="1"/>
  <c r="P148" i="39"/>
  <c r="S148" i="39" s="1"/>
  <c r="AI149" i="13" s="1"/>
  <c r="P173" i="39"/>
  <c r="S173" i="39" s="1"/>
  <c r="AI174" i="13" s="1"/>
  <c r="R182" i="39"/>
  <c r="H183" i="13" s="1"/>
  <c r="S192" i="39"/>
  <c r="AI193" i="13" s="1"/>
  <c r="R203" i="39"/>
  <c r="H204" i="13" s="1"/>
  <c r="R207" i="39"/>
  <c r="H208" i="13" s="1"/>
  <c r="R210" i="39"/>
  <c r="H211" i="13" s="1"/>
  <c r="P214" i="39"/>
  <c r="S214" i="39" s="1"/>
  <c r="AI215" i="13" s="1"/>
  <c r="R214" i="39"/>
  <c r="H215" i="13" s="1"/>
  <c r="R222" i="39"/>
  <c r="H223" i="13" s="1"/>
  <c r="R224" i="39"/>
  <c r="H225" i="13" s="1"/>
  <c r="P224" i="39"/>
  <c r="S224" i="39" s="1"/>
  <c r="AI225" i="13" s="1"/>
  <c r="R229" i="39"/>
  <c r="H230" i="13" s="1"/>
  <c r="P268" i="39"/>
  <c r="S268" i="39" s="1"/>
  <c r="AI269" i="13" s="1"/>
  <c r="R268" i="39"/>
  <c r="H269" i="13" s="1"/>
  <c r="R275" i="39"/>
  <c r="H276" i="13" s="1"/>
  <c r="P275" i="39"/>
  <c r="S275" i="39" s="1"/>
  <c r="AI276" i="13" s="1"/>
  <c r="R289" i="39"/>
  <c r="H290" i="13" s="1"/>
  <c r="P289" i="39"/>
  <c r="S289" i="39" s="1"/>
  <c r="AI290" i="13" s="1"/>
  <c r="S300" i="39"/>
  <c r="AI301" i="13" s="1"/>
  <c r="P304" i="39"/>
  <c r="S304" i="39" s="1"/>
  <c r="AI305" i="13" s="1"/>
  <c r="R304" i="39"/>
  <c r="H305" i="13" s="1"/>
  <c r="R328" i="39"/>
  <c r="H329" i="13" s="1"/>
  <c r="S332" i="39"/>
  <c r="AI333" i="13" s="1"/>
  <c r="S340" i="39"/>
  <c r="AI341" i="13" s="1"/>
  <c r="P342" i="39"/>
  <c r="S342" i="39" s="1"/>
  <c r="AI343" i="13" s="1"/>
  <c r="R342" i="39"/>
  <c r="H343" i="13" s="1"/>
  <c r="S345" i="39"/>
  <c r="AI346" i="13" s="1"/>
  <c r="S27" i="39"/>
  <c r="AI28" i="13" s="1"/>
  <c r="S142" i="39"/>
  <c r="AI143" i="13" s="1"/>
  <c r="P225" i="39"/>
  <c r="S225" i="39" s="1"/>
  <c r="AI226" i="13" s="1"/>
  <c r="R225" i="39"/>
  <c r="H226" i="13" s="1"/>
  <c r="R234" i="39"/>
  <c r="H235" i="13" s="1"/>
  <c r="P234" i="39"/>
  <c r="S234" i="39" s="1"/>
  <c r="AI235" i="13" s="1"/>
  <c r="R18" i="39"/>
  <c r="H19" i="13" s="1"/>
  <c r="R27" i="39"/>
  <c r="H28" i="13" s="1"/>
  <c r="R73" i="39"/>
  <c r="H74" i="13" s="1"/>
  <c r="R77" i="39"/>
  <c r="H78" i="13" s="1"/>
  <c r="R85" i="39"/>
  <c r="H86" i="13" s="1"/>
  <c r="S103" i="39"/>
  <c r="AI104" i="13" s="1"/>
  <c r="S106" i="39"/>
  <c r="AI107" i="13" s="1"/>
  <c r="S107" i="39"/>
  <c r="AI108" i="13" s="1"/>
  <c r="S113" i="39"/>
  <c r="AI114" i="13" s="1"/>
  <c r="R146" i="39"/>
  <c r="H147" i="13" s="1"/>
  <c r="P147" i="39"/>
  <c r="S147" i="39" s="1"/>
  <c r="AI148" i="13" s="1"/>
  <c r="R147" i="39"/>
  <c r="H148" i="13" s="1"/>
  <c r="S152" i="39"/>
  <c r="AI153" i="13" s="1"/>
  <c r="S157" i="39"/>
  <c r="AI158" i="13" s="1"/>
  <c r="R166" i="39"/>
  <c r="H167" i="13" s="1"/>
  <c r="S169" i="39"/>
  <c r="AI170" i="13" s="1"/>
  <c r="R180" i="39"/>
  <c r="H181" i="13" s="1"/>
  <c r="S184" i="39"/>
  <c r="AI185" i="13" s="1"/>
  <c r="S189" i="39"/>
  <c r="AI190" i="13" s="1"/>
  <c r="R191" i="39"/>
  <c r="H192" i="13" s="1"/>
  <c r="P203" i="39"/>
  <c r="S203" i="39" s="1"/>
  <c r="AI204" i="13" s="1"/>
  <c r="S256" i="39"/>
  <c r="AI257" i="13" s="1"/>
  <c r="R259" i="39"/>
  <c r="H260" i="13" s="1"/>
  <c r="P259" i="39"/>
  <c r="S259" i="39" s="1"/>
  <c r="AI260" i="13" s="1"/>
  <c r="S272" i="39"/>
  <c r="AI273" i="13" s="1"/>
  <c r="R296" i="39"/>
  <c r="H297" i="13" s="1"/>
  <c r="P296" i="39"/>
  <c r="S296" i="39" s="1"/>
  <c r="AI297" i="13" s="1"/>
  <c r="R320" i="39"/>
  <c r="H321" i="13" s="1"/>
  <c r="P320" i="39"/>
  <c r="S320" i="39" s="1"/>
  <c r="AI321" i="13" s="1"/>
  <c r="R351" i="39"/>
  <c r="H352" i="13" s="1"/>
  <c r="P351" i="39"/>
  <c r="S351" i="39" s="1"/>
  <c r="AI352" i="13" s="1"/>
  <c r="R318" i="39"/>
  <c r="H319" i="13" s="1"/>
  <c r="S319" i="39"/>
  <c r="AI320" i="13" s="1"/>
  <c r="R341" i="39"/>
  <c r="H342" i="13" s="1"/>
  <c r="R118" i="39"/>
  <c r="H119" i="13" s="1"/>
  <c r="R123" i="39"/>
  <c r="H124" i="13" s="1"/>
  <c r="R126" i="39"/>
  <c r="H127" i="13" s="1"/>
  <c r="S127" i="39"/>
  <c r="AI128" i="13" s="1"/>
  <c r="R141" i="39"/>
  <c r="H142" i="13" s="1"/>
  <c r="S156" i="39"/>
  <c r="AI157" i="13" s="1"/>
  <c r="R165" i="39"/>
  <c r="H166" i="13" s="1"/>
  <c r="R172" i="39"/>
  <c r="H173" i="13" s="1"/>
  <c r="R188" i="39"/>
  <c r="H189" i="13" s="1"/>
  <c r="S193" i="39"/>
  <c r="AI194" i="13" s="1"/>
  <c r="R205" i="39"/>
  <c r="H206" i="13" s="1"/>
  <c r="R206" i="39"/>
  <c r="H207" i="13" s="1"/>
  <c r="R216" i="39"/>
  <c r="H217" i="13" s="1"/>
  <c r="R251" i="39"/>
  <c r="H252" i="13" s="1"/>
  <c r="S252" i="39"/>
  <c r="AI253" i="13" s="1"/>
  <c r="R257" i="39"/>
  <c r="H258" i="13" s="1"/>
  <c r="R273" i="39"/>
  <c r="H274" i="13" s="1"/>
  <c r="R274" i="39"/>
  <c r="H275" i="13" s="1"/>
  <c r="S281" i="39"/>
  <c r="AI282" i="13" s="1"/>
  <c r="S290" i="39"/>
  <c r="AI291" i="13" s="1"/>
  <c r="S305" i="39"/>
  <c r="AI306" i="13" s="1"/>
  <c r="R311" i="39"/>
  <c r="H312" i="13" s="1"/>
  <c r="P318" i="39"/>
  <c r="S318" i="39" s="1"/>
  <c r="AI319" i="13" s="1"/>
  <c r="R319" i="39"/>
  <c r="H320" i="13" s="1"/>
  <c r="P328" i="39"/>
  <c r="S328" i="39" s="1"/>
  <c r="AI329" i="13" s="1"/>
  <c r="P331" i="39"/>
  <c r="S331" i="39" s="1"/>
  <c r="AI332" i="13" s="1"/>
  <c r="R333" i="39"/>
  <c r="H334" i="13" s="1"/>
  <c r="R340" i="39"/>
  <c r="H341" i="13" s="1"/>
  <c r="P341" i="39"/>
  <c r="S341" i="39" s="1"/>
  <c r="AI342" i="13" s="1"/>
  <c r="S344" i="39"/>
  <c r="AI345" i="13" s="1"/>
  <c r="S358" i="39"/>
  <c r="AI359" i="13" s="1"/>
  <c r="P359" i="39"/>
  <c r="S359" i="39" s="1"/>
  <c r="AI360" i="13" s="1"/>
  <c r="P363" i="39"/>
  <c r="S363" i="39" s="1"/>
  <c r="AI364" i="13" s="1"/>
  <c r="R367" i="39"/>
  <c r="H368" i="13" s="1"/>
  <c r="S219" i="39"/>
  <c r="AI220" i="13" s="1"/>
  <c r="R228" i="39"/>
  <c r="H229" i="13" s="1"/>
  <c r="S236" i="39"/>
  <c r="AI237" i="13" s="1"/>
  <c r="R244" i="39"/>
  <c r="H245" i="13" s="1"/>
  <c r="S247" i="39"/>
  <c r="AI248" i="13" s="1"/>
  <c r="S257" i="39"/>
  <c r="AI258" i="13" s="1"/>
  <c r="S273" i="39"/>
  <c r="AI274" i="13" s="1"/>
  <c r="R294" i="39"/>
  <c r="H295" i="13" s="1"/>
  <c r="S298" i="39"/>
  <c r="AI299" i="13" s="1"/>
  <c r="S311" i="39"/>
  <c r="AI312" i="13" s="1"/>
  <c r="R316" i="39"/>
  <c r="H317" i="13" s="1"/>
  <c r="S321" i="39"/>
  <c r="AI322" i="13" s="1"/>
  <c r="S322" i="39"/>
  <c r="AI323" i="13" s="1"/>
  <c r="S336" i="39"/>
  <c r="AI337" i="13" s="1"/>
  <c r="R355" i="39"/>
  <c r="H356" i="13" s="1"/>
  <c r="C14" i="39"/>
  <c r="C15" i="39" s="1"/>
  <c r="C13" i="39"/>
  <c r="S31" i="39"/>
  <c r="AI32" i="13" s="1"/>
  <c r="S73" i="39"/>
  <c r="AI74" i="13" s="1"/>
  <c r="S119" i="39"/>
  <c r="AI120" i="13" s="1"/>
  <c r="R153" i="39"/>
  <c r="H154" i="13" s="1"/>
  <c r="P153" i="39"/>
  <c r="S153" i="39" s="1"/>
  <c r="AI154" i="13" s="1"/>
  <c r="P306" i="39"/>
  <c r="S306" i="39" s="1"/>
  <c r="AI307" i="13" s="1"/>
  <c r="R306" i="39"/>
  <c r="H307" i="13" s="1"/>
  <c r="P5" i="39"/>
  <c r="S5" i="39" s="1"/>
  <c r="AI6" i="13" s="1"/>
  <c r="P9" i="39"/>
  <c r="S9" i="39" s="1"/>
  <c r="AI10" i="13" s="1"/>
  <c r="P17" i="39"/>
  <c r="S17" i="39" s="1"/>
  <c r="AI18" i="13" s="1"/>
  <c r="P26" i="39"/>
  <c r="S26" i="39" s="1"/>
  <c r="AI27" i="13" s="1"/>
  <c r="R28" i="39"/>
  <c r="H29" i="13" s="1"/>
  <c r="P33" i="39"/>
  <c r="S33" i="39" s="1"/>
  <c r="AI34" i="13" s="1"/>
  <c r="R47" i="39"/>
  <c r="H48" i="13" s="1"/>
  <c r="P52" i="39"/>
  <c r="S52" i="39" s="1"/>
  <c r="AI53" i="13" s="1"/>
  <c r="P68" i="39"/>
  <c r="S68" i="39" s="1"/>
  <c r="AI69" i="13" s="1"/>
  <c r="R71" i="39"/>
  <c r="H72" i="13" s="1"/>
  <c r="P75" i="39"/>
  <c r="S75" i="39" s="1"/>
  <c r="AI76" i="13" s="1"/>
  <c r="R86" i="39"/>
  <c r="H87" i="13" s="1"/>
  <c r="P91" i="39"/>
  <c r="S91" i="39" s="1"/>
  <c r="AI92" i="13" s="1"/>
  <c r="P112" i="39"/>
  <c r="S112" i="39" s="1"/>
  <c r="AI113" i="13" s="1"/>
  <c r="R112" i="39"/>
  <c r="H113" i="13" s="1"/>
  <c r="P4" i="39"/>
  <c r="S4" i="39" s="1"/>
  <c r="AI5" i="13" s="1"/>
  <c r="D7" i="39"/>
  <c r="P8" i="39"/>
  <c r="S8" i="39" s="1"/>
  <c r="AI9" i="13" s="1"/>
  <c r="C11" i="39"/>
  <c r="P12" i="39"/>
  <c r="S12" i="39" s="1"/>
  <c r="AI13" i="13" s="1"/>
  <c r="R13" i="39"/>
  <c r="H14" i="13" s="1"/>
  <c r="P16" i="39"/>
  <c r="S16" i="39" s="1"/>
  <c r="AI17" i="13" s="1"/>
  <c r="P22" i="39"/>
  <c r="S22" i="39" s="1"/>
  <c r="AI23" i="13" s="1"/>
  <c r="R24" i="39"/>
  <c r="H25" i="13" s="1"/>
  <c r="R25" i="39"/>
  <c r="H26" i="13" s="1"/>
  <c r="P41" i="39"/>
  <c r="S41" i="39" s="1"/>
  <c r="AI42" i="13" s="1"/>
  <c r="R43" i="39"/>
  <c r="H44" i="13" s="1"/>
  <c r="R44" i="39"/>
  <c r="H45" i="13" s="1"/>
  <c r="R45" i="39"/>
  <c r="H46" i="13" s="1"/>
  <c r="P57" i="39"/>
  <c r="S57" i="39" s="1"/>
  <c r="AI58" i="13" s="1"/>
  <c r="R59" i="39"/>
  <c r="H60" i="13" s="1"/>
  <c r="R60" i="39"/>
  <c r="H61" i="13" s="1"/>
  <c r="R61" i="39"/>
  <c r="H62" i="13" s="1"/>
  <c r="P64" i="39"/>
  <c r="S64" i="39" s="1"/>
  <c r="AI65" i="13" s="1"/>
  <c r="R66" i="39"/>
  <c r="H67" i="13" s="1"/>
  <c r="R67" i="39"/>
  <c r="H68" i="13" s="1"/>
  <c r="P71" i="39"/>
  <c r="S71" i="39" s="1"/>
  <c r="AI72" i="13" s="1"/>
  <c r="P80" i="39"/>
  <c r="S80" i="39" s="1"/>
  <c r="AI81" i="13" s="1"/>
  <c r="R82" i="39"/>
  <c r="H83" i="13" s="1"/>
  <c r="R83" i="39"/>
  <c r="H84" i="13" s="1"/>
  <c r="R84" i="39"/>
  <c r="H85" i="13" s="1"/>
  <c r="R101" i="39"/>
  <c r="H102" i="13" s="1"/>
  <c r="P101" i="39"/>
  <c r="S101" i="39" s="1"/>
  <c r="AI102" i="13" s="1"/>
  <c r="R103" i="39"/>
  <c r="H104" i="13" s="1"/>
  <c r="R105" i="39"/>
  <c r="H106" i="13" s="1"/>
  <c r="R108" i="39"/>
  <c r="H109" i="13" s="1"/>
  <c r="R114" i="39"/>
  <c r="H115" i="13" s="1"/>
  <c r="P114" i="39"/>
  <c r="S114" i="39" s="1"/>
  <c r="AI115" i="13" s="1"/>
  <c r="P116" i="39"/>
  <c r="S116" i="39" s="1"/>
  <c r="AI117" i="13" s="1"/>
  <c r="R116" i="39"/>
  <c r="H117" i="13" s="1"/>
  <c r="P118" i="39"/>
  <c r="S118" i="39" s="1"/>
  <c r="AI119" i="13" s="1"/>
  <c r="P125" i="39"/>
  <c r="S125" i="39" s="1"/>
  <c r="AI126" i="13" s="1"/>
  <c r="R144" i="39"/>
  <c r="H145" i="13" s="1"/>
  <c r="P144" i="39"/>
  <c r="S144" i="39" s="1"/>
  <c r="AI145" i="13" s="1"/>
  <c r="R160" i="39"/>
  <c r="H161" i="13" s="1"/>
  <c r="P160" i="39"/>
  <c r="S160" i="39" s="1"/>
  <c r="AI161" i="13" s="1"/>
  <c r="P162" i="39"/>
  <c r="S162" i="39" s="1"/>
  <c r="AI163" i="13" s="1"/>
  <c r="R162" i="39"/>
  <c r="H163" i="13" s="1"/>
  <c r="R176" i="39"/>
  <c r="H177" i="13" s="1"/>
  <c r="P176" i="39"/>
  <c r="S176" i="39" s="1"/>
  <c r="AI177" i="13" s="1"/>
  <c r="R183" i="39"/>
  <c r="H184" i="13" s="1"/>
  <c r="P183" i="39"/>
  <c r="S183" i="39" s="1"/>
  <c r="AI184" i="13" s="1"/>
  <c r="R186" i="39"/>
  <c r="H187" i="13" s="1"/>
  <c r="P186" i="39"/>
  <c r="S186" i="39" s="1"/>
  <c r="AI187" i="13" s="1"/>
  <c r="P197" i="39"/>
  <c r="S197" i="39" s="1"/>
  <c r="AI198" i="13" s="1"/>
  <c r="R197" i="39"/>
  <c r="H198" i="13" s="1"/>
  <c r="R215" i="39"/>
  <c r="H216" i="13" s="1"/>
  <c r="P215" i="39"/>
  <c r="S215" i="39" s="1"/>
  <c r="AI216" i="13" s="1"/>
  <c r="P348" i="39"/>
  <c r="S348" i="39" s="1"/>
  <c r="AI349" i="13" s="1"/>
  <c r="R348" i="39"/>
  <c r="H349" i="13" s="1"/>
  <c r="R350" i="39"/>
  <c r="H351" i="13" s="1"/>
  <c r="P350" i="39"/>
  <c r="S350" i="39" s="1"/>
  <c r="AI351" i="13" s="1"/>
  <c r="S50" i="39"/>
  <c r="AI51" i="13" s="1"/>
  <c r="S89" i="39"/>
  <c r="AI90" i="13" s="1"/>
  <c r="S96" i="39"/>
  <c r="AI97" i="13" s="1"/>
  <c r="S126" i="39"/>
  <c r="AI127" i="13" s="1"/>
  <c r="R213" i="39"/>
  <c r="H214" i="13" s="1"/>
  <c r="P213" i="39"/>
  <c r="S213" i="39" s="1"/>
  <c r="AI214" i="13" s="1"/>
  <c r="R218" i="39"/>
  <c r="H219" i="13" s="1"/>
  <c r="P218" i="39"/>
  <c r="S218" i="39" s="1"/>
  <c r="AI219" i="13" s="1"/>
  <c r="R223" i="39"/>
  <c r="H224" i="13" s="1"/>
  <c r="P223" i="39"/>
  <c r="S223" i="39" s="1"/>
  <c r="AI224" i="13" s="1"/>
  <c r="R255" i="39"/>
  <c r="H256" i="13" s="1"/>
  <c r="S255" i="39"/>
  <c r="AI256" i="13" s="1"/>
  <c r="C12" i="39"/>
  <c r="R19" i="39"/>
  <c r="H20" i="13" s="1"/>
  <c r="R29" i="39"/>
  <c r="H30" i="13" s="1"/>
  <c r="P36" i="39"/>
  <c r="S36" i="39" s="1"/>
  <c r="AI37" i="13" s="1"/>
  <c r="R48" i="39"/>
  <c r="H49" i="13" s="1"/>
  <c r="R70" i="39"/>
  <c r="H71" i="13" s="1"/>
  <c r="R87" i="39"/>
  <c r="H88" i="13" s="1"/>
  <c r="R94" i="39"/>
  <c r="H95" i="13" s="1"/>
  <c r="P98" i="39"/>
  <c r="S98" i="39" s="1"/>
  <c r="AI99" i="13" s="1"/>
  <c r="R121" i="39"/>
  <c r="H122" i="13" s="1"/>
  <c r="P121" i="39"/>
  <c r="S121" i="39" s="1"/>
  <c r="AI122" i="13" s="1"/>
  <c r="R128" i="39"/>
  <c r="H129" i="13" s="1"/>
  <c r="P128" i="39"/>
  <c r="S128" i="39" s="1"/>
  <c r="AI129" i="13" s="1"/>
  <c r="P155" i="39"/>
  <c r="S155" i="39" s="1"/>
  <c r="AI156" i="13" s="1"/>
  <c r="P178" i="39"/>
  <c r="S178" i="39" s="1"/>
  <c r="AI179" i="13" s="1"/>
  <c r="R178" i="39"/>
  <c r="H179" i="13" s="1"/>
  <c r="P217" i="39"/>
  <c r="S217" i="39" s="1"/>
  <c r="AI218" i="13" s="1"/>
  <c r="R217" i="39"/>
  <c r="H218" i="13" s="1"/>
  <c r="P235" i="39"/>
  <c r="S235" i="39" s="1"/>
  <c r="AI236" i="13" s="1"/>
  <c r="R235" i="39"/>
  <c r="H236" i="13" s="1"/>
  <c r="D6" i="39"/>
  <c r="R20" i="39"/>
  <c r="H21" i="13" s="1"/>
  <c r="R21" i="39"/>
  <c r="H22" i="13" s="1"/>
  <c r="P25" i="39"/>
  <c r="S25" i="39" s="1"/>
  <c r="AI26" i="13" s="1"/>
  <c r="R39" i="39"/>
  <c r="H40" i="13" s="1"/>
  <c r="P44" i="39"/>
  <c r="S44" i="39" s="1"/>
  <c r="AI45" i="13" s="1"/>
  <c r="R55" i="39"/>
  <c r="H56" i="13" s="1"/>
  <c r="R56" i="39"/>
  <c r="H57" i="13" s="1"/>
  <c r="P60" i="39"/>
  <c r="S60" i="39" s="1"/>
  <c r="AI61" i="13" s="1"/>
  <c r="P67" i="39"/>
  <c r="S67" i="39" s="1"/>
  <c r="AI68" i="13" s="1"/>
  <c r="P83" i="39"/>
  <c r="S83" i="39" s="1"/>
  <c r="AI84" i="13" s="1"/>
  <c r="S105" i="39"/>
  <c r="AI106" i="13" s="1"/>
  <c r="R120" i="39"/>
  <c r="H121" i="13" s="1"/>
  <c r="S123" i="39"/>
  <c r="AI124" i="13" s="1"/>
  <c r="R127" i="39"/>
  <c r="H128" i="13" s="1"/>
  <c r="S130" i="39"/>
  <c r="AI131" i="13" s="1"/>
  <c r="P132" i="39"/>
  <c r="S132" i="39" s="1"/>
  <c r="AI133" i="13" s="1"/>
  <c r="R137" i="39"/>
  <c r="H138" i="13" s="1"/>
  <c r="P137" i="39"/>
  <c r="S137" i="39" s="1"/>
  <c r="AI138" i="13" s="1"/>
  <c r="P139" i="39"/>
  <c r="S139" i="39" s="1"/>
  <c r="AI140" i="13" s="1"/>
  <c r="R139" i="39"/>
  <c r="H140" i="13" s="1"/>
  <c r="P141" i="39"/>
  <c r="S141" i="39" s="1"/>
  <c r="AI142" i="13" s="1"/>
  <c r="R167" i="39"/>
  <c r="H168" i="13" s="1"/>
  <c r="P167" i="39"/>
  <c r="S167" i="39" s="1"/>
  <c r="AI168" i="13" s="1"/>
  <c r="S174" i="39"/>
  <c r="AI175" i="13" s="1"/>
  <c r="R195" i="39"/>
  <c r="H196" i="13" s="1"/>
  <c r="P195" i="39"/>
  <c r="S195" i="39" s="1"/>
  <c r="AI196" i="13" s="1"/>
  <c r="R202" i="39"/>
  <c r="H203" i="13" s="1"/>
  <c r="P202" i="39"/>
  <c r="S202" i="39" s="1"/>
  <c r="AI203" i="13" s="1"/>
  <c r="R227" i="39"/>
  <c r="H228" i="13" s="1"/>
  <c r="P227" i="39"/>
  <c r="S227" i="39" s="1"/>
  <c r="AI228" i="13" s="1"/>
  <c r="R117" i="39"/>
  <c r="H118" i="13" s="1"/>
  <c r="R124" i="39"/>
  <c r="H125" i="13" s="1"/>
  <c r="R140" i="39"/>
  <c r="H141" i="13" s="1"/>
  <c r="R163" i="39"/>
  <c r="H164" i="13" s="1"/>
  <c r="R179" i="39"/>
  <c r="H180" i="13" s="1"/>
  <c r="R198" i="39"/>
  <c r="H199" i="13" s="1"/>
  <c r="R209" i="39"/>
  <c r="H210" i="13" s="1"/>
  <c r="P209" i="39"/>
  <c r="S209" i="39" s="1"/>
  <c r="AI210" i="13" s="1"/>
  <c r="P302" i="39"/>
  <c r="S302" i="39" s="1"/>
  <c r="AI303" i="13" s="1"/>
  <c r="R302" i="39"/>
  <c r="H303" i="13" s="1"/>
  <c r="R312" i="39"/>
  <c r="H313" i="13" s="1"/>
  <c r="S312" i="39"/>
  <c r="AI313" i="13" s="1"/>
  <c r="R317" i="39"/>
  <c r="H318" i="13" s="1"/>
  <c r="S317" i="39"/>
  <c r="AI318" i="13" s="1"/>
  <c r="P329" i="39"/>
  <c r="S329" i="39" s="1"/>
  <c r="AI330" i="13" s="1"/>
  <c r="R329" i="39"/>
  <c r="H330" i="13" s="1"/>
  <c r="R334" i="39"/>
  <c r="H335" i="13" s="1"/>
  <c r="P334" i="39"/>
  <c r="S334" i="39" s="1"/>
  <c r="AI335" i="13" s="1"/>
  <c r="R366" i="39"/>
  <c r="H367" i="13" s="1"/>
  <c r="P366" i="39"/>
  <c r="S366" i="39" s="1"/>
  <c r="AI367" i="13" s="1"/>
  <c r="R113" i="39"/>
  <c r="H114" i="13" s="1"/>
  <c r="P117" i="39"/>
  <c r="S117" i="39" s="1"/>
  <c r="AI118" i="13" s="1"/>
  <c r="P124" i="39"/>
  <c r="S124" i="39" s="1"/>
  <c r="AI125" i="13" s="1"/>
  <c r="R135" i="39"/>
  <c r="H136" i="13" s="1"/>
  <c r="R136" i="39"/>
  <c r="H137" i="13" s="1"/>
  <c r="P140" i="39"/>
  <c r="S140" i="39" s="1"/>
  <c r="AI141" i="13" s="1"/>
  <c r="R151" i="39"/>
  <c r="H152" i="13" s="1"/>
  <c r="R152" i="39"/>
  <c r="H153" i="13" s="1"/>
  <c r="R158" i="39"/>
  <c r="H159" i="13" s="1"/>
  <c r="R159" i="39"/>
  <c r="H160" i="13" s="1"/>
  <c r="P163" i="39"/>
  <c r="S163" i="39" s="1"/>
  <c r="AI164" i="13" s="1"/>
  <c r="P172" i="39"/>
  <c r="S172" i="39" s="1"/>
  <c r="AI173" i="13" s="1"/>
  <c r="R174" i="39"/>
  <c r="H175" i="13" s="1"/>
  <c r="R175" i="39"/>
  <c r="H176" i="13" s="1"/>
  <c r="P179" i="39"/>
  <c r="S179" i="39" s="1"/>
  <c r="AI180" i="13" s="1"/>
  <c r="P191" i="39"/>
  <c r="S191" i="39" s="1"/>
  <c r="AI192" i="13" s="1"/>
  <c r="R193" i="39"/>
  <c r="H194" i="13" s="1"/>
  <c r="R194" i="39"/>
  <c r="H195" i="13" s="1"/>
  <c r="P198" i="39"/>
  <c r="S198" i="39" s="1"/>
  <c r="AI199" i="13" s="1"/>
  <c r="P207" i="39"/>
  <c r="S207" i="39" s="1"/>
  <c r="AI208" i="13" s="1"/>
  <c r="P210" i="39"/>
  <c r="S210" i="39" s="1"/>
  <c r="AI211" i="13" s="1"/>
  <c r="S220" i="39"/>
  <c r="AI221" i="13" s="1"/>
  <c r="P222" i="39"/>
  <c r="S222" i="39" s="1"/>
  <c r="AI223" i="13" s="1"/>
  <c r="R243" i="39"/>
  <c r="H244" i="13" s="1"/>
  <c r="P243" i="39"/>
  <c r="S243" i="39" s="1"/>
  <c r="AI244" i="13" s="1"/>
  <c r="S244" i="39"/>
  <c r="AI245" i="13" s="1"/>
  <c r="R250" i="39"/>
  <c r="H251" i="13" s="1"/>
  <c r="P250" i="39"/>
  <c r="S250" i="39" s="1"/>
  <c r="AI251" i="13" s="1"/>
  <c r="S251" i="39"/>
  <c r="AI252" i="13" s="1"/>
  <c r="R267" i="39"/>
  <c r="H268" i="13" s="1"/>
  <c r="P352" i="39"/>
  <c r="S352" i="39" s="1"/>
  <c r="AI353" i="13" s="1"/>
  <c r="R352" i="39"/>
  <c r="H353" i="13" s="1"/>
  <c r="R357" i="39"/>
  <c r="H358" i="13" s="1"/>
  <c r="P357" i="39"/>
  <c r="S357" i="39" s="1"/>
  <c r="AI358" i="13" s="1"/>
  <c r="R232" i="39"/>
  <c r="H233" i="13" s="1"/>
  <c r="S232" i="39"/>
  <c r="AI233" i="13" s="1"/>
  <c r="R246" i="39"/>
  <c r="H247" i="13" s="1"/>
  <c r="P246" i="39"/>
  <c r="S246" i="39" s="1"/>
  <c r="AI247" i="13" s="1"/>
  <c r="R253" i="39"/>
  <c r="H254" i="13" s="1"/>
  <c r="P253" i="39"/>
  <c r="S253" i="39" s="1"/>
  <c r="AI254" i="13" s="1"/>
  <c r="R278" i="39"/>
  <c r="H279" i="13" s="1"/>
  <c r="S278" i="39"/>
  <c r="AI279" i="13" s="1"/>
  <c r="R308" i="39"/>
  <c r="H309" i="13" s="1"/>
  <c r="S308" i="39"/>
  <c r="AI309" i="13" s="1"/>
  <c r="P325" i="39"/>
  <c r="S325" i="39" s="1"/>
  <c r="AI326" i="13" s="1"/>
  <c r="R325" i="39"/>
  <c r="H326" i="13" s="1"/>
  <c r="R327" i="39"/>
  <c r="H328" i="13" s="1"/>
  <c r="P327" i="39"/>
  <c r="S327" i="39" s="1"/>
  <c r="AI328" i="13" s="1"/>
  <c r="P237" i="39"/>
  <c r="S237" i="39" s="1"/>
  <c r="AI238" i="13" s="1"/>
  <c r="R237" i="39"/>
  <c r="H238" i="13" s="1"/>
  <c r="R239" i="39"/>
  <c r="H240" i="13" s="1"/>
  <c r="P239" i="39"/>
  <c r="S239" i="39" s="1"/>
  <c r="AI240" i="13" s="1"/>
  <c r="P241" i="39"/>
  <c r="S241" i="39" s="1"/>
  <c r="AI242" i="13" s="1"/>
  <c r="R241" i="39"/>
  <c r="H242" i="13" s="1"/>
  <c r="R247" i="39"/>
  <c r="H248" i="13" s="1"/>
  <c r="P248" i="39"/>
  <c r="S248" i="39" s="1"/>
  <c r="AI249" i="13" s="1"/>
  <c r="R248" i="39"/>
  <c r="H249" i="13" s="1"/>
  <c r="R269" i="39"/>
  <c r="H270" i="13" s="1"/>
  <c r="P269" i="39"/>
  <c r="S269" i="39" s="1"/>
  <c r="AI270" i="13" s="1"/>
  <c r="R292" i="39"/>
  <c r="H293" i="13" s="1"/>
  <c r="P292" i="39"/>
  <c r="S292" i="39" s="1"/>
  <c r="AI293" i="13" s="1"/>
  <c r="R303" i="39"/>
  <c r="H304" i="13" s="1"/>
  <c r="P303" i="39"/>
  <c r="S303" i="39" s="1"/>
  <c r="AI304" i="13" s="1"/>
  <c r="R323" i="39"/>
  <c r="H324" i="13" s="1"/>
  <c r="P323" i="39"/>
  <c r="S323" i="39" s="1"/>
  <c r="AI324" i="13" s="1"/>
  <c r="R330" i="39"/>
  <c r="H331" i="13" s="1"/>
  <c r="P330" i="39"/>
  <c r="S330" i="39" s="1"/>
  <c r="AI331" i="13" s="1"/>
  <c r="R346" i="39"/>
  <c r="H347" i="13" s="1"/>
  <c r="P346" i="39"/>
  <c r="S346" i="39" s="1"/>
  <c r="AI347" i="13" s="1"/>
  <c r="R353" i="39"/>
  <c r="H354" i="13" s="1"/>
  <c r="P353" i="39"/>
  <c r="S353" i="39" s="1"/>
  <c r="AI354" i="13" s="1"/>
  <c r="R226" i="39"/>
  <c r="H227" i="13" s="1"/>
  <c r="P226" i="39"/>
  <c r="S226" i="39" s="1"/>
  <c r="AI227" i="13" s="1"/>
  <c r="R262" i="39"/>
  <c r="H263" i="13" s="1"/>
  <c r="P262" i="39"/>
  <c r="S262" i="39" s="1"/>
  <c r="AI263" i="13" s="1"/>
  <c r="P264" i="39"/>
  <c r="S264" i="39" s="1"/>
  <c r="AI265" i="13" s="1"/>
  <c r="R264" i="39"/>
  <c r="H265" i="13" s="1"/>
  <c r="R285" i="39"/>
  <c r="H286" i="13" s="1"/>
  <c r="P285" i="39"/>
  <c r="S285" i="39" s="1"/>
  <c r="AI286" i="13" s="1"/>
  <c r="P287" i="39"/>
  <c r="S287" i="39" s="1"/>
  <c r="AI288" i="13" s="1"/>
  <c r="R287" i="39"/>
  <c r="H288" i="13" s="1"/>
  <c r="R307" i="39"/>
  <c r="H308" i="13" s="1"/>
  <c r="P307" i="39"/>
  <c r="S307" i="39" s="1"/>
  <c r="AI308" i="13" s="1"/>
  <c r="S316" i="39"/>
  <c r="AI317" i="13" s="1"/>
  <c r="R242" i="39"/>
  <c r="H243" i="13" s="1"/>
  <c r="R249" i="39"/>
  <c r="H250" i="13" s="1"/>
  <c r="R265" i="39"/>
  <c r="H266" i="13" s="1"/>
  <c r="R288" i="39"/>
  <c r="H289" i="13" s="1"/>
  <c r="R362" i="39"/>
  <c r="H363" i="13" s="1"/>
  <c r="P362" i="39"/>
  <c r="S362" i="39" s="1"/>
  <c r="AI363" i="13" s="1"/>
  <c r="P364" i="39"/>
  <c r="S364" i="39" s="1"/>
  <c r="AI365" i="13" s="1"/>
  <c r="R364" i="39"/>
  <c r="H365" i="13" s="1"/>
  <c r="R238" i="39"/>
  <c r="H239" i="13" s="1"/>
  <c r="P242" i="39"/>
  <c r="S242" i="39" s="1"/>
  <c r="AI243" i="13" s="1"/>
  <c r="P249" i="39"/>
  <c r="S249" i="39" s="1"/>
  <c r="AI250" i="13" s="1"/>
  <c r="R260" i="39"/>
  <c r="H261" i="13" s="1"/>
  <c r="R261" i="39"/>
  <c r="H262" i="13" s="1"/>
  <c r="P265" i="39"/>
  <c r="S265" i="39" s="1"/>
  <c r="AI266" i="13" s="1"/>
  <c r="R276" i="39"/>
  <c r="H277" i="13" s="1"/>
  <c r="R283" i="39"/>
  <c r="H284" i="13" s="1"/>
  <c r="R284" i="39"/>
  <c r="H285" i="13" s="1"/>
  <c r="P288" i="39"/>
  <c r="S288" i="39" s="1"/>
  <c r="AI289" i="13" s="1"/>
  <c r="R299" i="39"/>
  <c r="H300" i="13" s="1"/>
  <c r="R300" i="39"/>
  <c r="H301" i="13" s="1"/>
  <c r="S309" i="39"/>
  <c r="AI310" i="13" s="1"/>
  <c r="R310" i="39"/>
  <c r="H311" i="13" s="1"/>
  <c r="P310" i="39"/>
  <c r="S310" i="39" s="1"/>
  <c r="AI311" i="13" s="1"/>
  <c r="R314" i="39"/>
  <c r="H315" i="13" s="1"/>
  <c r="R368" i="39"/>
  <c r="H369" i="13" s="1"/>
  <c r="R326" i="39"/>
  <c r="H327" i="13" s="1"/>
  <c r="R349" i="39"/>
  <c r="H350" i="13" s="1"/>
  <c r="R365" i="39"/>
  <c r="H366" i="13" s="1"/>
  <c r="R321" i="39"/>
  <c r="H322" i="13" s="1"/>
  <c r="R322" i="39"/>
  <c r="H323" i="13" s="1"/>
  <c r="P326" i="39"/>
  <c r="S326" i="39" s="1"/>
  <c r="AI327" i="13" s="1"/>
  <c r="R337" i="39"/>
  <c r="H338" i="13" s="1"/>
  <c r="R344" i="39"/>
  <c r="H345" i="13" s="1"/>
  <c r="R345" i="39"/>
  <c r="H346" i="13" s="1"/>
  <c r="P349" i="39"/>
  <c r="S349" i="39" s="1"/>
  <c r="AI350" i="13" s="1"/>
  <c r="R360" i="39"/>
  <c r="H361" i="13" s="1"/>
  <c r="R361" i="39"/>
  <c r="H362" i="13" s="1"/>
  <c r="P365" i="39"/>
  <c r="S365" i="39" s="1"/>
  <c r="AI366" i="13" s="1"/>
  <c r="Z67" i="13" l="1"/>
  <c r="AN371" i="13"/>
  <c r="AM371" i="13"/>
  <c r="X126" i="13"/>
  <c r="X24" i="13" s="1"/>
  <c r="X219" i="13"/>
  <c r="AY64" i="13"/>
  <c r="AY6" i="13" s="1"/>
  <c r="X370" i="13"/>
  <c r="X16" i="13" s="1"/>
  <c r="AY250" i="13"/>
  <c r="AL371" i="13"/>
  <c r="AY65" i="13"/>
  <c r="AY22" i="13" s="1"/>
  <c r="X218" i="13"/>
  <c r="X27" i="13" s="1"/>
  <c r="X186" i="13"/>
  <c r="X10" i="13" s="1"/>
  <c r="X66" i="13"/>
  <c r="AK371" i="13"/>
  <c r="C20" i="40"/>
  <c r="AJ371" i="13"/>
  <c r="V67" i="13"/>
  <c r="AI371" i="13"/>
  <c r="C16" i="39"/>
  <c r="AP371" i="13"/>
  <c r="BC280" i="13"/>
  <c r="BC372" i="13"/>
  <c r="AB341" i="13"/>
  <c r="AB371" i="13"/>
  <c r="AB32" i="13" s="1"/>
  <c r="BC279" i="13"/>
  <c r="BC29" i="13" s="1"/>
  <c r="BC187" i="13"/>
  <c r="BC26" i="13" s="1"/>
  <c r="AB279" i="13"/>
  <c r="AB29" i="13" s="1"/>
  <c r="BC128" i="13"/>
  <c r="AB188" i="13"/>
  <c r="AB311" i="13"/>
  <c r="O371" i="13"/>
  <c r="BC186" i="13"/>
  <c r="BC10" i="13" s="1"/>
  <c r="BC219" i="13"/>
  <c r="BC36" i="13"/>
  <c r="BC5" i="13" s="1"/>
  <c r="AB65" i="13"/>
  <c r="AB22" i="13" s="1"/>
  <c r="AB157" i="13"/>
  <c r="AB25" i="13" s="1"/>
  <c r="AB217" i="13"/>
  <c r="AB11" i="13" s="1"/>
  <c r="BC97" i="13"/>
  <c r="BC156" i="13"/>
  <c r="BC9" i="13" s="1"/>
  <c r="BC38" i="13"/>
  <c r="BC341" i="13"/>
  <c r="BC340" i="13"/>
  <c r="AB125" i="13"/>
  <c r="AB8" i="13" s="1"/>
  <c r="AB98" i="13"/>
  <c r="BC248" i="13"/>
  <c r="BC12" i="13" s="1"/>
  <c r="BC65" i="13"/>
  <c r="BC22" i="13" s="1"/>
  <c r="AB342" i="13"/>
  <c r="BC371" i="13"/>
  <c r="BC32" i="13" s="1"/>
  <c r="BC312" i="13"/>
  <c r="AB126" i="13"/>
  <c r="AB24" i="13" s="1"/>
  <c r="AB66" i="13"/>
  <c r="AB250" i="13"/>
  <c r="BC278" i="13"/>
  <c r="BC13" i="13" s="1"/>
  <c r="AB39" i="13"/>
  <c r="BA341" i="13"/>
  <c r="Z312" i="13"/>
  <c r="BA249" i="13"/>
  <c r="BA28" i="13" s="1"/>
  <c r="Z96" i="13"/>
  <c r="Z23" i="13" s="1"/>
  <c r="BA158" i="13"/>
  <c r="Z157" i="13"/>
  <c r="Z25" i="13" s="1"/>
  <c r="Z34" i="13" s="1"/>
  <c r="BA189" i="13"/>
  <c r="BA98" i="13"/>
  <c r="BA251" i="13"/>
  <c r="Z186" i="13"/>
  <c r="Z10" i="13" s="1"/>
  <c r="Z372" i="13"/>
  <c r="Z280" i="13"/>
  <c r="BA310" i="13"/>
  <c r="BA30" i="13" s="1"/>
  <c r="BA33" i="13" s="1"/>
  <c r="BA278" i="13"/>
  <c r="BA13" i="13" s="1"/>
  <c r="BA17" i="13" s="1"/>
  <c r="BA37" i="13"/>
  <c r="BA21" i="13" s="1"/>
  <c r="BA125" i="13"/>
  <c r="BA8" i="13" s="1"/>
  <c r="BA373" i="13"/>
  <c r="BA65" i="13"/>
  <c r="BA22" i="13" s="1"/>
  <c r="Z220" i="13"/>
  <c r="Z219" i="13"/>
  <c r="Z340" i="13"/>
  <c r="Z31" i="13" s="1"/>
  <c r="Z249" i="13"/>
  <c r="Z28" i="13" s="1"/>
  <c r="Z159" i="13"/>
  <c r="BA220" i="13"/>
  <c r="AZ189" i="13"/>
  <c r="Y36" i="13"/>
  <c r="Y5" i="13" s="1"/>
  <c r="AZ159" i="13"/>
  <c r="AZ126" i="13"/>
  <c r="AZ24" i="13" s="1"/>
  <c r="Y97" i="13"/>
  <c r="AZ95" i="13"/>
  <c r="AZ7" i="13" s="1"/>
  <c r="Y251" i="13"/>
  <c r="AZ249" i="13"/>
  <c r="AZ28" i="13" s="1"/>
  <c r="AZ39" i="13"/>
  <c r="AZ64" i="13"/>
  <c r="AZ6" i="13" s="1"/>
  <c r="Y159" i="13"/>
  <c r="AZ371" i="13"/>
  <c r="AZ32" i="13" s="1"/>
  <c r="Y218" i="13"/>
  <c r="Y27" i="13" s="1"/>
  <c r="Y128" i="13"/>
  <c r="AZ280" i="13"/>
  <c r="Y341" i="13"/>
  <c r="AZ309" i="13"/>
  <c r="AZ14" i="13" s="1"/>
  <c r="Y372" i="13"/>
  <c r="Y279" i="13"/>
  <c r="Y29" i="13" s="1"/>
  <c r="Y66" i="13"/>
  <c r="Y310" i="13"/>
  <c r="Y30" i="13" s="1"/>
  <c r="AZ341" i="13"/>
  <c r="AZ218" i="13"/>
  <c r="AZ27" i="13" s="1"/>
  <c r="Y186" i="13"/>
  <c r="Y10" i="13" s="1"/>
  <c r="AY156" i="13"/>
  <c r="AY9" i="13" s="1"/>
  <c r="AY339" i="13"/>
  <c r="AY31" i="13" s="1"/>
  <c r="X65" i="13"/>
  <c r="X22" i="13" s="1"/>
  <c r="X220" i="13"/>
  <c r="X189" i="13"/>
  <c r="X339" i="13"/>
  <c r="X15" i="13" s="1"/>
  <c r="X64" i="13"/>
  <c r="X6" i="13" s="1"/>
  <c r="AY67" i="13"/>
  <c r="X188" i="13"/>
  <c r="AY127" i="13"/>
  <c r="AY248" i="13"/>
  <c r="AY12" i="13" s="1"/>
  <c r="X217" i="13"/>
  <c r="X11" i="13" s="1"/>
  <c r="AY66" i="13"/>
  <c r="X280" i="13"/>
  <c r="AY280" i="13"/>
  <c r="X125" i="13"/>
  <c r="X8" i="13" s="1"/>
  <c r="AY311" i="13"/>
  <c r="X96" i="13"/>
  <c r="X23" i="13" s="1"/>
  <c r="AY249" i="13"/>
  <c r="AY28" i="13" s="1"/>
  <c r="X187" i="13"/>
  <c r="X26" i="13" s="1"/>
  <c r="X67" i="13"/>
  <c r="X281" i="13"/>
  <c r="X309" i="13"/>
  <c r="X14" i="13" s="1"/>
  <c r="X156" i="13"/>
  <c r="X9" i="13" s="1"/>
  <c r="AY97" i="13"/>
  <c r="X278" i="13"/>
  <c r="X13" i="13" s="1"/>
  <c r="AY218" i="13"/>
  <c r="AY27" i="13" s="1"/>
  <c r="K371" i="13"/>
  <c r="AY251" i="13"/>
  <c r="AY372" i="13"/>
  <c r="X250" i="13"/>
  <c r="AY188" i="13"/>
  <c r="AY36" i="13"/>
  <c r="AY5" i="13" s="1"/>
  <c r="AY279" i="13"/>
  <c r="AY29" i="13" s="1"/>
  <c r="X127" i="13"/>
  <c r="X128" i="13"/>
  <c r="AY281" i="13"/>
  <c r="AY278" i="13"/>
  <c r="AY13" i="13" s="1"/>
  <c r="AX127" i="13"/>
  <c r="W36" i="13"/>
  <c r="W5" i="13" s="1"/>
  <c r="W311" i="13"/>
  <c r="W186" i="13"/>
  <c r="W10" i="13" s="1"/>
  <c r="W156" i="13"/>
  <c r="W9" i="13" s="1"/>
  <c r="AX126" i="13"/>
  <c r="AX24" i="13" s="1"/>
  <c r="W218" i="13"/>
  <c r="W27" i="13" s="1"/>
  <c r="J371" i="13"/>
  <c r="W158" i="13"/>
  <c r="W220" i="13"/>
  <c r="W157" i="13"/>
  <c r="W25" i="13" s="1"/>
  <c r="W219" i="13"/>
  <c r="W39" i="13"/>
  <c r="W217" i="13"/>
  <c r="W11" i="13" s="1"/>
  <c r="AX158" i="13"/>
  <c r="W310" i="13"/>
  <c r="W30" i="13" s="1"/>
  <c r="W188" i="13"/>
  <c r="AX96" i="13"/>
  <c r="AX23" i="13" s="1"/>
  <c r="W309" i="13"/>
  <c r="W14" i="13" s="1"/>
  <c r="AX128" i="13"/>
  <c r="W312" i="13"/>
  <c r="W189" i="13"/>
  <c r="AX36" i="13"/>
  <c r="AX5" i="13" s="1"/>
  <c r="W340" i="13"/>
  <c r="W31" i="13" s="1"/>
  <c r="W65" i="13"/>
  <c r="W22" i="13" s="1"/>
  <c r="W95" i="13"/>
  <c r="W7" i="13" s="1"/>
  <c r="AX249" i="13"/>
  <c r="AX28" i="13" s="1"/>
  <c r="W251" i="13"/>
  <c r="W37" i="13"/>
  <c r="W21" i="13" s="1"/>
  <c r="AX125" i="13"/>
  <c r="AX8" i="13" s="1"/>
  <c r="W187" i="13"/>
  <c r="W26" i="13" s="1"/>
  <c r="W38" i="13"/>
  <c r="AX339" i="13"/>
  <c r="AX31" i="13" s="1"/>
  <c r="AX64" i="13"/>
  <c r="AX6" i="13" s="1"/>
  <c r="AX187" i="13"/>
  <c r="AX26" i="13" s="1"/>
  <c r="W159" i="13"/>
  <c r="AX280" i="13"/>
  <c r="AX219" i="13"/>
  <c r="AX37" i="13"/>
  <c r="AX21" i="13" s="1"/>
  <c r="AX371" i="13"/>
  <c r="AX32" i="13" s="1"/>
  <c r="W128" i="13"/>
  <c r="W371" i="13"/>
  <c r="W32" i="13" s="1"/>
  <c r="AX309" i="13"/>
  <c r="AX14" i="13" s="1"/>
  <c r="W281" i="13"/>
  <c r="V310" i="13"/>
  <c r="V30" i="13" s="1"/>
  <c r="AW339" i="13"/>
  <c r="AW31" i="13" s="1"/>
  <c r="V64" i="13"/>
  <c r="V6" i="13" s="1"/>
  <c r="AW39" i="13"/>
  <c r="AW279" i="13"/>
  <c r="AW29" i="13" s="1"/>
  <c r="V127" i="13"/>
  <c r="AW66" i="13"/>
  <c r="V159" i="13"/>
  <c r="AW251" i="13"/>
  <c r="V340" i="13"/>
  <c r="V31" i="13" s="1"/>
  <c r="V280" i="13"/>
  <c r="AW128" i="13"/>
  <c r="V96" i="13"/>
  <c r="V23" i="13" s="1"/>
  <c r="V65" i="13"/>
  <c r="V22" i="13" s="1"/>
  <c r="V66" i="13"/>
  <c r="V189" i="13"/>
  <c r="I371" i="13"/>
  <c r="AW157" i="13"/>
  <c r="AW25" i="13" s="1"/>
  <c r="AW372" i="13"/>
  <c r="AW189" i="13"/>
  <c r="AW310" i="13"/>
  <c r="AW30" i="13" s="1"/>
  <c r="V218" i="13"/>
  <c r="V27" i="13" s="1"/>
  <c r="V251" i="13"/>
  <c r="V372" i="13"/>
  <c r="AW217" i="13"/>
  <c r="AW11" i="13" s="1"/>
  <c r="AW96" i="13"/>
  <c r="AW23" i="13" s="1"/>
  <c r="AV36" i="13"/>
  <c r="AV5" i="13" s="1"/>
  <c r="U65" i="13"/>
  <c r="U22" i="13" s="1"/>
  <c r="U186" i="13"/>
  <c r="U10" i="13" s="1"/>
  <c r="AV157" i="13"/>
  <c r="AV25" i="13" s="1"/>
  <c r="AV67" i="13"/>
  <c r="U125" i="13"/>
  <c r="U8" i="13" s="1"/>
  <c r="AV127" i="13"/>
  <c r="U219" i="13"/>
  <c r="U281" i="13"/>
  <c r="U340" i="13"/>
  <c r="U31" i="13" s="1"/>
  <c r="AV248" i="13"/>
  <c r="AV12" i="13" s="1"/>
  <c r="U311" i="13"/>
  <c r="AV98" i="13"/>
  <c r="U96" i="13"/>
  <c r="U23" i="13" s="1"/>
  <c r="AV370" i="13"/>
  <c r="AV16" i="13" s="1"/>
  <c r="AV189" i="13"/>
  <c r="U370" i="13"/>
  <c r="U16" i="13" s="1"/>
  <c r="AV312" i="13"/>
  <c r="AV340" i="13"/>
  <c r="AV281" i="13"/>
  <c r="U159" i="13"/>
  <c r="U250" i="13"/>
  <c r="U37" i="13"/>
  <c r="AV218" i="13"/>
  <c r="AV27" i="13" s="1"/>
  <c r="BC158" i="13"/>
  <c r="AB372" i="13"/>
  <c r="BC250" i="13"/>
  <c r="BC96" i="13"/>
  <c r="BC23" i="13" s="1"/>
  <c r="AB281" i="13"/>
  <c r="AB219" i="13"/>
  <c r="AB218" i="13"/>
  <c r="AB27" i="13" s="1"/>
  <c r="BC218" i="13"/>
  <c r="BC27" i="13" s="1"/>
  <c r="BC339" i="13"/>
  <c r="BC31" i="13" s="1"/>
  <c r="AB36" i="13"/>
  <c r="AB5" i="13" s="1"/>
  <c r="AB278" i="13"/>
  <c r="AB13" i="13" s="1"/>
  <c r="AB251" i="13"/>
  <c r="BC127" i="13"/>
  <c r="BC311" i="13"/>
  <c r="AB127" i="13"/>
  <c r="BC67" i="13"/>
  <c r="BC217" i="13"/>
  <c r="BC11" i="13" s="1"/>
  <c r="BC338" i="13"/>
  <c r="BC15" i="13" s="1"/>
  <c r="BC157" i="13"/>
  <c r="BC25" i="13" s="1"/>
  <c r="AB370" i="13"/>
  <c r="AB16" i="13" s="1"/>
  <c r="AB37" i="13"/>
  <c r="AB21" i="13" s="1"/>
  <c r="AB67" i="13"/>
  <c r="AB280" i="13"/>
  <c r="BC159" i="13"/>
  <c r="BC251" i="13"/>
  <c r="AB128" i="13"/>
  <c r="BC66" i="13"/>
  <c r="BC95" i="13"/>
  <c r="BC7" i="13" s="1"/>
  <c r="BC249" i="13"/>
  <c r="BC28" i="13" s="1"/>
  <c r="BC370" i="13"/>
  <c r="BC16" i="13" s="1"/>
  <c r="BC64" i="13"/>
  <c r="BC6" i="13" s="1"/>
  <c r="AB64" i="13"/>
  <c r="AB6" i="13" s="1"/>
  <c r="AB96" i="13"/>
  <c r="AB23" i="13" s="1"/>
  <c r="AB187" i="13"/>
  <c r="AB26" i="13" s="1"/>
  <c r="AB38" i="13"/>
  <c r="AB159" i="13"/>
  <c r="BC189" i="13"/>
  <c r="BC373" i="13"/>
  <c r="AB220" i="13"/>
  <c r="AB373" i="13"/>
  <c r="BC37" i="13"/>
  <c r="BC21" i="13" s="1"/>
  <c r="BC126" i="13"/>
  <c r="BC24" i="13" s="1"/>
  <c r="AB156" i="13"/>
  <c r="AB9" i="13" s="1"/>
  <c r="AB310" i="13"/>
  <c r="AB30" i="13" s="1"/>
  <c r="AB95" i="13"/>
  <c r="AB7" i="13" s="1"/>
  <c r="AB249" i="13"/>
  <c r="AB28" i="13" s="1"/>
  <c r="AB158" i="13"/>
  <c r="BC188" i="13"/>
  <c r="AB312" i="13"/>
  <c r="BC125" i="13"/>
  <c r="BC8" i="13" s="1"/>
  <c r="AB309" i="13"/>
  <c r="AB14" i="13" s="1"/>
  <c r="AB186" i="13"/>
  <c r="AB10" i="13" s="1"/>
  <c r="AB189" i="13"/>
  <c r="BC98" i="13"/>
  <c r="BC220" i="13"/>
  <c r="BC281" i="13"/>
  <c r="BC310" i="13"/>
  <c r="BC30" i="13" s="1"/>
  <c r="AB339" i="13"/>
  <c r="AB15" i="13" s="1"/>
  <c r="AB248" i="13"/>
  <c r="AB12" i="13" s="1"/>
  <c r="BC39" i="13"/>
  <c r="AB97" i="13"/>
  <c r="AB340" i="13"/>
  <c r="AB31" i="13" s="1"/>
  <c r="BC309" i="13"/>
  <c r="BC14" i="13" s="1"/>
  <c r="Z370" i="13"/>
  <c r="Z16" i="13" s="1"/>
  <c r="BA371" i="13"/>
  <c r="BA32" i="13" s="1"/>
  <c r="Z64" i="13"/>
  <c r="Z6" i="13" s="1"/>
  <c r="BA157" i="13"/>
  <c r="BA25" i="13" s="1"/>
  <c r="BA309" i="13"/>
  <c r="BA14" i="13" s="1"/>
  <c r="Z278" i="13"/>
  <c r="Z13" i="13" s="1"/>
  <c r="Z95" i="13"/>
  <c r="Z7" i="13" s="1"/>
  <c r="BA159" i="13"/>
  <c r="BA311" i="13"/>
  <c r="Z251" i="13"/>
  <c r="BA127" i="13"/>
  <c r="BA126" i="13"/>
  <c r="BA24" i="13" s="1"/>
  <c r="BA156" i="13"/>
  <c r="BA9" i="13" s="1"/>
  <c r="BA187" i="13"/>
  <c r="BA26" i="13" s="1"/>
  <c r="BA338" i="13"/>
  <c r="BA15" i="13" s="1"/>
  <c r="BA36" i="13"/>
  <c r="BA5" i="13" s="1"/>
  <c r="Z156" i="13"/>
  <c r="Z9" i="13" s="1"/>
  <c r="BA66" i="13"/>
  <c r="BA188" i="13"/>
  <c r="BA312" i="13"/>
  <c r="Z250" i="13"/>
  <c r="Z188" i="13"/>
  <c r="BA128" i="13"/>
  <c r="BA64" i="13"/>
  <c r="BA6" i="13" s="1"/>
  <c r="BA186" i="13"/>
  <c r="BA10" i="13" s="1"/>
  <c r="BA339" i="13"/>
  <c r="BA31" i="13" s="1"/>
  <c r="Z217" i="13"/>
  <c r="Z11" i="13" s="1"/>
  <c r="Z339" i="13"/>
  <c r="Z15" i="13" s="1"/>
  <c r="BA67" i="13"/>
  <c r="Z128" i="13"/>
  <c r="Z189" i="13"/>
  <c r="Z98" i="13"/>
  <c r="BA250" i="13"/>
  <c r="Z158" i="13"/>
  <c r="M371" i="13"/>
  <c r="Z279" i="13"/>
  <c r="Z29" i="13" s="1"/>
  <c r="BA217" i="13"/>
  <c r="BA11" i="13" s="1"/>
  <c r="BA370" i="13"/>
  <c r="BA16" i="13" s="1"/>
  <c r="Z65" i="13"/>
  <c r="Z22" i="13" s="1"/>
  <c r="Z126" i="13"/>
  <c r="Z24" i="13" s="1"/>
  <c r="Z187" i="13"/>
  <c r="Z26" i="13" s="1"/>
  <c r="Z36" i="13"/>
  <c r="Z5" i="13" s="1"/>
  <c r="BA38" i="13"/>
  <c r="Z127" i="13"/>
  <c r="BA219" i="13"/>
  <c r="Z281" i="13"/>
  <c r="Z97" i="13"/>
  <c r="Z371" i="13"/>
  <c r="Z32" i="13" s="1"/>
  <c r="BA218" i="13"/>
  <c r="BA27" i="13" s="1"/>
  <c r="Z218" i="13"/>
  <c r="Z27" i="13" s="1"/>
  <c r="BA39" i="13"/>
  <c r="Z341" i="13"/>
  <c r="BA340" i="13"/>
  <c r="BA95" i="13"/>
  <c r="BA7" i="13" s="1"/>
  <c r="BA248" i="13"/>
  <c r="BA12" i="13" s="1"/>
  <c r="Z248" i="13"/>
  <c r="Z12" i="13" s="1"/>
  <c r="Z309" i="13"/>
  <c r="Z14" i="13" s="1"/>
  <c r="Z38" i="13"/>
  <c r="BA280" i="13"/>
  <c r="Z373" i="13"/>
  <c r="Z342" i="13"/>
  <c r="Z37" i="13"/>
  <c r="Z21" i="13" s="1"/>
  <c r="BA96" i="13"/>
  <c r="BA23" i="13" s="1"/>
  <c r="BA279" i="13"/>
  <c r="BA29" i="13" s="1"/>
  <c r="Z310" i="13"/>
  <c r="Z30" i="13" s="1"/>
  <c r="Z311" i="13"/>
  <c r="Z39" i="13"/>
  <c r="BA281" i="13"/>
  <c r="Z66" i="13"/>
  <c r="BA97" i="13"/>
  <c r="BA372" i="13"/>
  <c r="Y371" i="13"/>
  <c r="Y32" i="13" s="1"/>
  <c r="AZ310" i="13"/>
  <c r="AZ30" i="13" s="1"/>
  <c r="Y96" i="13"/>
  <c r="Y23" i="13" s="1"/>
  <c r="Y65" i="13"/>
  <c r="Y22" i="13" s="1"/>
  <c r="AZ279" i="13"/>
  <c r="AZ29" i="13" s="1"/>
  <c r="AZ157" i="13"/>
  <c r="AZ25" i="13" s="1"/>
  <c r="Y127" i="13"/>
  <c r="AZ281" i="13"/>
  <c r="Y250" i="13"/>
  <c r="Y189" i="13"/>
  <c r="AZ127" i="13"/>
  <c r="AZ372" i="13"/>
  <c r="Y342" i="13"/>
  <c r="Y39" i="13"/>
  <c r="AZ125" i="13"/>
  <c r="AZ8" i="13" s="1"/>
  <c r="AZ370" i="13"/>
  <c r="AZ16" i="13" s="1"/>
  <c r="Y340" i="13"/>
  <c r="Y31" i="13" s="1"/>
  <c r="Y125" i="13"/>
  <c r="Y8" i="13" s="1"/>
  <c r="Y157" i="13"/>
  <c r="Y25" i="13" s="1"/>
  <c r="AZ156" i="13"/>
  <c r="AZ9" i="13" s="1"/>
  <c r="Y156" i="13"/>
  <c r="Y9" i="13" s="1"/>
  <c r="AZ97" i="13"/>
  <c r="AZ311" i="13"/>
  <c r="Y188" i="13"/>
  <c r="AZ128" i="13"/>
  <c r="AZ373" i="13"/>
  <c r="Y158" i="13"/>
  <c r="L371" i="13"/>
  <c r="Y248" i="13"/>
  <c r="Y12" i="13" s="1"/>
  <c r="AZ278" i="13"/>
  <c r="AZ13" i="13" s="1"/>
  <c r="Y220" i="13"/>
  <c r="AZ98" i="13"/>
  <c r="AZ312" i="13"/>
  <c r="Y280" i="13"/>
  <c r="AZ219" i="13"/>
  <c r="AZ186" i="13"/>
  <c r="AZ10" i="13" s="1"/>
  <c r="Y37" i="13"/>
  <c r="Y21" i="13" s="1"/>
  <c r="Y64" i="13"/>
  <c r="Y6" i="13" s="1"/>
  <c r="AZ36" i="13"/>
  <c r="AZ5" i="13" s="1"/>
  <c r="Y249" i="13"/>
  <c r="Y28" i="13" s="1"/>
  <c r="Y187" i="13"/>
  <c r="Y26" i="13" s="1"/>
  <c r="Y219" i="13"/>
  <c r="AZ158" i="13"/>
  <c r="Y281" i="13"/>
  <c r="AZ220" i="13"/>
  <c r="AZ66" i="13"/>
  <c r="AZ187" i="13"/>
  <c r="AZ26" i="13" s="1"/>
  <c r="AZ65" i="13"/>
  <c r="AZ22" i="13" s="1"/>
  <c r="Y126" i="13"/>
  <c r="Y24" i="13" s="1"/>
  <c r="Y370" i="13"/>
  <c r="Y16" i="13" s="1"/>
  <c r="Y339" i="13"/>
  <c r="Y15" i="13" s="1"/>
  <c r="Y217" i="13"/>
  <c r="Y11" i="13" s="1"/>
  <c r="Y373" i="13"/>
  <c r="AZ250" i="13"/>
  <c r="AZ67" i="13"/>
  <c r="AZ338" i="13"/>
  <c r="AZ15" i="13" s="1"/>
  <c r="AZ248" i="13"/>
  <c r="AZ12" i="13" s="1"/>
  <c r="AZ96" i="13"/>
  <c r="AZ23" i="13" s="1"/>
  <c r="Y311" i="13"/>
  <c r="AZ188" i="13"/>
  <c r="Y67" i="13"/>
  <c r="AZ251" i="13"/>
  <c r="AZ217" i="13"/>
  <c r="AZ11" i="13" s="1"/>
  <c r="Y309" i="13"/>
  <c r="Y14" i="13" s="1"/>
  <c r="Y278" i="13"/>
  <c r="Y13" i="13" s="1"/>
  <c r="Y95" i="13"/>
  <c r="Y7" i="13" s="1"/>
  <c r="Y312" i="13"/>
  <c r="Y98" i="13"/>
  <c r="AZ38" i="13"/>
  <c r="AZ340" i="13"/>
  <c r="AZ37" i="13"/>
  <c r="AZ21" i="13" s="1"/>
  <c r="AZ339" i="13"/>
  <c r="AZ31" i="13" s="1"/>
  <c r="Y38" i="13"/>
  <c r="AY187" i="13"/>
  <c r="AY26" i="13" s="1"/>
  <c r="AY371" i="13"/>
  <c r="AY32" i="13" s="1"/>
  <c r="X37" i="13"/>
  <c r="X21" i="13" s="1"/>
  <c r="X157" i="13"/>
  <c r="X25" i="13" s="1"/>
  <c r="X312" i="13"/>
  <c r="X39" i="13"/>
  <c r="X159" i="13"/>
  <c r="X251" i="13"/>
  <c r="AY125" i="13"/>
  <c r="AY8" i="13" s="1"/>
  <c r="AY95" i="13"/>
  <c r="AY7" i="13" s="1"/>
  <c r="X311" i="13"/>
  <c r="X38" i="13"/>
  <c r="X97" i="13"/>
  <c r="X158" i="13"/>
  <c r="X372" i="13"/>
  <c r="AY310" i="13"/>
  <c r="AY30" i="13" s="1"/>
  <c r="X310" i="13"/>
  <c r="X30" i="13" s="1"/>
  <c r="AY96" i="13"/>
  <c r="AY23" i="13" s="1"/>
  <c r="X98" i="13"/>
  <c r="AY98" i="13"/>
  <c r="AY159" i="13"/>
  <c r="AY220" i="13"/>
  <c r="AY341" i="13"/>
  <c r="X373" i="13"/>
  <c r="X371" i="13"/>
  <c r="X32" i="13" s="1"/>
  <c r="AY217" i="13"/>
  <c r="AY11" i="13" s="1"/>
  <c r="X249" i="13"/>
  <c r="X28" i="13" s="1"/>
  <c r="AY157" i="13"/>
  <c r="AY25" i="13" s="1"/>
  <c r="X342" i="13"/>
  <c r="AY158" i="13"/>
  <c r="AY219" i="13"/>
  <c r="AY340" i="13"/>
  <c r="AY37" i="13"/>
  <c r="AY21" i="13" s="1"/>
  <c r="AY126" i="13"/>
  <c r="AY24" i="13" s="1"/>
  <c r="X248" i="13"/>
  <c r="X12" i="13" s="1"/>
  <c r="X340" i="13"/>
  <c r="X31" i="13" s="1"/>
  <c r="AY186" i="13"/>
  <c r="AY10" i="13" s="1"/>
  <c r="X341" i="13"/>
  <c r="AY338" i="13"/>
  <c r="AY15" i="13" s="1"/>
  <c r="X95" i="13"/>
  <c r="X7" i="13" s="1"/>
  <c r="AY39" i="13"/>
  <c r="AY128" i="13"/>
  <c r="AY189" i="13"/>
  <c r="AY312" i="13"/>
  <c r="AY373" i="13"/>
  <c r="AY38" i="13"/>
  <c r="AY370" i="13"/>
  <c r="AY16" i="13" s="1"/>
  <c r="X36" i="13"/>
  <c r="X5" i="13" s="1"/>
  <c r="AY309" i="13"/>
  <c r="AY14" i="13" s="1"/>
  <c r="AX39" i="13"/>
  <c r="AX38" i="13"/>
  <c r="W64" i="13"/>
  <c r="W6" i="13" s="1"/>
  <c r="AX278" i="13"/>
  <c r="AX13" i="13" s="1"/>
  <c r="W125" i="13"/>
  <c r="W8" i="13" s="1"/>
  <c r="W97" i="13"/>
  <c r="W372" i="13"/>
  <c r="W66" i="13"/>
  <c r="W126" i="13"/>
  <c r="W24" i="13" s="1"/>
  <c r="AX279" i="13"/>
  <c r="AX29" i="13" s="1"/>
  <c r="AX186" i="13"/>
  <c r="AX10" i="13" s="1"/>
  <c r="W279" i="13"/>
  <c r="W29" i="13" s="1"/>
  <c r="AX189" i="13"/>
  <c r="AX251" i="13"/>
  <c r="AX312" i="13"/>
  <c r="AX373" i="13"/>
  <c r="W98" i="13"/>
  <c r="AX66" i="13"/>
  <c r="W373" i="13"/>
  <c r="W67" i="13"/>
  <c r="W278" i="13"/>
  <c r="W13" i="13" s="1"/>
  <c r="W249" i="13"/>
  <c r="W28" i="13" s="1"/>
  <c r="AX217" i="13"/>
  <c r="AX11" i="13" s="1"/>
  <c r="AX370" i="13"/>
  <c r="AX16" i="13" s="1"/>
  <c r="AX188" i="13"/>
  <c r="AX250" i="13"/>
  <c r="AX311" i="13"/>
  <c r="AX372" i="13"/>
  <c r="W96" i="13"/>
  <c r="W23" i="13" s="1"/>
  <c r="W341" i="13"/>
  <c r="AX67" i="13"/>
  <c r="W370" i="13"/>
  <c r="W16" i="13" s="1"/>
  <c r="AX310" i="13"/>
  <c r="AX30" i="13" s="1"/>
  <c r="W248" i="13"/>
  <c r="W12" i="13" s="1"/>
  <c r="AX218" i="13"/>
  <c r="AX27" i="13" s="1"/>
  <c r="W127" i="13"/>
  <c r="W342" i="13"/>
  <c r="AX156" i="13"/>
  <c r="AX9" i="13" s="1"/>
  <c r="AX65" i="13"/>
  <c r="AX22" i="13" s="1"/>
  <c r="W250" i="13"/>
  <c r="W339" i="13"/>
  <c r="W15" i="13" s="1"/>
  <c r="AX157" i="13"/>
  <c r="AX25" i="13" s="1"/>
  <c r="AX98" i="13"/>
  <c r="AX159" i="13"/>
  <c r="AX220" i="13"/>
  <c r="AX281" i="13"/>
  <c r="AX341" i="13"/>
  <c r="AX95" i="13"/>
  <c r="AX7" i="13" s="1"/>
  <c r="AX248" i="13"/>
  <c r="AX12" i="13" s="1"/>
  <c r="AX338" i="13"/>
  <c r="AX15" i="13" s="1"/>
  <c r="AX97" i="13"/>
  <c r="AX340" i="13"/>
  <c r="W280" i="13"/>
  <c r="V128" i="13"/>
  <c r="V37" i="13"/>
  <c r="V21" i="13" s="1"/>
  <c r="V33" i="13" s="1"/>
  <c r="V187" i="13"/>
  <c r="V26" i="13" s="1"/>
  <c r="V186" i="13"/>
  <c r="V10" i="13" s="1"/>
  <c r="V188" i="13"/>
  <c r="V278" i="13"/>
  <c r="V13" i="13" s="1"/>
  <c r="V98" i="13"/>
  <c r="V250" i="13"/>
  <c r="V341" i="13"/>
  <c r="V217" i="13"/>
  <c r="V11" i="13" s="1"/>
  <c r="AW64" i="13"/>
  <c r="AW6" i="13" s="1"/>
  <c r="AW373" i="13"/>
  <c r="AW186" i="13"/>
  <c r="AW10" i="13" s="1"/>
  <c r="AW67" i="13"/>
  <c r="AW280" i="13"/>
  <c r="AW158" i="13"/>
  <c r="AW278" i="13"/>
  <c r="AW13" i="13" s="1"/>
  <c r="V125" i="13"/>
  <c r="V8" i="13" s="1"/>
  <c r="AW65" i="13"/>
  <c r="AW22" i="13" s="1"/>
  <c r="V36" i="13"/>
  <c r="V5" i="13" s="1"/>
  <c r="V220" i="13"/>
  <c r="V97" i="13"/>
  <c r="V342" i="13"/>
  <c r="AW159" i="13"/>
  <c r="AW281" i="13"/>
  <c r="AW187" i="13"/>
  <c r="AW26" i="13" s="1"/>
  <c r="V156" i="13"/>
  <c r="V9" i="13" s="1"/>
  <c r="AW126" i="13"/>
  <c r="AW24" i="13" s="1"/>
  <c r="AW371" i="13"/>
  <c r="AW32" i="13" s="1"/>
  <c r="V95" i="13"/>
  <c r="V7" i="13" s="1"/>
  <c r="AW338" i="13"/>
  <c r="AW15" i="13" s="1"/>
  <c r="V219" i="13"/>
  <c r="V38" i="13"/>
  <c r="AW188" i="13"/>
  <c r="AW311" i="13"/>
  <c r="V279" i="13"/>
  <c r="V29" i="13" s="1"/>
  <c r="AW125" i="13"/>
  <c r="AW8" i="13" s="1"/>
  <c r="AW218" i="13"/>
  <c r="AW27" i="13" s="1"/>
  <c r="AW370" i="13"/>
  <c r="AW16" i="13" s="1"/>
  <c r="AW36" i="13"/>
  <c r="AW5" i="13" s="1"/>
  <c r="V311" i="13"/>
  <c r="V39" i="13"/>
  <c r="AW312" i="13"/>
  <c r="V371" i="13"/>
  <c r="V32" i="13" s="1"/>
  <c r="AW95" i="13"/>
  <c r="AW7" i="13" s="1"/>
  <c r="AW309" i="13"/>
  <c r="AW14" i="13" s="1"/>
  <c r="AW37" i="13"/>
  <c r="AW21" i="13" s="1"/>
  <c r="V126" i="13"/>
  <c r="V24" i="13" s="1"/>
  <c r="V248" i="13"/>
  <c r="V12" i="13" s="1"/>
  <c r="V312" i="13"/>
  <c r="AW97" i="13"/>
  <c r="V281" i="13"/>
  <c r="AW219" i="13"/>
  <c r="AW156" i="13"/>
  <c r="AW9" i="13" s="1"/>
  <c r="V157" i="13"/>
  <c r="V25" i="13" s="1"/>
  <c r="V370" i="13"/>
  <c r="V16" i="13" s="1"/>
  <c r="AW98" i="13"/>
  <c r="AW340" i="13"/>
  <c r="AW220" i="13"/>
  <c r="V158" i="13"/>
  <c r="V309" i="13"/>
  <c r="V14" i="13" s="1"/>
  <c r="AW249" i="13"/>
  <c r="AW28" i="13" s="1"/>
  <c r="V249" i="13"/>
  <c r="V28" i="13" s="1"/>
  <c r="AW38" i="13"/>
  <c r="AW127" i="13"/>
  <c r="AW250" i="13"/>
  <c r="AW341" i="13"/>
  <c r="V373" i="13"/>
  <c r="V339" i="13"/>
  <c r="V15" i="13" s="1"/>
  <c r="AW248" i="13"/>
  <c r="AW12" i="13" s="1"/>
  <c r="AV126" i="13"/>
  <c r="AV24" i="13" s="1"/>
  <c r="AV249" i="13"/>
  <c r="AV28" i="13" s="1"/>
  <c r="AV371" i="13"/>
  <c r="AV32" i="13" s="1"/>
  <c r="U157" i="13"/>
  <c r="U25" i="13" s="1"/>
  <c r="AV64" i="13"/>
  <c r="AV6" i="13" s="1"/>
  <c r="U187" i="13"/>
  <c r="U26" i="13" s="1"/>
  <c r="AV279" i="13"/>
  <c r="AV29" i="13" s="1"/>
  <c r="U95" i="13"/>
  <c r="U7" i="13" s="1"/>
  <c r="U248" i="13"/>
  <c r="U12" i="13" s="1"/>
  <c r="U373" i="13"/>
  <c r="AV219" i="13"/>
  <c r="U312" i="13"/>
  <c r="AV128" i="13"/>
  <c r="AV341" i="13"/>
  <c r="AV65" i="13"/>
  <c r="AV22" i="13" s="1"/>
  <c r="U278" i="13"/>
  <c r="U13" i="13" s="1"/>
  <c r="U156" i="13"/>
  <c r="U9" i="13" s="1"/>
  <c r="AV338" i="13"/>
  <c r="AV15" i="13" s="1"/>
  <c r="U372" i="13"/>
  <c r="AV220" i="13"/>
  <c r="AV372" i="13"/>
  <c r="U39" i="13"/>
  <c r="U98" i="13"/>
  <c r="AV278" i="13"/>
  <c r="AV13" i="13" s="1"/>
  <c r="U279" i="13"/>
  <c r="U29" i="13" s="1"/>
  <c r="U217" i="13"/>
  <c r="U11" i="13" s="1"/>
  <c r="AV96" i="13"/>
  <c r="AV23" i="13" s="1"/>
  <c r="U64" i="13"/>
  <c r="U6" i="13" s="1"/>
  <c r="AV217" i="13"/>
  <c r="AV11" i="13" s="1"/>
  <c r="AV373" i="13"/>
  <c r="U38" i="13"/>
  <c r="U97" i="13"/>
  <c r="H371" i="13"/>
  <c r="AV186" i="13"/>
  <c r="AV10" i="13" s="1"/>
  <c r="AV309" i="13"/>
  <c r="AV14" i="13" s="1"/>
  <c r="U309" i="13"/>
  <c r="U14" i="13" s="1"/>
  <c r="U126" i="13"/>
  <c r="U24" i="13" s="1"/>
  <c r="U371" i="13"/>
  <c r="U32" i="13" s="1"/>
  <c r="U188" i="13"/>
  <c r="AV250" i="13"/>
  <c r="AV95" i="13"/>
  <c r="AV7" i="13" s="1"/>
  <c r="AV38" i="13"/>
  <c r="U341" i="13"/>
  <c r="AV158" i="13"/>
  <c r="AV280" i="13"/>
  <c r="U158" i="13"/>
  <c r="AV156" i="13"/>
  <c r="AV9" i="13" s="1"/>
  <c r="AV187" i="13"/>
  <c r="AV26" i="13" s="1"/>
  <c r="AV310" i="13"/>
  <c r="AV30" i="13" s="1"/>
  <c r="U218" i="13"/>
  <c r="U27" i="13" s="1"/>
  <c r="U310" i="13"/>
  <c r="U30" i="13" s="1"/>
  <c r="U189" i="13"/>
  <c r="AV251" i="13"/>
  <c r="U66" i="13"/>
  <c r="AV39" i="13"/>
  <c r="U342" i="13"/>
  <c r="AV159" i="13"/>
  <c r="U128" i="13"/>
  <c r="AV37" i="13"/>
  <c r="AV21" i="13" s="1"/>
  <c r="AV339" i="13"/>
  <c r="AV31" i="13" s="1"/>
  <c r="U67" i="13"/>
  <c r="AV66" i="13"/>
  <c r="AV97" i="13"/>
  <c r="AV188" i="13"/>
  <c r="AV311" i="13"/>
  <c r="U127" i="13"/>
  <c r="U249" i="13"/>
  <c r="U28" i="13" s="1"/>
  <c r="U339" i="13"/>
  <c r="U15" i="13" s="1"/>
  <c r="U280" i="13"/>
  <c r="U251" i="13"/>
  <c r="U220" i="13"/>
  <c r="AV125" i="13"/>
  <c r="AV8" i="13" s="1"/>
  <c r="U21" i="13"/>
  <c r="X17" i="13"/>
  <c r="Z33" i="13"/>
  <c r="S370" i="42"/>
  <c r="R370" i="42"/>
  <c r="R370" i="46"/>
  <c r="S370" i="46"/>
  <c r="R370" i="43"/>
  <c r="S370" i="43"/>
  <c r="S370" i="44"/>
  <c r="R370" i="44"/>
  <c r="S370" i="41"/>
  <c r="R370" i="41"/>
  <c r="S370" i="40"/>
  <c r="C16" i="46"/>
  <c r="C15" i="46"/>
  <c r="C15" i="45"/>
  <c r="C20" i="45" s="1"/>
  <c r="C15" i="44"/>
  <c r="C20" i="44"/>
  <c r="C20" i="43"/>
  <c r="C15" i="42"/>
  <c r="C16" i="42"/>
  <c r="C20" i="42" s="1"/>
  <c r="C16" i="41"/>
  <c r="C15" i="41"/>
  <c r="C17" i="41"/>
  <c r="R370" i="40"/>
  <c r="S370" i="39"/>
  <c r="C17" i="39"/>
  <c r="C20" i="39" s="1"/>
  <c r="R370" i="39"/>
  <c r="BA34" i="13" l="1"/>
  <c r="AY17" i="13"/>
  <c r="W34" i="13"/>
  <c r="C20" i="41"/>
  <c r="AW17" i="13"/>
  <c r="C20" i="46"/>
  <c r="AB33" i="13"/>
  <c r="AB17" i="13"/>
  <c r="BC17" i="13"/>
  <c r="Z17" i="13"/>
  <c r="Y17" i="13"/>
  <c r="Y33" i="13"/>
  <c r="AZ33" i="13"/>
  <c r="AZ17" i="13"/>
  <c r="X33" i="13"/>
  <c r="AY34" i="13"/>
  <c r="AY33" i="13"/>
  <c r="AX17" i="13"/>
  <c r="W33" i="13"/>
  <c r="W17" i="13"/>
  <c r="AX34" i="13"/>
  <c r="AX33" i="13"/>
  <c r="AW34" i="13"/>
  <c r="V17" i="13"/>
  <c r="AV17" i="13"/>
  <c r="AV33" i="13"/>
  <c r="AB34" i="13"/>
  <c r="BC34" i="13"/>
  <c r="BC33" i="13"/>
  <c r="AZ34" i="13"/>
  <c r="Y34" i="13"/>
  <c r="X34" i="13"/>
  <c r="AW33" i="13"/>
  <c r="V34" i="13"/>
  <c r="AV34" i="13"/>
  <c r="U33" i="13"/>
  <c r="U34" i="13"/>
  <c r="O368" i="38"/>
  <c r="P368" i="38" s="1"/>
  <c r="M368" i="38"/>
  <c r="O367" i="38"/>
  <c r="P367" i="38" s="1"/>
  <c r="S367" i="38" s="1"/>
  <c r="AH368" i="13" s="1"/>
  <c r="M367" i="38"/>
  <c r="O366" i="38"/>
  <c r="M366" i="38"/>
  <c r="O365" i="38"/>
  <c r="M365" i="38"/>
  <c r="O364" i="38"/>
  <c r="P364" i="38" s="1"/>
  <c r="M364" i="38"/>
  <c r="O363" i="38"/>
  <c r="R363" i="38" s="1"/>
  <c r="G364" i="13" s="1"/>
  <c r="M363" i="38"/>
  <c r="O362" i="38"/>
  <c r="M362" i="38"/>
  <c r="O361" i="38"/>
  <c r="M361" i="38"/>
  <c r="O360" i="38"/>
  <c r="P360" i="38" s="1"/>
  <c r="M360" i="38"/>
  <c r="O359" i="38"/>
  <c r="M359" i="38"/>
  <c r="O358" i="38"/>
  <c r="P358" i="38" s="1"/>
  <c r="M358" i="38"/>
  <c r="O357" i="38"/>
  <c r="M357" i="38"/>
  <c r="O356" i="38"/>
  <c r="P356" i="38" s="1"/>
  <c r="M356" i="38"/>
  <c r="O355" i="38"/>
  <c r="M355" i="38"/>
  <c r="O354" i="38"/>
  <c r="M354" i="38"/>
  <c r="O353" i="38"/>
  <c r="M353" i="38"/>
  <c r="O352" i="38"/>
  <c r="M352" i="38"/>
  <c r="O351" i="38"/>
  <c r="M351" i="38"/>
  <c r="O350" i="38"/>
  <c r="P350" i="38" s="1"/>
  <c r="M350" i="38"/>
  <c r="O349" i="38"/>
  <c r="M349" i="38"/>
  <c r="O348" i="38"/>
  <c r="P348" i="38" s="1"/>
  <c r="M348" i="38"/>
  <c r="O347" i="38"/>
  <c r="P347" i="38" s="1"/>
  <c r="M347" i="38"/>
  <c r="O346" i="38"/>
  <c r="M346" i="38"/>
  <c r="O345" i="38"/>
  <c r="M345" i="38"/>
  <c r="O344" i="38"/>
  <c r="P344" i="38" s="1"/>
  <c r="M344" i="38"/>
  <c r="O343" i="38"/>
  <c r="P343" i="38" s="1"/>
  <c r="M343" i="38"/>
  <c r="O342" i="38"/>
  <c r="P342" i="38" s="1"/>
  <c r="S342" i="38" s="1"/>
  <c r="AH343" i="13" s="1"/>
  <c r="M342" i="38"/>
  <c r="O341" i="38"/>
  <c r="M341" i="38"/>
  <c r="O340" i="38"/>
  <c r="P340" i="38" s="1"/>
  <c r="M340" i="38"/>
  <c r="O339" i="38"/>
  <c r="P339" i="38" s="1"/>
  <c r="M339" i="38"/>
  <c r="I339" i="38"/>
  <c r="I340" i="38" s="1"/>
  <c r="I341" i="38" s="1"/>
  <c r="I342" i="38" s="1"/>
  <c r="I343" i="38" s="1"/>
  <c r="I344" i="38" s="1"/>
  <c r="I345" i="38" s="1"/>
  <c r="I346" i="38" s="1"/>
  <c r="I347" i="38" s="1"/>
  <c r="I348" i="38" s="1"/>
  <c r="I349" i="38" s="1"/>
  <c r="I350" i="38" s="1"/>
  <c r="I351" i="38" s="1"/>
  <c r="I352" i="38" s="1"/>
  <c r="I353" i="38" s="1"/>
  <c r="I354" i="38" s="1"/>
  <c r="I355" i="38" s="1"/>
  <c r="I356" i="38" s="1"/>
  <c r="I357" i="38" s="1"/>
  <c r="I358" i="38" s="1"/>
  <c r="I359" i="38" s="1"/>
  <c r="I360" i="38" s="1"/>
  <c r="I361" i="38" s="1"/>
  <c r="I362" i="38" s="1"/>
  <c r="I363" i="38" s="1"/>
  <c r="I364" i="38" s="1"/>
  <c r="I365" i="38" s="1"/>
  <c r="I366" i="38" s="1"/>
  <c r="I367" i="38" s="1"/>
  <c r="I368" i="38" s="1"/>
  <c r="O338" i="38"/>
  <c r="M338" i="38"/>
  <c r="O337" i="38"/>
  <c r="P337" i="38" s="1"/>
  <c r="M337" i="38"/>
  <c r="O336" i="38"/>
  <c r="P336" i="38" s="1"/>
  <c r="M336" i="38"/>
  <c r="O335" i="38"/>
  <c r="P335" i="38" s="1"/>
  <c r="S335" i="38" s="1"/>
  <c r="AH336" i="13" s="1"/>
  <c r="M335" i="38"/>
  <c r="O334" i="38"/>
  <c r="M334" i="38"/>
  <c r="O333" i="38"/>
  <c r="P333" i="38" s="1"/>
  <c r="M333" i="38"/>
  <c r="O332" i="38"/>
  <c r="P332" i="38" s="1"/>
  <c r="M332" i="38"/>
  <c r="O331" i="38"/>
  <c r="M331" i="38"/>
  <c r="O330" i="38"/>
  <c r="M330" i="38"/>
  <c r="O329" i="38"/>
  <c r="P329" i="38" s="1"/>
  <c r="M329" i="38"/>
  <c r="O328" i="38"/>
  <c r="M328" i="38"/>
  <c r="O327" i="38"/>
  <c r="M327" i="38"/>
  <c r="O326" i="38"/>
  <c r="M326" i="38"/>
  <c r="O325" i="38"/>
  <c r="M325" i="38"/>
  <c r="O324" i="38"/>
  <c r="M324" i="38"/>
  <c r="O323" i="38"/>
  <c r="M323" i="38"/>
  <c r="O322" i="38"/>
  <c r="M322" i="38"/>
  <c r="O321" i="38"/>
  <c r="P321" i="38" s="1"/>
  <c r="M321" i="38"/>
  <c r="O320" i="38"/>
  <c r="P320" i="38" s="1"/>
  <c r="M320" i="38"/>
  <c r="O319" i="38"/>
  <c r="M319" i="38"/>
  <c r="O318" i="38"/>
  <c r="M318" i="38"/>
  <c r="O317" i="38"/>
  <c r="P317" i="38" s="1"/>
  <c r="M317" i="38"/>
  <c r="O316" i="38"/>
  <c r="M316" i="38"/>
  <c r="O315" i="38"/>
  <c r="M315" i="38"/>
  <c r="O314" i="38"/>
  <c r="M314" i="38"/>
  <c r="O313" i="38"/>
  <c r="P313" i="38" s="1"/>
  <c r="M313" i="38"/>
  <c r="O312" i="38"/>
  <c r="M312" i="38"/>
  <c r="O311" i="38"/>
  <c r="P311" i="38" s="1"/>
  <c r="M311" i="38"/>
  <c r="O310" i="38"/>
  <c r="M310" i="38"/>
  <c r="O309" i="38"/>
  <c r="M309" i="38"/>
  <c r="I309" i="38"/>
  <c r="I310" i="38" s="1"/>
  <c r="I311" i="38" s="1"/>
  <c r="I312" i="38" s="1"/>
  <c r="I313" i="38" s="1"/>
  <c r="I314" i="38" s="1"/>
  <c r="I315" i="38" s="1"/>
  <c r="I316" i="38" s="1"/>
  <c r="I317" i="38" s="1"/>
  <c r="I318" i="38" s="1"/>
  <c r="I319" i="38" s="1"/>
  <c r="I320" i="38" s="1"/>
  <c r="I321" i="38" s="1"/>
  <c r="I322" i="38" s="1"/>
  <c r="I323" i="38" s="1"/>
  <c r="I324" i="38" s="1"/>
  <c r="I325" i="38" s="1"/>
  <c r="I326" i="38" s="1"/>
  <c r="I327" i="38" s="1"/>
  <c r="I328" i="38" s="1"/>
  <c r="I329" i="38" s="1"/>
  <c r="I330" i="38" s="1"/>
  <c r="I331" i="38" s="1"/>
  <c r="I332" i="38" s="1"/>
  <c r="I333" i="38" s="1"/>
  <c r="I334" i="38" s="1"/>
  <c r="I335" i="38" s="1"/>
  <c r="I336" i="38" s="1"/>
  <c r="I337" i="38" s="1"/>
  <c r="O308" i="38"/>
  <c r="M308" i="38"/>
  <c r="O307" i="38"/>
  <c r="M307" i="38"/>
  <c r="O306" i="38"/>
  <c r="M306" i="38"/>
  <c r="O305" i="38"/>
  <c r="M305" i="38"/>
  <c r="O304" i="38"/>
  <c r="M304" i="38"/>
  <c r="O303" i="38"/>
  <c r="M303" i="38"/>
  <c r="O302" i="38"/>
  <c r="P302" i="38" s="1"/>
  <c r="M302" i="38"/>
  <c r="O301" i="38"/>
  <c r="P301" i="38" s="1"/>
  <c r="M301" i="38"/>
  <c r="O300" i="38"/>
  <c r="M300" i="38"/>
  <c r="O299" i="38"/>
  <c r="M299" i="38"/>
  <c r="O298" i="38"/>
  <c r="P298" i="38" s="1"/>
  <c r="M298" i="38"/>
  <c r="O297" i="38"/>
  <c r="P297" i="38" s="1"/>
  <c r="S297" i="38" s="1"/>
  <c r="AH298" i="13" s="1"/>
  <c r="M297" i="38"/>
  <c r="O296" i="38"/>
  <c r="P296" i="38" s="1"/>
  <c r="M296" i="38"/>
  <c r="O295" i="38"/>
  <c r="M295" i="38"/>
  <c r="O294" i="38"/>
  <c r="P294" i="38" s="1"/>
  <c r="M294" i="38"/>
  <c r="O293" i="38"/>
  <c r="P293" i="38" s="1"/>
  <c r="M293" i="38"/>
  <c r="O292" i="38"/>
  <c r="M292" i="38"/>
  <c r="O291" i="38"/>
  <c r="M291" i="38"/>
  <c r="O290" i="38"/>
  <c r="M290" i="38"/>
  <c r="O289" i="38"/>
  <c r="P289" i="38" s="1"/>
  <c r="M289" i="38"/>
  <c r="O288" i="38"/>
  <c r="M288" i="38"/>
  <c r="O287" i="38"/>
  <c r="P287" i="38" s="1"/>
  <c r="M287" i="38"/>
  <c r="O286" i="38"/>
  <c r="M286" i="38"/>
  <c r="O285" i="38"/>
  <c r="R285" i="38" s="1"/>
  <c r="G286" i="13" s="1"/>
  <c r="M285" i="38"/>
  <c r="O284" i="38"/>
  <c r="M284" i="38"/>
  <c r="O283" i="38"/>
  <c r="P283" i="38" s="1"/>
  <c r="M283" i="38"/>
  <c r="O282" i="38"/>
  <c r="P282" i="38" s="1"/>
  <c r="M282" i="38"/>
  <c r="O281" i="38"/>
  <c r="P281" i="38" s="1"/>
  <c r="S281" i="38" s="1"/>
  <c r="AH282" i="13" s="1"/>
  <c r="M281" i="38"/>
  <c r="O280" i="38"/>
  <c r="M280" i="38"/>
  <c r="O279" i="38"/>
  <c r="P279" i="38" s="1"/>
  <c r="M279" i="38"/>
  <c r="I279" i="38"/>
  <c r="I280" i="38" s="1"/>
  <c r="I281" i="38" s="1"/>
  <c r="I282" i="38" s="1"/>
  <c r="I283" i="38" s="1"/>
  <c r="I284" i="38" s="1"/>
  <c r="I285" i="38" s="1"/>
  <c r="I286" i="38" s="1"/>
  <c r="I287" i="38" s="1"/>
  <c r="I288" i="38" s="1"/>
  <c r="I289" i="38" s="1"/>
  <c r="I290" i="38" s="1"/>
  <c r="I291" i="38" s="1"/>
  <c r="I292" i="38" s="1"/>
  <c r="I293" i="38" s="1"/>
  <c r="I294" i="38" s="1"/>
  <c r="I295" i="38" s="1"/>
  <c r="I296" i="38" s="1"/>
  <c r="I297" i="38" s="1"/>
  <c r="I298" i="38" s="1"/>
  <c r="I299" i="38" s="1"/>
  <c r="I300" i="38" s="1"/>
  <c r="I301" i="38" s="1"/>
  <c r="I302" i="38" s="1"/>
  <c r="I303" i="38" s="1"/>
  <c r="I304" i="38" s="1"/>
  <c r="I305" i="38" s="1"/>
  <c r="I306" i="38" s="1"/>
  <c r="I307" i="38" s="1"/>
  <c r="O278" i="38"/>
  <c r="P278" i="38" s="1"/>
  <c r="M278" i="38"/>
  <c r="I278" i="38"/>
  <c r="O277" i="38"/>
  <c r="P277" i="38" s="1"/>
  <c r="M277" i="38"/>
  <c r="O276" i="38"/>
  <c r="M276" i="38"/>
  <c r="O275" i="38"/>
  <c r="P275" i="38" s="1"/>
  <c r="M275" i="38"/>
  <c r="O274" i="38"/>
  <c r="P274" i="38" s="1"/>
  <c r="M274" i="38"/>
  <c r="O273" i="38"/>
  <c r="M273" i="38"/>
  <c r="O272" i="38"/>
  <c r="R272" i="38" s="1"/>
  <c r="G273" i="13" s="1"/>
  <c r="M272" i="38"/>
  <c r="O271" i="38"/>
  <c r="P271" i="38" s="1"/>
  <c r="S271" i="38" s="1"/>
  <c r="AH272" i="13" s="1"/>
  <c r="M271" i="38"/>
  <c r="O270" i="38"/>
  <c r="P270" i="38" s="1"/>
  <c r="M270" i="38"/>
  <c r="O269" i="38"/>
  <c r="M269" i="38"/>
  <c r="O268" i="38"/>
  <c r="M268" i="38"/>
  <c r="O267" i="38"/>
  <c r="P267" i="38" s="1"/>
  <c r="M267" i="38"/>
  <c r="O266" i="38"/>
  <c r="P266" i="38" s="1"/>
  <c r="M266" i="38"/>
  <c r="O265" i="38"/>
  <c r="P265" i="38" s="1"/>
  <c r="M265" i="38"/>
  <c r="O264" i="38"/>
  <c r="P264" i="38" s="1"/>
  <c r="M264" i="38"/>
  <c r="O263" i="38"/>
  <c r="M263" i="38"/>
  <c r="O262" i="38"/>
  <c r="M262" i="38"/>
  <c r="O261" i="38"/>
  <c r="M261" i="38"/>
  <c r="O260" i="38"/>
  <c r="R260" i="38" s="1"/>
  <c r="G261" i="13" s="1"/>
  <c r="M260" i="38"/>
  <c r="O259" i="38"/>
  <c r="P259" i="38" s="1"/>
  <c r="M259" i="38"/>
  <c r="O258" i="38"/>
  <c r="P258" i="38" s="1"/>
  <c r="M258" i="38"/>
  <c r="O257" i="38"/>
  <c r="P257" i="38" s="1"/>
  <c r="M257" i="38"/>
  <c r="O256" i="38"/>
  <c r="M256" i="38"/>
  <c r="O255" i="38"/>
  <c r="P255" i="38" s="1"/>
  <c r="M255" i="38"/>
  <c r="O254" i="38"/>
  <c r="P254" i="38" s="1"/>
  <c r="M254" i="38"/>
  <c r="O253" i="38"/>
  <c r="M253" i="38"/>
  <c r="O252" i="38"/>
  <c r="M252" i="38"/>
  <c r="O251" i="38"/>
  <c r="M251" i="38"/>
  <c r="O250" i="38"/>
  <c r="P250" i="38" s="1"/>
  <c r="M250" i="38"/>
  <c r="O249" i="38"/>
  <c r="M249" i="38"/>
  <c r="I249" i="38"/>
  <c r="I250" i="38" s="1"/>
  <c r="I251" i="38" s="1"/>
  <c r="I252" i="38" s="1"/>
  <c r="I253" i="38" s="1"/>
  <c r="I254" i="38" s="1"/>
  <c r="I255" i="38" s="1"/>
  <c r="I256" i="38" s="1"/>
  <c r="I257" i="38" s="1"/>
  <c r="I258" i="38" s="1"/>
  <c r="I259" i="38" s="1"/>
  <c r="I260" i="38" s="1"/>
  <c r="I261" i="38" s="1"/>
  <c r="I262" i="38" s="1"/>
  <c r="I263" i="38" s="1"/>
  <c r="I264" i="38" s="1"/>
  <c r="I265" i="38" s="1"/>
  <c r="I266" i="38" s="1"/>
  <c r="I267" i="38" s="1"/>
  <c r="I268" i="38" s="1"/>
  <c r="I269" i="38" s="1"/>
  <c r="I270" i="38" s="1"/>
  <c r="I271" i="38" s="1"/>
  <c r="I272" i="38" s="1"/>
  <c r="I273" i="38" s="1"/>
  <c r="I274" i="38" s="1"/>
  <c r="I275" i="38" s="1"/>
  <c r="I276" i="38" s="1"/>
  <c r="O248" i="38"/>
  <c r="P248" i="38" s="1"/>
  <c r="M248" i="38"/>
  <c r="I248" i="38"/>
  <c r="O247" i="38"/>
  <c r="M247" i="38"/>
  <c r="O246" i="38"/>
  <c r="P246" i="38" s="1"/>
  <c r="M246" i="38"/>
  <c r="O245" i="38"/>
  <c r="P245" i="38" s="1"/>
  <c r="M245" i="38"/>
  <c r="O244" i="38"/>
  <c r="M244" i="38"/>
  <c r="O243" i="38"/>
  <c r="M243" i="38"/>
  <c r="O242" i="38"/>
  <c r="P242" i="38" s="1"/>
  <c r="M242" i="38"/>
  <c r="O241" i="38"/>
  <c r="P241" i="38" s="1"/>
  <c r="S241" i="38" s="1"/>
  <c r="AH242" i="13" s="1"/>
  <c r="M241" i="38"/>
  <c r="O240" i="38"/>
  <c r="P240" i="38" s="1"/>
  <c r="S240" i="38" s="1"/>
  <c r="AH241" i="13" s="1"/>
  <c r="M240" i="38"/>
  <c r="O239" i="38"/>
  <c r="P239" i="38" s="1"/>
  <c r="S239" i="38" s="1"/>
  <c r="AH240" i="13" s="1"/>
  <c r="M239" i="38"/>
  <c r="O238" i="38"/>
  <c r="M238" i="38"/>
  <c r="O237" i="38"/>
  <c r="P237" i="38" s="1"/>
  <c r="M237" i="38"/>
  <c r="O236" i="38"/>
  <c r="P236" i="38" s="1"/>
  <c r="M236" i="38"/>
  <c r="O235" i="38"/>
  <c r="P235" i="38" s="1"/>
  <c r="M235" i="38"/>
  <c r="O234" i="38"/>
  <c r="P234" i="38" s="1"/>
  <c r="M234" i="38"/>
  <c r="O233" i="38"/>
  <c r="M233" i="38"/>
  <c r="O232" i="38"/>
  <c r="P232" i="38" s="1"/>
  <c r="M232" i="38"/>
  <c r="O231" i="38"/>
  <c r="P231" i="38" s="1"/>
  <c r="M231" i="38"/>
  <c r="O230" i="38"/>
  <c r="R230" i="38" s="1"/>
  <c r="G231" i="13" s="1"/>
  <c r="M230" i="38"/>
  <c r="O229" i="38"/>
  <c r="P229" i="38" s="1"/>
  <c r="M229" i="38"/>
  <c r="O228" i="38"/>
  <c r="M228" i="38"/>
  <c r="O227" i="38"/>
  <c r="R227" i="38" s="1"/>
  <c r="G228" i="13" s="1"/>
  <c r="M227" i="38"/>
  <c r="O226" i="38"/>
  <c r="M226" i="38"/>
  <c r="O225" i="38"/>
  <c r="M225" i="38"/>
  <c r="O224" i="38"/>
  <c r="P224" i="38" s="1"/>
  <c r="M224" i="38"/>
  <c r="O223" i="38"/>
  <c r="P223" i="38" s="1"/>
  <c r="M223" i="38"/>
  <c r="O222" i="38"/>
  <c r="R222" i="38" s="1"/>
  <c r="G223" i="13" s="1"/>
  <c r="M222" i="38"/>
  <c r="O221" i="38"/>
  <c r="P221" i="38" s="1"/>
  <c r="M221" i="38"/>
  <c r="O220" i="38"/>
  <c r="M220" i="38"/>
  <c r="O219" i="38"/>
  <c r="P219" i="38" s="1"/>
  <c r="M219" i="38"/>
  <c r="O218" i="38"/>
  <c r="M218" i="38"/>
  <c r="O217" i="38"/>
  <c r="M217" i="38"/>
  <c r="I217" i="38"/>
  <c r="I218" i="38" s="1"/>
  <c r="I219" i="38" s="1"/>
  <c r="I220" i="38" s="1"/>
  <c r="I221" i="38" s="1"/>
  <c r="I222" i="38" s="1"/>
  <c r="I223" i="38" s="1"/>
  <c r="I224" i="38" s="1"/>
  <c r="I225" i="38" s="1"/>
  <c r="I226" i="38" s="1"/>
  <c r="I227" i="38" s="1"/>
  <c r="I228" i="38" s="1"/>
  <c r="I229" i="38" s="1"/>
  <c r="I230" i="38" s="1"/>
  <c r="I231" i="38" s="1"/>
  <c r="I232" i="38" s="1"/>
  <c r="I233" i="38" s="1"/>
  <c r="I234" i="38" s="1"/>
  <c r="I235" i="38" s="1"/>
  <c r="I236" i="38" s="1"/>
  <c r="I237" i="38" s="1"/>
  <c r="I238" i="38" s="1"/>
  <c r="I239" i="38" s="1"/>
  <c r="I240" i="38" s="1"/>
  <c r="I241" i="38" s="1"/>
  <c r="I242" i="38" s="1"/>
  <c r="I243" i="38" s="1"/>
  <c r="I244" i="38" s="1"/>
  <c r="I245" i="38" s="1"/>
  <c r="I246" i="38" s="1"/>
  <c r="O216" i="38"/>
  <c r="P216" i="38" s="1"/>
  <c r="M216" i="38"/>
  <c r="O215" i="38"/>
  <c r="P215" i="38" s="1"/>
  <c r="M215" i="38"/>
  <c r="O214" i="38"/>
  <c r="M214" i="38"/>
  <c r="O213" i="38"/>
  <c r="P213" i="38" s="1"/>
  <c r="M213" i="38"/>
  <c r="O212" i="38"/>
  <c r="P212" i="38" s="1"/>
  <c r="M212" i="38"/>
  <c r="O211" i="38"/>
  <c r="M211" i="38"/>
  <c r="O210" i="38"/>
  <c r="P210" i="38" s="1"/>
  <c r="M210" i="38"/>
  <c r="O209" i="38"/>
  <c r="M209" i="38"/>
  <c r="O208" i="38"/>
  <c r="P208" i="38" s="1"/>
  <c r="M208" i="38"/>
  <c r="O207" i="38"/>
  <c r="M207" i="38"/>
  <c r="O206" i="38"/>
  <c r="M206" i="38"/>
  <c r="O205" i="38"/>
  <c r="M205" i="38"/>
  <c r="O204" i="38"/>
  <c r="P204" i="38" s="1"/>
  <c r="M204" i="38"/>
  <c r="O203" i="38"/>
  <c r="P203" i="38" s="1"/>
  <c r="M203" i="38"/>
  <c r="O202" i="38"/>
  <c r="P202" i="38" s="1"/>
  <c r="M202" i="38"/>
  <c r="O201" i="38"/>
  <c r="M201" i="38"/>
  <c r="O200" i="38"/>
  <c r="P200" i="38" s="1"/>
  <c r="M200" i="38"/>
  <c r="O199" i="38"/>
  <c r="M199" i="38"/>
  <c r="O198" i="38"/>
  <c r="M198" i="38"/>
  <c r="O197" i="38"/>
  <c r="P197" i="38" s="1"/>
  <c r="M197" i="38"/>
  <c r="O196" i="38"/>
  <c r="P196" i="38" s="1"/>
  <c r="M196" i="38"/>
  <c r="O195" i="38"/>
  <c r="M195" i="38"/>
  <c r="O194" i="38"/>
  <c r="P194" i="38" s="1"/>
  <c r="M194" i="38"/>
  <c r="O193" i="38"/>
  <c r="M193" i="38"/>
  <c r="O192" i="38"/>
  <c r="M192" i="38"/>
  <c r="O191" i="38"/>
  <c r="P191" i="38" s="1"/>
  <c r="M191" i="38"/>
  <c r="O190" i="38"/>
  <c r="P190" i="38" s="1"/>
  <c r="M190" i="38"/>
  <c r="O189" i="38"/>
  <c r="P189" i="38" s="1"/>
  <c r="M189" i="38"/>
  <c r="O188" i="38"/>
  <c r="P188" i="38" s="1"/>
  <c r="M188" i="38"/>
  <c r="O187" i="38"/>
  <c r="P187" i="38" s="1"/>
  <c r="M187" i="38"/>
  <c r="O186" i="38"/>
  <c r="M186" i="38"/>
  <c r="I186" i="38"/>
  <c r="I187" i="38" s="1"/>
  <c r="I188" i="38" s="1"/>
  <c r="I189" i="38" s="1"/>
  <c r="I190" i="38" s="1"/>
  <c r="I191" i="38" s="1"/>
  <c r="I192" i="38" s="1"/>
  <c r="I193" i="38" s="1"/>
  <c r="I194" i="38" s="1"/>
  <c r="I195" i="38" s="1"/>
  <c r="I196" i="38" s="1"/>
  <c r="I197" i="38" s="1"/>
  <c r="I198" i="38" s="1"/>
  <c r="I199" i="38" s="1"/>
  <c r="I200" i="38" s="1"/>
  <c r="I201" i="38" s="1"/>
  <c r="I202" i="38" s="1"/>
  <c r="I203" i="38" s="1"/>
  <c r="I204" i="38" s="1"/>
  <c r="I205" i="38" s="1"/>
  <c r="I206" i="38" s="1"/>
  <c r="I207" i="38" s="1"/>
  <c r="I208" i="38" s="1"/>
  <c r="I209" i="38" s="1"/>
  <c r="I210" i="38" s="1"/>
  <c r="I211" i="38" s="1"/>
  <c r="I212" i="38" s="1"/>
  <c r="I213" i="38" s="1"/>
  <c r="I214" i="38" s="1"/>
  <c r="I215" i="38" s="1"/>
  <c r="O185" i="38"/>
  <c r="M185" i="38"/>
  <c r="O184" i="38"/>
  <c r="P184" i="38" s="1"/>
  <c r="M184" i="38"/>
  <c r="O183" i="38"/>
  <c r="M183" i="38"/>
  <c r="O182" i="38"/>
  <c r="M182" i="38"/>
  <c r="O181" i="38"/>
  <c r="P181" i="38" s="1"/>
  <c r="M181" i="38"/>
  <c r="O180" i="38"/>
  <c r="M180" i="38"/>
  <c r="O179" i="38"/>
  <c r="M179" i="38"/>
  <c r="O178" i="38"/>
  <c r="M178" i="38"/>
  <c r="O177" i="38"/>
  <c r="M177" i="38"/>
  <c r="O176" i="38"/>
  <c r="P176" i="38" s="1"/>
  <c r="M176" i="38"/>
  <c r="O175" i="38"/>
  <c r="M175" i="38"/>
  <c r="O174" i="38"/>
  <c r="P174" i="38" s="1"/>
  <c r="M174" i="38"/>
  <c r="O173" i="38"/>
  <c r="P173" i="38" s="1"/>
  <c r="M173" i="38"/>
  <c r="O172" i="38"/>
  <c r="M172" i="38"/>
  <c r="O171" i="38"/>
  <c r="P171" i="38" s="1"/>
  <c r="M171" i="38"/>
  <c r="O170" i="38"/>
  <c r="M170" i="38"/>
  <c r="O169" i="38"/>
  <c r="M169" i="38"/>
  <c r="O168" i="38"/>
  <c r="M168" i="38"/>
  <c r="O167" i="38"/>
  <c r="M167" i="38"/>
  <c r="O166" i="38"/>
  <c r="M166" i="38"/>
  <c r="O165" i="38"/>
  <c r="P165" i="38" s="1"/>
  <c r="S165" i="38" s="1"/>
  <c r="AH166" i="13" s="1"/>
  <c r="M165" i="38"/>
  <c r="O164" i="38"/>
  <c r="M164" i="38"/>
  <c r="O163" i="38"/>
  <c r="M163" i="38"/>
  <c r="O162" i="38"/>
  <c r="M162" i="38"/>
  <c r="O161" i="38"/>
  <c r="M161" i="38"/>
  <c r="O160" i="38"/>
  <c r="M160" i="38"/>
  <c r="O159" i="38"/>
  <c r="M159" i="38"/>
  <c r="I159" i="38"/>
  <c r="I160" i="38" s="1"/>
  <c r="I161" i="38" s="1"/>
  <c r="I162" i="38" s="1"/>
  <c r="I163" i="38" s="1"/>
  <c r="I164" i="38" s="1"/>
  <c r="I165" i="38" s="1"/>
  <c r="I166" i="38" s="1"/>
  <c r="I167" i="38" s="1"/>
  <c r="I168" i="38" s="1"/>
  <c r="I169" i="38" s="1"/>
  <c r="I170" i="38" s="1"/>
  <c r="I171" i="38" s="1"/>
  <c r="I172" i="38" s="1"/>
  <c r="I173" i="38" s="1"/>
  <c r="I174" i="38" s="1"/>
  <c r="I175" i="38" s="1"/>
  <c r="I176" i="38" s="1"/>
  <c r="I177" i="38" s="1"/>
  <c r="I178" i="38" s="1"/>
  <c r="I179" i="38" s="1"/>
  <c r="I180" i="38" s="1"/>
  <c r="I181" i="38" s="1"/>
  <c r="I182" i="38" s="1"/>
  <c r="I183" i="38" s="1"/>
  <c r="I184" i="38" s="1"/>
  <c r="O158" i="38"/>
  <c r="M158" i="38"/>
  <c r="O157" i="38"/>
  <c r="P157" i="38" s="1"/>
  <c r="M157" i="38"/>
  <c r="O156" i="38"/>
  <c r="M156" i="38"/>
  <c r="I156" i="38"/>
  <c r="I157" i="38" s="1"/>
  <c r="I158" i="38" s="1"/>
  <c r="O155" i="38"/>
  <c r="M155" i="38"/>
  <c r="O154" i="38"/>
  <c r="P154" i="38" s="1"/>
  <c r="M154" i="38"/>
  <c r="O153" i="38"/>
  <c r="P153" i="38" s="1"/>
  <c r="M153" i="38"/>
  <c r="O152" i="38"/>
  <c r="M152" i="38"/>
  <c r="O151" i="38"/>
  <c r="M151" i="38"/>
  <c r="O150" i="38"/>
  <c r="P150" i="38" s="1"/>
  <c r="S150" i="38" s="1"/>
  <c r="AH151" i="13" s="1"/>
  <c r="M150" i="38"/>
  <c r="O149" i="38"/>
  <c r="M149" i="38"/>
  <c r="O148" i="38"/>
  <c r="M148" i="38"/>
  <c r="O147" i="38"/>
  <c r="M147" i="38"/>
  <c r="O146" i="38"/>
  <c r="P146" i="38" s="1"/>
  <c r="M146" i="38"/>
  <c r="O145" i="38"/>
  <c r="M145" i="38"/>
  <c r="O144" i="38"/>
  <c r="P144" i="38" s="1"/>
  <c r="M144" i="38"/>
  <c r="O143" i="38"/>
  <c r="M143" i="38"/>
  <c r="R142" i="38"/>
  <c r="G143" i="13" s="1"/>
  <c r="O142" i="38"/>
  <c r="P142" i="38" s="1"/>
  <c r="M142" i="38"/>
  <c r="O141" i="38"/>
  <c r="M141" i="38"/>
  <c r="O140" i="38"/>
  <c r="M140" i="38"/>
  <c r="O139" i="38"/>
  <c r="M139" i="38"/>
  <c r="O138" i="38"/>
  <c r="P138" i="38" s="1"/>
  <c r="M138" i="38"/>
  <c r="R138" i="38" s="1"/>
  <c r="G139" i="13" s="1"/>
  <c r="O137" i="38"/>
  <c r="M137" i="38"/>
  <c r="O136" i="38"/>
  <c r="M136" i="38"/>
  <c r="O135" i="38"/>
  <c r="M135" i="38"/>
  <c r="O134" i="38"/>
  <c r="M134" i="38"/>
  <c r="O133" i="38"/>
  <c r="M133" i="38"/>
  <c r="O132" i="38"/>
  <c r="M132" i="38"/>
  <c r="O131" i="38"/>
  <c r="M131" i="38"/>
  <c r="O130" i="38"/>
  <c r="P130" i="38" s="1"/>
  <c r="M130" i="38"/>
  <c r="O129" i="38"/>
  <c r="M129" i="38"/>
  <c r="O128" i="38"/>
  <c r="M128" i="38"/>
  <c r="I128" i="38"/>
  <c r="I129" i="38" s="1"/>
  <c r="I130" i="38" s="1"/>
  <c r="I131" i="38" s="1"/>
  <c r="I132" i="38" s="1"/>
  <c r="I133" i="38" s="1"/>
  <c r="I134" i="38" s="1"/>
  <c r="I135" i="38" s="1"/>
  <c r="I136" i="38" s="1"/>
  <c r="I137" i="38" s="1"/>
  <c r="I138" i="38" s="1"/>
  <c r="I139" i="38" s="1"/>
  <c r="I140" i="38" s="1"/>
  <c r="I141" i="38" s="1"/>
  <c r="I142" i="38" s="1"/>
  <c r="I143" i="38" s="1"/>
  <c r="I144" i="38" s="1"/>
  <c r="I145" i="38" s="1"/>
  <c r="I146" i="38" s="1"/>
  <c r="I147" i="38" s="1"/>
  <c r="I148" i="38" s="1"/>
  <c r="I149" i="38" s="1"/>
  <c r="I150" i="38" s="1"/>
  <c r="I151" i="38" s="1"/>
  <c r="I152" i="38" s="1"/>
  <c r="I153" i="38" s="1"/>
  <c r="I154" i="38" s="1"/>
  <c r="O127" i="38"/>
  <c r="M127" i="38"/>
  <c r="O126" i="38"/>
  <c r="M126" i="38"/>
  <c r="O125" i="38"/>
  <c r="P125" i="38" s="1"/>
  <c r="M125" i="38"/>
  <c r="I125" i="38"/>
  <c r="I126" i="38" s="1"/>
  <c r="I127" i="38" s="1"/>
  <c r="O124" i="38"/>
  <c r="M124" i="38"/>
  <c r="O123" i="38"/>
  <c r="P123" i="38" s="1"/>
  <c r="M123" i="38"/>
  <c r="O122" i="38"/>
  <c r="P122" i="38" s="1"/>
  <c r="M122" i="38"/>
  <c r="O121" i="38"/>
  <c r="M121" i="38"/>
  <c r="O120" i="38"/>
  <c r="M120" i="38"/>
  <c r="O119" i="38"/>
  <c r="P119" i="38" s="1"/>
  <c r="M119" i="38"/>
  <c r="O118" i="38"/>
  <c r="M118" i="38"/>
  <c r="O117" i="38"/>
  <c r="M117" i="38"/>
  <c r="O116" i="38"/>
  <c r="M116" i="38"/>
  <c r="O115" i="38"/>
  <c r="P115" i="38" s="1"/>
  <c r="M115" i="38"/>
  <c r="O114" i="38"/>
  <c r="P114" i="38" s="1"/>
  <c r="M114" i="38"/>
  <c r="O113" i="38"/>
  <c r="P113" i="38" s="1"/>
  <c r="M113" i="38"/>
  <c r="O112" i="38"/>
  <c r="M112" i="38"/>
  <c r="O111" i="38"/>
  <c r="P111" i="38" s="1"/>
  <c r="M111" i="38"/>
  <c r="O110" i="38"/>
  <c r="P110" i="38" s="1"/>
  <c r="M110" i="38"/>
  <c r="O109" i="38"/>
  <c r="M109" i="38"/>
  <c r="O108" i="38"/>
  <c r="M108" i="38"/>
  <c r="O107" i="38"/>
  <c r="P107" i="38" s="1"/>
  <c r="M107" i="38"/>
  <c r="O106" i="38"/>
  <c r="M106" i="38"/>
  <c r="O105" i="38"/>
  <c r="M105" i="38"/>
  <c r="O104" i="38"/>
  <c r="M104" i="38"/>
  <c r="O103" i="38"/>
  <c r="P103" i="38" s="1"/>
  <c r="M103" i="38"/>
  <c r="O102" i="38"/>
  <c r="P102" i="38" s="1"/>
  <c r="M102" i="38"/>
  <c r="O101" i="38"/>
  <c r="M101" i="38"/>
  <c r="O100" i="38"/>
  <c r="M100" i="38"/>
  <c r="O99" i="38"/>
  <c r="P99" i="38" s="1"/>
  <c r="M99" i="38"/>
  <c r="O98" i="38"/>
  <c r="M98" i="38"/>
  <c r="O97" i="38"/>
  <c r="M97" i="38"/>
  <c r="I97" i="38"/>
  <c r="I98" i="38" s="1"/>
  <c r="I99" i="38" s="1"/>
  <c r="I100" i="38" s="1"/>
  <c r="I101" i="38" s="1"/>
  <c r="I102" i="38" s="1"/>
  <c r="I103" i="38" s="1"/>
  <c r="I104" i="38" s="1"/>
  <c r="I105" i="38" s="1"/>
  <c r="I106" i="38" s="1"/>
  <c r="I107" i="38" s="1"/>
  <c r="I108" i="38" s="1"/>
  <c r="I109" i="38" s="1"/>
  <c r="I110" i="38" s="1"/>
  <c r="I111" i="38" s="1"/>
  <c r="I112" i="38" s="1"/>
  <c r="I113" i="38" s="1"/>
  <c r="I114" i="38" s="1"/>
  <c r="I115" i="38" s="1"/>
  <c r="I116" i="38" s="1"/>
  <c r="I117" i="38" s="1"/>
  <c r="I118" i="38" s="1"/>
  <c r="I119" i="38" s="1"/>
  <c r="I120" i="38" s="1"/>
  <c r="I121" i="38" s="1"/>
  <c r="I122" i="38" s="1"/>
  <c r="I123" i="38" s="1"/>
  <c r="O96" i="38"/>
  <c r="M96" i="38"/>
  <c r="I96" i="38"/>
  <c r="O95" i="38"/>
  <c r="P95" i="38" s="1"/>
  <c r="M95" i="38"/>
  <c r="I95" i="38"/>
  <c r="O94" i="38"/>
  <c r="P94" i="38" s="1"/>
  <c r="M94" i="38"/>
  <c r="O93" i="38"/>
  <c r="M93" i="38"/>
  <c r="O92" i="38"/>
  <c r="P92" i="38" s="1"/>
  <c r="M92" i="38"/>
  <c r="O91" i="38"/>
  <c r="M91" i="38"/>
  <c r="O90" i="38"/>
  <c r="M90" i="38"/>
  <c r="O89" i="38"/>
  <c r="M89" i="38"/>
  <c r="O88" i="38"/>
  <c r="P88" i="38" s="1"/>
  <c r="M88" i="38"/>
  <c r="O87" i="38"/>
  <c r="M87" i="38"/>
  <c r="O86" i="38"/>
  <c r="M86" i="38"/>
  <c r="O85" i="38"/>
  <c r="M85" i="38"/>
  <c r="O84" i="38"/>
  <c r="P84" i="38" s="1"/>
  <c r="M84" i="38"/>
  <c r="O83" i="38"/>
  <c r="P83" i="38" s="1"/>
  <c r="M83" i="38"/>
  <c r="O82" i="38"/>
  <c r="P82" i="38" s="1"/>
  <c r="M82" i="38"/>
  <c r="O81" i="38"/>
  <c r="M81" i="38"/>
  <c r="O80" i="38"/>
  <c r="P80" i="38" s="1"/>
  <c r="M80" i="38"/>
  <c r="O79" i="38"/>
  <c r="P79" i="38" s="1"/>
  <c r="M79" i="38"/>
  <c r="O78" i="38"/>
  <c r="M78" i="38"/>
  <c r="O77" i="38"/>
  <c r="M77" i="38"/>
  <c r="O76" i="38"/>
  <c r="P76" i="38" s="1"/>
  <c r="M76" i="38"/>
  <c r="O75" i="38"/>
  <c r="M75" i="38"/>
  <c r="O74" i="38"/>
  <c r="M74" i="38"/>
  <c r="O73" i="38"/>
  <c r="M73" i="38"/>
  <c r="O72" i="38"/>
  <c r="P72" i="38" s="1"/>
  <c r="M72" i="38"/>
  <c r="O71" i="38"/>
  <c r="P71" i="38" s="1"/>
  <c r="M71" i="38"/>
  <c r="O70" i="38"/>
  <c r="M70" i="38"/>
  <c r="O69" i="38"/>
  <c r="M69" i="38"/>
  <c r="O68" i="38"/>
  <c r="M68" i="38"/>
  <c r="O67" i="38"/>
  <c r="P67" i="38" s="1"/>
  <c r="M67" i="38"/>
  <c r="O66" i="38"/>
  <c r="M66" i="38"/>
  <c r="O65" i="38"/>
  <c r="P65" i="38" s="1"/>
  <c r="M65" i="38"/>
  <c r="I65" i="38"/>
  <c r="I66" i="38" s="1"/>
  <c r="I67" i="38" s="1"/>
  <c r="I68" i="38" s="1"/>
  <c r="I69" i="38" s="1"/>
  <c r="I70" i="38" s="1"/>
  <c r="I71" i="38" s="1"/>
  <c r="I72" i="38" s="1"/>
  <c r="I73" i="38" s="1"/>
  <c r="I74" i="38" s="1"/>
  <c r="I75" i="38" s="1"/>
  <c r="I76" i="38" s="1"/>
  <c r="I77" i="38" s="1"/>
  <c r="I78" i="38" s="1"/>
  <c r="I79" i="38" s="1"/>
  <c r="I80" i="38" s="1"/>
  <c r="I81" i="38" s="1"/>
  <c r="I82" i="38" s="1"/>
  <c r="I83" i="38" s="1"/>
  <c r="I84" i="38" s="1"/>
  <c r="I85" i="38" s="1"/>
  <c r="I86" i="38" s="1"/>
  <c r="I87" i="38" s="1"/>
  <c r="I88" i="38" s="1"/>
  <c r="I89" i="38" s="1"/>
  <c r="I90" i="38" s="1"/>
  <c r="I91" i="38" s="1"/>
  <c r="I92" i="38" s="1"/>
  <c r="I93" i="38" s="1"/>
  <c r="O64" i="38"/>
  <c r="P64" i="38" s="1"/>
  <c r="M64" i="38"/>
  <c r="I64" i="38"/>
  <c r="O63" i="38"/>
  <c r="P63" i="38" s="1"/>
  <c r="M63" i="38"/>
  <c r="O62" i="38"/>
  <c r="P62" i="38" s="1"/>
  <c r="M62" i="38"/>
  <c r="O61" i="38"/>
  <c r="M61" i="38"/>
  <c r="O60" i="38"/>
  <c r="P60" i="38" s="1"/>
  <c r="M60" i="38"/>
  <c r="O59" i="38"/>
  <c r="M59" i="38"/>
  <c r="O58" i="38"/>
  <c r="P58" i="38" s="1"/>
  <c r="M58" i="38"/>
  <c r="O57" i="38"/>
  <c r="P57" i="38" s="1"/>
  <c r="M57" i="38"/>
  <c r="O56" i="38"/>
  <c r="P56" i="38" s="1"/>
  <c r="M56" i="38"/>
  <c r="O55" i="38"/>
  <c r="M55" i="38"/>
  <c r="O54" i="38"/>
  <c r="M54" i="38"/>
  <c r="O53" i="38"/>
  <c r="P53" i="38" s="1"/>
  <c r="M53" i="38"/>
  <c r="O52" i="38"/>
  <c r="P52" i="38" s="1"/>
  <c r="M52" i="38"/>
  <c r="O51" i="38"/>
  <c r="M51" i="38"/>
  <c r="O50" i="38"/>
  <c r="M50" i="38"/>
  <c r="O49" i="38"/>
  <c r="P49" i="38" s="1"/>
  <c r="M49" i="38"/>
  <c r="O48" i="38"/>
  <c r="P48" i="38" s="1"/>
  <c r="M48" i="38"/>
  <c r="O47" i="38"/>
  <c r="M47" i="38"/>
  <c r="O46" i="38"/>
  <c r="P46" i="38" s="1"/>
  <c r="M46" i="38"/>
  <c r="O45" i="38"/>
  <c r="M45" i="38"/>
  <c r="O44" i="38"/>
  <c r="M44" i="38"/>
  <c r="O43" i="38"/>
  <c r="M43" i="38"/>
  <c r="O42" i="38"/>
  <c r="P42" i="38" s="1"/>
  <c r="S42" i="38" s="1"/>
  <c r="AH43" i="13" s="1"/>
  <c r="M42" i="38"/>
  <c r="O41" i="38"/>
  <c r="P41" i="38" s="1"/>
  <c r="M41" i="38"/>
  <c r="O40" i="38"/>
  <c r="M40" i="38"/>
  <c r="O39" i="38"/>
  <c r="M39" i="38"/>
  <c r="O38" i="38"/>
  <c r="R38" i="38" s="1"/>
  <c r="G39" i="13" s="1"/>
  <c r="M38" i="38"/>
  <c r="O37" i="38"/>
  <c r="P37" i="38" s="1"/>
  <c r="M37" i="38"/>
  <c r="O36" i="38"/>
  <c r="P36" i="38" s="1"/>
  <c r="M36" i="38"/>
  <c r="I36" i="38"/>
  <c r="I37" i="38" s="1"/>
  <c r="I38" i="38" s="1"/>
  <c r="I39" i="38" s="1"/>
  <c r="I40" i="38" s="1"/>
  <c r="I41" i="38" s="1"/>
  <c r="I42" i="38" s="1"/>
  <c r="I43" i="38" s="1"/>
  <c r="I44" i="38" s="1"/>
  <c r="I45" i="38" s="1"/>
  <c r="I46" i="38" s="1"/>
  <c r="I47" i="38" s="1"/>
  <c r="I48" i="38" s="1"/>
  <c r="I49" i="38" s="1"/>
  <c r="I50" i="38" s="1"/>
  <c r="I51" i="38" s="1"/>
  <c r="I52" i="38" s="1"/>
  <c r="I53" i="38" s="1"/>
  <c r="I54" i="38" s="1"/>
  <c r="I55" i="38" s="1"/>
  <c r="I56" i="38" s="1"/>
  <c r="I57" i="38" s="1"/>
  <c r="I58" i="38" s="1"/>
  <c r="I59" i="38" s="1"/>
  <c r="I60" i="38" s="1"/>
  <c r="I61" i="38" s="1"/>
  <c r="I62" i="38" s="1"/>
  <c r="O35" i="38"/>
  <c r="M35" i="38"/>
  <c r="O34" i="38"/>
  <c r="P34" i="38" s="1"/>
  <c r="M34" i="38"/>
  <c r="O33" i="38"/>
  <c r="M33" i="38"/>
  <c r="O32" i="38"/>
  <c r="M32" i="38"/>
  <c r="O31" i="38"/>
  <c r="M31" i="38"/>
  <c r="O30" i="38"/>
  <c r="P30" i="38" s="1"/>
  <c r="M30" i="38"/>
  <c r="O29" i="38"/>
  <c r="P29" i="38" s="1"/>
  <c r="M29" i="38"/>
  <c r="O28" i="38"/>
  <c r="M28" i="38"/>
  <c r="O27" i="38"/>
  <c r="M27" i="38"/>
  <c r="O26" i="38"/>
  <c r="P26" i="38" s="1"/>
  <c r="M26" i="38"/>
  <c r="O25" i="38"/>
  <c r="P25" i="38" s="1"/>
  <c r="M25" i="38"/>
  <c r="O24" i="38"/>
  <c r="P24" i="38" s="1"/>
  <c r="M24" i="38"/>
  <c r="O23" i="38"/>
  <c r="M23" i="38"/>
  <c r="O22" i="38"/>
  <c r="M22" i="38"/>
  <c r="O21" i="38"/>
  <c r="M21" i="38"/>
  <c r="O20" i="38"/>
  <c r="M20" i="38"/>
  <c r="O19" i="38"/>
  <c r="M19" i="38"/>
  <c r="O18" i="38"/>
  <c r="M18" i="38"/>
  <c r="O17" i="38"/>
  <c r="P17" i="38" s="1"/>
  <c r="M17" i="38"/>
  <c r="O16" i="38"/>
  <c r="M16" i="38"/>
  <c r="O15" i="38"/>
  <c r="P15" i="38" s="1"/>
  <c r="M15" i="38"/>
  <c r="O14" i="38"/>
  <c r="M14" i="38"/>
  <c r="O13" i="38"/>
  <c r="P13" i="38" s="1"/>
  <c r="M13" i="38"/>
  <c r="O12" i="38"/>
  <c r="M12" i="38"/>
  <c r="O11" i="38"/>
  <c r="P11" i="38" s="1"/>
  <c r="M11" i="38"/>
  <c r="O10" i="38"/>
  <c r="M10" i="38"/>
  <c r="O9" i="38"/>
  <c r="P9" i="38" s="1"/>
  <c r="M9" i="38"/>
  <c r="C9" i="38"/>
  <c r="C11" i="38" s="1"/>
  <c r="O8" i="38"/>
  <c r="M8" i="38"/>
  <c r="C8" i="38"/>
  <c r="O7" i="38"/>
  <c r="P7" i="38" s="1"/>
  <c r="M7" i="38"/>
  <c r="O6" i="38"/>
  <c r="P6" i="38" s="1"/>
  <c r="M6" i="38"/>
  <c r="J6" i="38"/>
  <c r="J7" i="38" s="1"/>
  <c r="J8" i="38" s="1"/>
  <c r="J9" i="38" s="1"/>
  <c r="J10" i="38" s="1"/>
  <c r="J11" i="38" s="1"/>
  <c r="J12" i="38" s="1"/>
  <c r="J13" i="38" s="1"/>
  <c r="J14" i="38" s="1"/>
  <c r="J15" i="38" s="1"/>
  <c r="J16" i="38" s="1"/>
  <c r="J17" i="38" s="1"/>
  <c r="J18" i="38" s="1"/>
  <c r="J19" i="38" s="1"/>
  <c r="J20" i="38" s="1"/>
  <c r="J21" i="38" s="1"/>
  <c r="J22" i="38" s="1"/>
  <c r="J23" i="38" s="1"/>
  <c r="J24" i="38" s="1"/>
  <c r="J25" i="38" s="1"/>
  <c r="J26" i="38" s="1"/>
  <c r="J27" i="38" s="1"/>
  <c r="J28" i="38" s="1"/>
  <c r="J29" i="38" s="1"/>
  <c r="J30" i="38" s="1"/>
  <c r="J31" i="38" s="1"/>
  <c r="J32" i="38" s="1"/>
  <c r="J33" i="38" s="1"/>
  <c r="J34" i="38" s="1"/>
  <c r="J35" i="38" s="1"/>
  <c r="J36" i="38" s="1"/>
  <c r="J37" i="38" s="1"/>
  <c r="J38" i="38" s="1"/>
  <c r="J39" i="38" s="1"/>
  <c r="J40" i="38" s="1"/>
  <c r="J41" i="38" s="1"/>
  <c r="J42" i="38" s="1"/>
  <c r="J43" i="38" s="1"/>
  <c r="J44" i="38" s="1"/>
  <c r="J45" i="38" s="1"/>
  <c r="J46" i="38" s="1"/>
  <c r="J47" i="38" s="1"/>
  <c r="J48" i="38" s="1"/>
  <c r="J49" i="38" s="1"/>
  <c r="J50" i="38" s="1"/>
  <c r="J51" i="38" s="1"/>
  <c r="J52" i="38" s="1"/>
  <c r="J53" i="38" s="1"/>
  <c r="J54" i="38" s="1"/>
  <c r="J55" i="38" s="1"/>
  <c r="J56" i="38" s="1"/>
  <c r="J57" i="38" s="1"/>
  <c r="J58" i="38" s="1"/>
  <c r="J59" i="38" s="1"/>
  <c r="J60" i="38" s="1"/>
  <c r="J61" i="38" s="1"/>
  <c r="J62" i="38" s="1"/>
  <c r="J63" i="38" s="1"/>
  <c r="J64" i="38" s="1"/>
  <c r="J65" i="38" s="1"/>
  <c r="J66" i="38" s="1"/>
  <c r="J67" i="38" s="1"/>
  <c r="J68" i="38" s="1"/>
  <c r="J69" i="38" s="1"/>
  <c r="J70" i="38" s="1"/>
  <c r="J71" i="38" s="1"/>
  <c r="J72" i="38" s="1"/>
  <c r="J73" i="38" s="1"/>
  <c r="J74" i="38" s="1"/>
  <c r="J75" i="38" s="1"/>
  <c r="J76" i="38" s="1"/>
  <c r="J77" i="38" s="1"/>
  <c r="J78" i="38" s="1"/>
  <c r="J79" i="38" s="1"/>
  <c r="J80" i="38" s="1"/>
  <c r="J81" i="38" s="1"/>
  <c r="J82" i="38" s="1"/>
  <c r="J83" i="38" s="1"/>
  <c r="J84" i="38" s="1"/>
  <c r="J85" i="38" s="1"/>
  <c r="J86" i="38" s="1"/>
  <c r="J87" i="38" s="1"/>
  <c r="J88" i="38" s="1"/>
  <c r="J89" i="38" s="1"/>
  <c r="J90" i="38" s="1"/>
  <c r="J91" i="38" s="1"/>
  <c r="J92" i="38" s="1"/>
  <c r="J93" i="38" s="1"/>
  <c r="J94" i="38" s="1"/>
  <c r="J95" i="38" s="1"/>
  <c r="J96" i="38" s="1"/>
  <c r="J97" i="38" s="1"/>
  <c r="J98" i="38" s="1"/>
  <c r="J99" i="38" s="1"/>
  <c r="J100" i="38" s="1"/>
  <c r="J101" i="38" s="1"/>
  <c r="J102" i="38" s="1"/>
  <c r="J103" i="38" s="1"/>
  <c r="J104" i="38" s="1"/>
  <c r="J105" i="38" s="1"/>
  <c r="J106" i="38" s="1"/>
  <c r="J107" i="38" s="1"/>
  <c r="J108" i="38" s="1"/>
  <c r="J109" i="38" s="1"/>
  <c r="J110" i="38" s="1"/>
  <c r="J111" i="38" s="1"/>
  <c r="J112" i="38" s="1"/>
  <c r="J113" i="38" s="1"/>
  <c r="J114" i="38" s="1"/>
  <c r="J115" i="38" s="1"/>
  <c r="J116" i="38" s="1"/>
  <c r="J117" i="38" s="1"/>
  <c r="J118" i="38" s="1"/>
  <c r="J119" i="38" s="1"/>
  <c r="J120" i="38" s="1"/>
  <c r="J121" i="38" s="1"/>
  <c r="J122" i="38" s="1"/>
  <c r="J123" i="38" s="1"/>
  <c r="J124" i="38" s="1"/>
  <c r="J125" i="38" s="1"/>
  <c r="J126" i="38" s="1"/>
  <c r="J127" i="38" s="1"/>
  <c r="J128" i="38" s="1"/>
  <c r="J129" i="38" s="1"/>
  <c r="J130" i="38" s="1"/>
  <c r="J131" i="38" s="1"/>
  <c r="J132" i="38" s="1"/>
  <c r="J133" i="38" s="1"/>
  <c r="J134" i="38" s="1"/>
  <c r="J135" i="38" s="1"/>
  <c r="J136" i="38" s="1"/>
  <c r="J137" i="38" s="1"/>
  <c r="J138" i="38" s="1"/>
  <c r="J139" i="38" s="1"/>
  <c r="J140" i="38" s="1"/>
  <c r="J141" i="38" s="1"/>
  <c r="J142" i="38" s="1"/>
  <c r="J143" i="38" s="1"/>
  <c r="J144" i="38" s="1"/>
  <c r="J145" i="38" s="1"/>
  <c r="J146" i="38" s="1"/>
  <c r="J147" i="38" s="1"/>
  <c r="J148" i="38" s="1"/>
  <c r="J149" i="38" s="1"/>
  <c r="J150" i="38" s="1"/>
  <c r="J151" i="38" s="1"/>
  <c r="J152" i="38" s="1"/>
  <c r="J153" i="38" s="1"/>
  <c r="J154" i="38" s="1"/>
  <c r="J155" i="38" s="1"/>
  <c r="J156" i="38" s="1"/>
  <c r="J157" i="38" s="1"/>
  <c r="J158" i="38" s="1"/>
  <c r="J159" i="38" s="1"/>
  <c r="J160" i="38" s="1"/>
  <c r="J161" i="38" s="1"/>
  <c r="J162" i="38" s="1"/>
  <c r="J163" i="38" s="1"/>
  <c r="J164" i="38" s="1"/>
  <c r="J165" i="38" s="1"/>
  <c r="J166" i="38" s="1"/>
  <c r="J167" i="38" s="1"/>
  <c r="J168" i="38" s="1"/>
  <c r="J169" i="38" s="1"/>
  <c r="J170" i="38" s="1"/>
  <c r="J171" i="38" s="1"/>
  <c r="J172" i="38" s="1"/>
  <c r="J173" i="38" s="1"/>
  <c r="J174" i="38" s="1"/>
  <c r="J175" i="38" s="1"/>
  <c r="J176" i="38" s="1"/>
  <c r="J177" i="38" s="1"/>
  <c r="J178" i="38" s="1"/>
  <c r="J179" i="38" s="1"/>
  <c r="J180" i="38" s="1"/>
  <c r="J181" i="38" s="1"/>
  <c r="J182" i="38" s="1"/>
  <c r="J183" i="38" s="1"/>
  <c r="J184" i="38" s="1"/>
  <c r="J185" i="38" s="1"/>
  <c r="J186" i="38" s="1"/>
  <c r="J187" i="38" s="1"/>
  <c r="J188" i="38" s="1"/>
  <c r="J189" i="38" s="1"/>
  <c r="J190" i="38" s="1"/>
  <c r="J191" i="38" s="1"/>
  <c r="J192" i="38" s="1"/>
  <c r="J193" i="38" s="1"/>
  <c r="J194" i="38" s="1"/>
  <c r="J195" i="38" s="1"/>
  <c r="J196" i="38" s="1"/>
  <c r="J197" i="38" s="1"/>
  <c r="J198" i="38" s="1"/>
  <c r="J199" i="38" s="1"/>
  <c r="J200" i="38" s="1"/>
  <c r="J201" i="38" s="1"/>
  <c r="J202" i="38" s="1"/>
  <c r="J203" i="38" s="1"/>
  <c r="J204" i="38" s="1"/>
  <c r="J205" i="38" s="1"/>
  <c r="J206" i="38" s="1"/>
  <c r="J207" i="38" s="1"/>
  <c r="J208" i="38" s="1"/>
  <c r="J209" i="38" s="1"/>
  <c r="J210" i="38" s="1"/>
  <c r="J211" i="38" s="1"/>
  <c r="J212" i="38" s="1"/>
  <c r="J213" i="38" s="1"/>
  <c r="J214" i="38" s="1"/>
  <c r="J215" i="38" s="1"/>
  <c r="J216" i="38" s="1"/>
  <c r="J217" i="38" s="1"/>
  <c r="J218" i="38" s="1"/>
  <c r="J219" i="38" s="1"/>
  <c r="J220" i="38" s="1"/>
  <c r="J221" i="38" s="1"/>
  <c r="J222" i="38" s="1"/>
  <c r="J223" i="38" s="1"/>
  <c r="J224" i="38" s="1"/>
  <c r="J225" i="38" s="1"/>
  <c r="J226" i="38" s="1"/>
  <c r="J227" i="38" s="1"/>
  <c r="J228" i="38" s="1"/>
  <c r="J229" i="38" s="1"/>
  <c r="J230" i="38" s="1"/>
  <c r="J231" i="38" s="1"/>
  <c r="J232" i="38" s="1"/>
  <c r="J233" i="38" s="1"/>
  <c r="J234" i="38" s="1"/>
  <c r="J235" i="38" s="1"/>
  <c r="J236" i="38" s="1"/>
  <c r="J237" i="38" s="1"/>
  <c r="J238" i="38" s="1"/>
  <c r="J239" i="38" s="1"/>
  <c r="J240" i="38" s="1"/>
  <c r="J241" i="38" s="1"/>
  <c r="J242" i="38" s="1"/>
  <c r="J243" i="38" s="1"/>
  <c r="J244" i="38" s="1"/>
  <c r="J245" i="38" s="1"/>
  <c r="J246" i="38" s="1"/>
  <c r="J247" i="38" s="1"/>
  <c r="J248" i="38" s="1"/>
  <c r="J249" i="38" s="1"/>
  <c r="J250" i="38" s="1"/>
  <c r="J251" i="38" s="1"/>
  <c r="J252" i="38" s="1"/>
  <c r="J253" i="38" s="1"/>
  <c r="J254" i="38" s="1"/>
  <c r="J255" i="38" s="1"/>
  <c r="J256" i="38" s="1"/>
  <c r="J257" i="38" s="1"/>
  <c r="J258" i="38" s="1"/>
  <c r="J259" i="38" s="1"/>
  <c r="J260" i="38" s="1"/>
  <c r="J261" i="38" s="1"/>
  <c r="J262" i="38" s="1"/>
  <c r="J263" i="38" s="1"/>
  <c r="J264" i="38" s="1"/>
  <c r="J265" i="38" s="1"/>
  <c r="J266" i="38" s="1"/>
  <c r="J267" i="38" s="1"/>
  <c r="J268" i="38" s="1"/>
  <c r="J269" i="38" s="1"/>
  <c r="J270" i="38" s="1"/>
  <c r="J271" i="38" s="1"/>
  <c r="J272" i="38" s="1"/>
  <c r="J273" i="38" s="1"/>
  <c r="J274" i="38" s="1"/>
  <c r="J275" i="38" s="1"/>
  <c r="J276" i="38" s="1"/>
  <c r="J277" i="38" s="1"/>
  <c r="J278" i="38" s="1"/>
  <c r="J279" i="38" s="1"/>
  <c r="J280" i="38" s="1"/>
  <c r="J281" i="38" s="1"/>
  <c r="J282" i="38" s="1"/>
  <c r="J283" i="38" s="1"/>
  <c r="J284" i="38" s="1"/>
  <c r="J285" i="38" s="1"/>
  <c r="J286" i="38" s="1"/>
  <c r="J287" i="38" s="1"/>
  <c r="J288" i="38" s="1"/>
  <c r="J289" i="38" s="1"/>
  <c r="J290" i="38" s="1"/>
  <c r="J291" i="38" s="1"/>
  <c r="J292" i="38" s="1"/>
  <c r="J293" i="38" s="1"/>
  <c r="J294" i="38" s="1"/>
  <c r="J295" i="38" s="1"/>
  <c r="J296" i="38" s="1"/>
  <c r="J297" i="38" s="1"/>
  <c r="J298" i="38" s="1"/>
  <c r="J299" i="38" s="1"/>
  <c r="J300" i="38" s="1"/>
  <c r="J301" i="38" s="1"/>
  <c r="J302" i="38" s="1"/>
  <c r="J303" i="38" s="1"/>
  <c r="J304" i="38" s="1"/>
  <c r="J305" i="38" s="1"/>
  <c r="J306" i="38" s="1"/>
  <c r="J307" i="38" s="1"/>
  <c r="J308" i="38" s="1"/>
  <c r="J309" i="38" s="1"/>
  <c r="J310" i="38" s="1"/>
  <c r="J311" i="38" s="1"/>
  <c r="J312" i="38" s="1"/>
  <c r="J313" i="38" s="1"/>
  <c r="J314" i="38" s="1"/>
  <c r="J315" i="38" s="1"/>
  <c r="J316" i="38" s="1"/>
  <c r="J317" i="38" s="1"/>
  <c r="J318" i="38" s="1"/>
  <c r="J319" i="38" s="1"/>
  <c r="J320" i="38" s="1"/>
  <c r="J321" i="38" s="1"/>
  <c r="J322" i="38" s="1"/>
  <c r="J323" i="38" s="1"/>
  <c r="J324" i="38" s="1"/>
  <c r="J325" i="38" s="1"/>
  <c r="J326" i="38" s="1"/>
  <c r="J327" i="38" s="1"/>
  <c r="J328" i="38" s="1"/>
  <c r="J329" i="38" s="1"/>
  <c r="J330" i="38" s="1"/>
  <c r="J331" i="38" s="1"/>
  <c r="J332" i="38" s="1"/>
  <c r="J333" i="38" s="1"/>
  <c r="J334" i="38" s="1"/>
  <c r="J335" i="38" s="1"/>
  <c r="J336" i="38" s="1"/>
  <c r="J337" i="38" s="1"/>
  <c r="J338" i="38" s="1"/>
  <c r="J339" i="38" s="1"/>
  <c r="J340" i="38" s="1"/>
  <c r="J341" i="38" s="1"/>
  <c r="J342" i="38" s="1"/>
  <c r="J343" i="38" s="1"/>
  <c r="J344" i="38" s="1"/>
  <c r="J345" i="38" s="1"/>
  <c r="J346" i="38" s="1"/>
  <c r="J347" i="38" s="1"/>
  <c r="J348" i="38" s="1"/>
  <c r="J349" i="38" s="1"/>
  <c r="J350" i="38" s="1"/>
  <c r="J351" i="38" s="1"/>
  <c r="J352" i="38" s="1"/>
  <c r="J353" i="38" s="1"/>
  <c r="J354" i="38" s="1"/>
  <c r="J355" i="38" s="1"/>
  <c r="J356" i="38" s="1"/>
  <c r="J357" i="38" s="1"/>
  <c r="J358" i="38" s="1"/>
  <c r="J359" i="38" s="1"/>
  <c r="J360" i="38" s="1"/>
  <c r="J361" i="38" s="1"/>
  <c r="J362" i="38" s="1"/>
  <c r="J363" i="38" s="1"/>
  <c r="J364" i="38" s="1"/>
  <c r="J365" i="38" s="1"/>
  <c r="J366" i="38" s="1"/>
  <c r="J367" i="38" s="1"/>
  <c r="J368" i="38" s="1"/>
  <c r="O5" i="38"/>
  <c r="M5" i="38"/>
  <c r="J5" i="38"/>
  <c r="I5" i="38"/>
  <c r="I6" i="38" s="1"/>
  <c r="I7" i="38" s="1"/>
  <c r="I8" i="38" s="1"/>
  <c r="I9" i="38" s="1"/>
  <c r="I10" i="38" s="1"/>
  <c r="I11" i="38" s="1"/>
  <c r="I12" i="38" s="1"/>
  <c r="I13" i="38" s="1"/>
  <c r="I14" i="38" s="1"/>
  <c r="I15" i="38" s="1"/>
  <c r="I16" i="38" s="1"/>
  <c r="I17" i="38" s="1"/>
  <c r="I18" i="38" s="1"/>
  <c r="I19" i="38" s="1"/>
  <c r="I20" i="38" s="1"/>
  <c r="I21" i="38" s="1"/>
  <c r="I22" i="38" s="1"/>
  <c r="I23" i="38" s="1"/>
  <c r="I24" i="38" s="1"/>
  <c r="I25" i="38" s="1"/>
  <c r="I26" i="38" s="1"/>
  <c r="I27" i="38" s="1"/>
  <c r="I28" i="38" s="1"/>
  <c r="I29" i="38" s="1"/>
  <c r="I30" i="38" s="1"/>
  <c r="I31" i="38" s="1"/>
  <c r="I32" i="38" s="1"/>
  <c r="I33" i="38" s="1"/>
  <c r="I34" i="38" s="1"/>
  <c r="O4" i="38"/>
  <c r="P4" i="38" s="1"/>
  <c r="M4" i="38"/>
  <c r="D4" i="38"/>
  <c r="C12" i="38" l="1"/>
  <c r="C10" i="38"/>
  <c r="S203" i="38"/>
  <c r="AH204" i="13" s="1"/>
  <c r="S53" i="38"/>
  <c r="AH54" i="13" s="1"/>
  <c r="S72" i="38"/>
  <c r="AH73" i="13" s="1"/>
  <c r="S153" i="38"/>
  <c r="AH154" i="13" s="1"/>
  <c r="R164" i="38"/>
  <c r="G165" i="13" s="1"/>
  <c r="R180" i="38"/>
  <c r="G181" i="13" s="1"/>
  <c r="R149" i="38"/>
  <c r="G150" i="13" s="1"/>
  <c r="S279" i="38"/>
  <c r="AH280" i="13" s="1"/>
  <c r="R101" i="38"/>
  <c r="G102" i="13" s="1"/>
  <c r="R105" i="38"/>
  <c r="G106" i="13" s="1"/>
  <c r="R132" i="38"/>
  <c r="G133" i="13" s="1"/>
  <c r="R136" i="38"/>
  <c r="G137" i="13" s="1"/>
  <c r="S7" i="38"/>
  <c r="AH8" i="13" s="1"/>
  <c r="R292" i="38"/>
  <c r="G293" i="13" s="1"/>
  <c r="S296" i="38"/>
  <c r="AH297" i="13" s="1"/>
  <c r="R5" i="38"/>
  <c r="G6" i="13" s="1"/>
  <c r="S11" i="38"/>
  <c r="AH12" i="13" s="1"/>
  <c r="S30" i="38"/>
  <c r="AH31" i="13" s="1"/>
  <c r="S188" i="38"/>
  <c r="AH189" i="13" s="1"/>
  <c r="S320" i="38"/>
  <c r="AH321" i="13" s="1"/>
  <c r="R94" i="38"/>
  <c r="G95" i="13" s="1"/>
  <c r="R79" i="38"/>
  <c r="G80" i="13" s="1"/>
  <c r="P285" i="38"/>
  <c r="S285" i="38" s="1"/>
  <c r="AH286" i="13" s="1"/>
  <c r="P227" i="38"/>
  <c r="S227" i="38" s="1"/>
  <c r="AH228" i="13" s="1"/>
  <c r="R181" i="38"/>
  <c r="G182" i="13" s="1"/>
  <c r="S24" i="38"/>
  <c r="AH25" i="13" s="1"/>
  <c r="R55" i="38"/>
  <c r="G56" i="13" s="1"/>
  <c r="S82" i="38"/>
  <c r="AH83" i="13" s="1"/>
  <c r="S189" i="38"/>
  <c r="AH190" i="13" s="1"/>
  <c r="S282" i="38"/>
  <c r="AH283" i="13" s="1"/>
  <c r="R355" i="38"/>
  <c r="G356" i="13" s="1"/>
  <c r="S29" i="38"/>
  <c r="AH30" i="13" s="1"/>
  <c r="R33" i="38"/>
  <c r="G34" i="13" s="1"/>
  <c r="S52" i="38"/>
  <c r="AH53" i="13" s="1"/>
  <c r="R75" i="38"/>
  <c r="G76" i="13" s="1"/>
  <c r="S83" i="38"/>
  <c r="AH84" i="13" s="1"/>
  <c r="R87" i="38"/>
  <c r="G88" i="13" s="1"/>
  <c r="R91" i="38"/>
  <c r="G92" i="13" s="1"/>
  <c r="S194" i="38"/>
  <c r="AH195" i="13" s="1"/>
  <c r="R225" i="38"/>
  <c r="G226" i="13" s="1"/>
  <c r="R240" i="38"/>
  <c r="G241" i="13" s="1"/>
  <c r="R243" i="38"/>
  <c r="G244" i="13" s="1"/>
  <c r="S274" i="38"/>
  <c r="AH275" i="13" s="1"/>
  <c r="R280" i="38"/>
  <c r="G281" i="13" s="1"/>
  <c r="S25" i="38"/>
  <c r="AH26" i="13" s="1"/>
  <c r="S36" i="38"/>
  <c r="AH37" i="13" s="1"/>
  <c r="P33" i="38"/>
  <c r="S33" i="38" s="1"/>
  <c r="AH34" i="13" s="1"/>
  <c r="R80" i="38"/>
  <c r="G81" i="13" s="1"/>
  <c r="S122" i="38"/>
  <c r="AH123" i="13" s="1"/>
  <c r="R137" i="38"/>
  <c r="G138" i="13" s="1"/>
  <c r="R191" i="38"/>
  <c r="G192" i="13" s="1"/>
  <c r="S202" i="38"/>
  <c r="AH203" i="13" s="1"/>
  <c r="P280" i="38"/>
  <c r="S280" i="38" s="1"/>
  <c r="AH281" i="13" s="1"/>
  <c r="S364" i="38"/>
  <c r="AH365" i="13" s="1"/>
  <c r="S99" i="38"/>
  <c r="AH100" i="13" s="1"/>
  <c r="S119" i="38"/>
  <c r="AH120" i="13" s="1"/>
  <c r="S130" i="38"/>
  <c r="AH131" i="13" s="1"/>
  <c r="R200" i="38"/>
  <c r="G201" i="13" s="1"/>
  <c r="S264" i="38"/>
  <c r="AH265" i="13" s="1"/>
  <c r="R301" i="38"/>
  <c r="G302" i="13" s="1"/>
  <c r="R125" i="38"/>
  <c r="G126" i="13" s="1"/>
  <c r="R234" i="38"/>
  <c r="G235" i="13" s="1"/>
  <c r="R255" i="38"/>
  <c r="G256" i="13" s="1"/>
  <c r="R336" i="38"/>
  <c r="G337" i="13" s="1"/>
  <c r="R343" i="38"/>
  <c r="G344" i="13" s="1"/>
  <c r="R347" i="38"/>
  <c r="G348" i="13" s="1"/>
  <c r="P363" i="38"/>
  <c r="S363" i="38" s="1"/>
  <c r="AH364" i="13" s="1"/>
  <c r="R364" i="38"/>
  <c r="G365" i="13" s="1"/>
  <c r="P137" i="38"/>
  <c r="R176" i="38"/>
  <c r="G177" i="13" s="1"/>
  <c r="R204" i="38"/>
  <c r="G205" i="13" s="1"/>
  <c r="P222" i="38"/>
  <c r="S222" i="38" s="1"/>
  <c r="AH223" i="13" s="1"/>
  <c r="P292" i="38"/>
  <c r="S292" i="38" s="1"/>
  <c r="AH293" i="13" s="1"/>
  <c r="R337" i="38"/>
  <c r="G338" i="13" s="1"/>
  <c r="P355" i="38"/>
  <c r="S355" i="38" s="1"/>
  <c r="AH356" i="13" s="1"/>
  <c r="R15" i="38"/>
  <c r="G16" i="13" s="1"/>
  <c r="R17" i="38"/>
  <c r="G18" i="13" s="1"/>
  <c r="R95" i="38"/>
  <c r="G96" i="13" s="1"/>
  <c r="R102" i="38"/>
  <c r="G103" i="13" s="1"/>
  <c r="R110" i="38"/>
  <c r="G111" i="13" s="1"/>
  <c r="R119" i="38"/>
  <c r="G120" i="13" s="1"/>
  <c r="R123" i="38"/>
  <c r="G124" i="13" s="1"/>
  <c r="R146" i="38"/>
  <c r="G147" i="13" s="1"/>
  <c r="P149" i="38"/>
  <c r="S149" i="38" s="1"/>
  <c r="AH150" i="13" s="1"/>
  <c r="R150" i="38"/>
  <c r="G151" i="13" s="1"/>
  <c r="R157" i="38"/>
  <c r="G158" i="13" s="1"/>
  <c r="R236" i="38"/>
  <c r="G237" i="13" s="1"/>
  <c r="P243" i="38"/>
  <c r="S243" i="38" s="1"/>
  <c r="AH244" i="13" s="1"/>
  <c r="R258" i="38"/>
  <c r="G259" i="13" s="1"/>
  <c r="R56" i="38"/>
  <c r="G57" i="13" s="1"/>
  <c r="S103" i="38"/>
  <c r="AH104" i="13" s="1"/>
  <c r="S111" i="38"/>
  <c r="AH112" i="13" s="1"/>
  <c r="R115" i="38"/>
  <c r="G116" i="13" s="1"/>
  <c r="P180" i="38"/>
  <c r="S180" i="38" s="1"/>
  <c r="AH181" i="13" s="1"/>
  <c r="R223" i="38"/>
  <c r="G224" i="13" s="1"/>
  <c r="R339" i="38"/>
  <c r="G340" i="13" s="1"/>
  <c r="S356" i="38"/>
  <c r="AH357" i="13" s="1"/>
  <c r="R70" i="38"/>
  <c r="G71" i="13" s="1"/>
  <c r="P70" i="38"/>
  <c r="S70" i="38" s="1"/>
  <c r="AH71" i="13" s="1"/>
  <c r="R129" i="38"/>
  <c r="G130" i="13" s="1"/>
  <c r="P129" i="38"/>
  <c r="S129" i="38" s="1"/>
  <c r="AH130" i="13" s="1"/>
  <c r="P169" i="38"/>
  <c r="S169" i="38" s="1"/>
  <c r="AH170" i="13" s="1"/>
  <c r="R169" i="38"/>
  <c r="G170" i="13" s="1"/>
  <c r="R316" i="38"/>
  <c r="G317" i="13" s="1"/>
  <c r="P316" i="38"/>
  <c r="S316" i="38" s="1"/>
  <c r="AH317" i="13" s="1"/>
  <c r="R331" i="38"/>
  <c r="G332" i="13" s="1"/>
  <c r="P331" i="38"/>
  <c r="S331" i="38" s="1"/>
  <c r="AH332" i="13" s="1"/>
  <c r="S15" i="38"/>
  <c r="AH16" i="13" s="1"/>
  <c r="R51" i="38"/>
  <c r="G52" i="13" s="1"/>
  <c r="S58" i="38"/>
  <c r="AH59" i="13" s="1"/>
  <c r="R114" i="38"/>
  <c r="G115" i="13" s="1"/>
  <c r="R305" i="38"/>
  <c r="G306" i="13" s="1"/>
  <c r="P305" i="38"/>
  <c r="S305" i="38" s="1"/>
  <c r="AH306" i="13" s="1"/>
  <c r="P38" i="38"/>
  <c r="S38" i="38" s="1"/>
  <c r="AH39" i="13" s="1"/>
  <c r="R74" i="38"/>
  <c r="G75" i="13" s="1"/>
  <c r="R76" i="38"/>
  <c r="G77" i="13" s="1"/>
  <c r="R109" i="38"/>
  <c r="G110" i="13" s="1"/>
  <c r="R168" i="38"/>
  <c r="G169" i="13" s="1"/>
  <c r="P168" i="38"/>
  <c r="S168" i="38" s="1"/>
  <c r="AH169" i="13" s="1"/>
  <c r="R172" i="38"/>
  <c r="G173" i="13" s="1"/>
  <c r="P172" i="38"/>
  <c r="S172" i="38" s="1"/>
  <c r="AH173" i="13" s="1"/>
  <c r="R197" i="38"/>
  <c r="G198" i="13" s="1"/>
  <c r="P260" i="38"/>
  <c r="S260" i="38" s="1"/>
  <c r="AH261" i="13" s="1"/>
  <c r="R262" i="38"/>
  <c r="G263" i="13" s="1"/>
  <c r="P262" i="38"/>
  <c r="S262" i="38" s="1"/>
  <c r="AH263" i="13" s="1"/>
  <c r="R324" i="38"/>
  <c r="G325" i="13" s="1"/>
  <c r="P324" i="38"/>
  <c r="S324" i="38" s="1"/>
  <c r="AH325" i="13" s="1"/>
  <c r="R328" i="38"/>
  <c r="G329" i="13" s="1"/>
  <c r="P328" i="38"/>
  <c r="S328" i="38" s="1"/>
  <c r="AH329" i="13" s="1"/>
  <c r="S343" i="38"/>
  <c r="AH344" i="13" s="1"/>
  <c r="R28" i="38"/>
  <c r="G29" i="13" s="1"/>
  <c r="P28" i="38"/>
  <c r="S28" i="38" s="1"/>
  <c r="AH29" i="13" s="1"/>
  <c r="P325" i="38"/>
  <c r="S325" i="38" s="1"/>
  <c r="AH326" i="13" s="1"/>
  <c r="R325" i="38"/>
  <c r="G326" i="13" s="1"/>
  <c r="S13" i="38"/>
  <c r="AH14" i="13" s="1"/>
  <c r="S17" i="38"/>
  <c r="AH18" i="13" s="1"/>
  <c r="R47" i="38"/>
  <c r="G48" i="13" s="1"/>
  <c r="S49" i="38"/>
  <c r="AH50" i="13" s="1"/>
  <c r="R54" i="38"/>
  <c r="G55" i="13" s="1"/>
  <c r="S56" i="38"/>
  <c r="AH57" i="13" s="1"/>
  <c r="R118" i="38"/>
  <c r="G119" i="13" s="1"/>
  <c r="P118" i="38"/>
  <c r="S118" i="38" s="1"/>
  <c r="AH119" i="13" s="1"/>
  <c r="S212" i="38"/>
  <c r="AH213" i="13" s="1"/>
  <c r="S221" i="38"/>
  <c r="AH222" i="13" s="1"/>
  <c r="R238" i="38"/>
  <c r="G239" i="13" s="1"/>
  <c r="P238" i="38"/>
  <c r="S238" i="38" s="1"/>
  <c r="AH239" i="13" s="1"/>
  <c r="R271" i="38"/>
  <c r="G272" i="13" s="1"/>
  <c r="S275" i="38"/>
  <c r="AH276" i="13" s="1"/>
  <c r="S287" i="38"/>
  <c r="AH288" i="13" s="1"/>
  <c r="R32" i="38"/>
  <c r="G33" i="13" s="1"/>
  <c r="R35" i="38"/>
  <c r="G36" i="13" s="1"/>
  <c r="R40" i="38"/>
  <c r="G41" i="13" s="1"/>
  <c r="P51" i="38"/>
  <c r="S51" i="38" s="1"/>
  <c r="AH52" i="13" s="1"/>
  <c r="P75" i="38"/>
  <c r="S75" i="38" s="1"/>
  <c r="AH76" i="13" s="1"/>
  <c r="R78" i="38"/>
  <c r="G79" i="13" s="1"/>
  <c r="S80" i="38"/>
  <c r="AH81" i="13" s="1"/>
  <c r="S95" i="38"/>
  <c r="AH96" i="13" s="1"/>
  <c r="S102" i="38"/>
  <c r="AH103" i="13" s="1"/>
  <c r="S107" i="38"/>
  <c r="AH108" i="13" s="1"/>
  <c r="S113" i="38"/>
  <c r="AH114" i="13" s="1"/>
  <c r="R4" i="38"/>
  <c r="G5" i="13" s="1"/>
  <c r="R7" i="38"/>
  <c r="G8" i="13" s="1"/>
  <c r="R24" i="38"/>
  <c r="G25" i="13" s="1"/>
  <c r="S26" i="38"/>
  <c r="AH27" i="13" s="1"/>
  <c r="S37" i="38"/>
  <c r="AH38" i="13" s="1"/>
  <c r="R52" i="38"/>
  <c r="G53" i="13" s="1"/>
  <c r="P74" i="38"/>
  <c r="S74" i="38" s="1"/>
  <c r="AH75" i="13" s="1"/>
  <c r="S88" i="38"/>
  <c r="AH89" i="13" s="1"/>
  <c r="S92" i="38"/>
  <c r="AH93" i="13" s="1"/>
  <c r="S94" i="38"/>
  <c r="AH95" i="13" s="1"/>
  <c r="P136" i="38"/>
  <c r="S136" i="38" s="1"/>
  <c r="AH137" i="13" s="1"/>
  <c r="R141" i="38"/>
  <c r="G142" i="13" s="1"/>
  <c r="R187" i="38"/>
  <c r="G188" i="13" s="1"/>
  <c r="S196" i="38"/>
  <c r="AH197" i="13" s="1"/>
  <c r="P230" i="38"/>
  <c r="S230" i="38" s="1"/>
  <c r="AH231" i="13" s="1"/>
  <c r="S245" i="38"/>
  <c r="AH246" i="13" s="1"/>
  <c r="R276" i="38"/>
  <c r="G277" i="13" s="1"/>
  <c r="P276" i="38"/>
  <c r="S276" i="38" s="1"/>
  <c r="AH277" i="13" s="1"/>
  <c r="P306" i="38"/>
  <c r="S306" i="38" s="1"/>
  <c r="AH307" i="13" s="1"/>
  <c r="R306" i="38"/>
  <c r="G307" i="13" s="1"/>
  <c r="R317" i="38"/>
  <c r="G318" i="13" s="1"/>
  <c r="S339" i="38"/>
  <c r="AH340" i="13" s="1"/>
  <c r="R106" i="38"/>
  <c r="G107" i="13" s="1"/>
  <c r="S154" i="38"/>
  <c r="AH155" i="13" s="1"/>
  <c r="R159" i="38"/>
  <c r="G160" i="13" s="1"/>
  <c r="S171" i="38"/>
  <c r="AH172" i="13" s="1"/>
  <c r="S184" i="38"/>
  <c r="AH185" i="13" s="1"/>
  <c r="S190" i="38"/>
  <c r="AH191" i="13" s="1"/>
  <c r="R195" i="38"/>
  <c r="G196" i="13" s="1"/>
  <c r="S224" i="38"/>
  <c r="AH225" i="13" s="1"/>
  <c r="S229" i="38"/>
  <c r="AH230" i="13" s="1"/>
  <c r="R249" i="38"/>
  <c r="G250" i="13" s="1"/>
  <c r="S267" i="38"/>
  <c r="AH268" i="13" s="1"/>
  <c r="R269" i="38"/>
  <c r="G270" i="13" s="1"/>
  <c r="R304" i="38"/>
  <c r="G305" i="13" s="1"/>
  <c r="R308" i="38"/>
  <c r="G309" i="13" s="1"/>
  <c r="S321" i="38"/>
  <c r="AH322" i="13" s="1"/>
  <c r="R323" i="38"/>
  <c r="G324" i="13" s="1"/>
  <c r="R327" i="38"/>
  <c r="G328" i="13" s="1"/>
  <c r="S344" i="38"/>
  <c r="AH345" i="13" s="1"/>
  <c r="R98" i="38"/>
  <c r="G99" i="13" s="1"/>
  <c r="S9" i="38"/>
  <c r="AH10" i="13" s="1"/>
  <c r="R11" i="38"/>
  <c r="G12" i="13" s="1"/>
  <c r="R19" i="38"/>
  <c r="G20" i="13" s="1"/>
  <c r="R21" i="38"/>
  <c r="G22" i="13" s="1"/>
  <c r="R25" i="38"/>
  <c r="G26" i="13" s="1"/>
  <c r="R30" i="38"/>
  <c r="G31" i="13" s="1"/>
  <c r="R36" i="38"/>
  <c r="G37" i="13" s="1"/>
  <c r="R44" i="38"/>
  <c r="G45" i="13" s="1"/>
  <c r="S48" i="38"/>
  <c r="AH49" i="13" s="1"/>
  <c r="R53" i="38"/>
  <c r="G54" i="13" s="1"/>
  <c r="S62" i="38"/>
  <c r="AH63" i="13" s="1"/>
  <c r="S65" i="38"/>
  <c r="AH66" i="13" s="1"/>
  <c r="R67" i="38"/>
  <c r="G68" i="13" s="1"/>
  <c r="R72" i="38"/>
  <c r="G73" i="13" s="1"/>
  <c r="S79" i="38"/>
  <c r="AH80" i="13" s="1"/>
  <c r="R83" i="38"/>
  <c r="G84" i="13" s="1"/>
  <c r="R103" i="38"/>
  <c r="G104" i="13" s="1"/>
  <c r="P106" i="38"/>
  <c r="S106" i="38" s="1"/>
  <c r="AH107" i="13" s="1"/>
  <c r="S110" i="38"/>
  <c r="AH111" i="13" s="1"/>
  <c r="R122" i="38"/>
  <c r="G123" i="13" s="1"/>
  <c r="S125" i="38"/>
  <c r="AH126" i="13" s="1"/>
  <c r="R128" i="38"/>
  <c r="G129" i="13" s="1"/>
  <c r="S142" i="38"/>
  <c r="AH143" i="13" s="1"/>
  <c r="R153" i="38"/>
  <c r="G154" i="13" s="1"/>
  <c r="R167" i="38"/>
  <c r="G168" i="13" s="1"/>
  <c r="R171" i="38"/>
  <c r="G172" i="13" s="1"/>
  <c r="S174" i="38"/>
  <c r="AH175" i="13" s="1"/>
  <c r="S181" i="38"/>
  <c r="AH182" i="13" s="1"/>
  <c r="R190" i="38"/>
  <c r="G191" i="13" s="1"/>
  <c r="P195" i="38"/>
  <c r="S195" i="38" s="1"/>
  <c r="AH196" i="13" s="1"/>
  <c r="R203" i="38"/>
  <c r="G204" i="13" s="1"/>
  <c r="R208" i="38"/>
  <c r="G209" i="13" s="1"/>
  <c r="S215" i="38"/>
  <c r="AH216" i="13" s="1"/>
  <c r="R219" i="38"/>
  <c r="G220" i="13" s="1"/>
  <c r="R232" i="38"/>
  <c r="G233" i="13" s="1"/>
  <c r="S234" i="38"/>
  <c r="AH235" i="13" s="1"/>
  <c r="R241" i="38"/>
  <c r="G242" i="13" s="1"/>
  <c r="S250" i="38"/>
  <c r="AH251" i="13" s="1"/>
  <c r="S255" i="38"/>
  <c r="AH256" i="13" s="1"/>
  <c r="R257" i="38"/>
  <c r="G258" i="13" s="1"/>
  <c r="P269" i="38"/>
  <c r="S269" i="38" s="1"/>
  <c r="AH270" i="13" s="1"/>
  <c r="R277" i="38"/>
  <c r="G278" i="13" s="1"/>
  <c r="R279" i="38"/>
  <c r="G280" i="13" s="1"/>
  <c r="R296" i="38"/>
  <c r="G297" i="13" s="1"/>
  <c r="P304" i="38"/>
  <c r="S304" i="38" s="1"/>
  <c r="AH305" i="13" s="1"/>
  <c r="P308" i="38"/>
  <c r="S308" i="38" s="1"/>
  <c r="AH309" i="13" s="1"/>
  <c r="R320" i="38"/>
  <c r="G321" i="13" s="1"/>
  <c r="P323" i="38"/>
  <c r="S323" i="38" s="1"/>
  <c r="AH324" i="13" s="1"/>
  <c r="P327" i="38"/>
  <c r="S327" i="38" s="1"/>
  <c r="AH328" i="13" s="1"/>
  <c r="R332" i="38"/>
  <c r="G333" i="13" s="1"/>
  <c r="R335" i="38"/>
  <c r="G336" i="13" s="1"/>
  <c r="R338" i="38"/>
  <c r="G339" i="13" s="1"/>
  <c r="R342" i="38"/>
  <c r="G343" i="13" s="1"/>
  <c r="R344" i="38"/>
  <c r="G345" i="13" s="1"/>
  <c r="R367" i="38"/>
  <c r="G368" i="13" s="1"/>
  <c r="S60" i="38"/>
  <c r="AH61" i="13" s="1"/>
  <c r="R211" i="38"/>
  <c r="G212" i="13" s="1"/>
  <c r="P211" i="38"/>
  <c r="S211" i="38" s="1"/>
  <c r="AH212" i="13" s="1"/>
  <c r="S278" i="38"/>
  <c r="AH279" i="13" s="1"/>
  <c r="R278" i="38"/>
  <c r="G279" i="13" s="1"/>
  <c r="R299" i="38"/>
  <c r="G300" i="13" s="1"/>
  <c r="P299" i="38"/>
  <c r="S299" i="38" s="1"/>
  <c r="AH300" i="13" s="1"/>
  <c r="R351" i="38"/>
  <c r="G352" i="13" s="1"/>
  <c r="P351" i="38"/>
  <c r="S351" i="38" s="1"/>
  <c r="AH352" i="13" s="1"/>
  <c r="R359" i="38"/>
  <c r="G360" i="13" s="1"/>
  <c r="P359" i="38"/>
  <c r="S359" i="38" s="1"/>
  <c r="AH360" i="13" s="1"/>
  <c r="S4" i="38"/>
  <c r="AH5" i="13" s="1"/>
  <c r="R18" i="38"/>
  <c r="G19" i="13" s="1"/>
  <c r="P21" i="38"/>
  <c r="S21" i="38" s="1"/>
  <c r="AH22" i="13" s="1"/>
  <c r="R31" i="38"/>
  <c r="G32" i="13" s="1"/>
  <c r="P35" i="38"/>
  <c r="S35" i="38" s="1"/>
  <c r="AH36" i="13" s="1"/>
  <c r="P40" i="38"/>
  <c r="S40" i="38" s="1"/>
  <c r="AH41" i="13" s="1"/>
  <c r="P44" i="38"/>
  <c r="P47" i="38"/>
  <c r="S47" i="38" s="1"/>
  <c r="AH48" i="13" s="1"/>
  <c r="R49" i="38"/>
  <c r="G50" i="13" s="1"/>
  <c r="P54" i="38"/>
  <c r="S54" i="38" s="1"/>
  <c r="AH55" i="13" s="1"/>
  <c r="S57" i="38"/>
  <c r="AH58" i="13" s="1"/>
  <c r="S84" i="38"/>
  <c r="AH85" i="13" s="1"/>
  <c r="P87" i="38"/>
  <c r="S87" i="38" s="1"/>
  <c r="AH88" i="13" s="1"/>
  <c r="R90" i="38"/>
  <c r="G91" i="13" s="1"/>
  <c r="P91" i="38"/>
  <c r="S91" i="38" s="1"/>
  <c r="AH92" i="13" s="1"/>
  <c r="R92" i="38"/>
  <c r="G93" i="13" s="1"/>
  <c r="R97" i="38"/>
  <c r="G98" i="13" s="1"/>
  <c r="P98" i="38"/>
  <c r="S98" i="38" s="1"/>
  <c r="AH99" i="13" s="1"/>
  <c r="P105" i="38"/>
  <c r="S105" i="38" s="1"/>
  <c r="AH106" i="13" s="1"/>
  <c r="S115" i="38"/>
  <c r="AH116" i="13" s="1"/>
  <c r="R117" i="38"/>
  <c r="G118" i="13" s="1"/>
  <c r="R121" i="38"/>
  <c r="G122" i="13" s="1"/>
  <c r="P121" i="38"/>
  <c r="S121" i="38" s="1"/>
  <c r="AH122" i="13" s="1"/>
  <c r="P128" i="38"/>
  <c r="S128" i="38" s="1"/>
  <c r="AH129" i="13" s="1"/>
  <c r="R133" i="38"/>
  <c r="G134" i="13" s="1"/>
  <c r="P133" i="38"/>
  <c r="S133" i="38" s="1"/>
  <c r="AH134" i="13" s="1"/>
  <c r="P141" i="38"/>
  <c r="S141" i="38" s="1"/>
  <c r="AH142" i="13" s="1"/>
  <c r="S146" i="38"/>
  <c r="AH147" i="13" s="1"/>
  <c r="R148" i="38"/>
  <c r="G149" i="13" s="1"/>
  <c r="R152" i="38"/>
  <c r="G153" i="13" s="1"/>
  <c r="P152" i="38"/>
  <c r="S152" i="38" s="1"/>
  <c r="AH153" i="13" s="1"/>
  <c r="S157" i="38"/>
  <c r="AH158" i="13" s="1"/>
  <c r="P164" i="38"/>
  <c r="S164" i="38" s="1"/>
  <c r="AH165" i="13" s="1"/>
  <c r="R183" i="38"/>
  <c r="G184" i="13" s="1"/>
  <c r="P183" i="38"/>
  <c r="S183" i="38" s="1"/>
  <c r="AH184" i="13" s="1"/>
  <c r="S216" i="38"/>
  <c r="AH217" i="13" s="1"/>
  <c r="R216" i="38"/>
  <c r="G217" i="13" s="1"/>
  <c r="S63" i="38"/>
  <c r="AH64" i="13" s="1"/>
  <c r="R253" i="38"/>
  <c r="G254" i="13" s="1"/>
  <c r="P253" i="38"/>
  <c r="S253" i="38" s="1"/>
  <c r="AH254" i="13" s="1"/>
  <c r="R288" i="38"/>
  <c r="G289" i="13" s="1"/>
  <c r="P288" i="38"/>
  <c r="S288" i="38" s="1"/>
  <c r="AH289" i="13" s="1"/>
  <c r="R315" i="38"/>
  <c r="G316" i="13" s="1"/>
  <c r="P315" i="38"/>
  <c r="S315" i="38" s="1"/>
  <c r="AH316" i="13" s="1"/>
  <c r="P5" i="38"/>
  <c r="S5" i="38" s="1"/>
  <c r="AH6" i="13" s="1"/>
  <c r="P18" i="38"/>
  <c r="S18" i="38" s="1"/>
  <c r="AH19" i="13" s="1"/>
  <c r="R26" i="38"/>
  <c r="G27" i="13" s="1"/>
  <c r="R29" i="38"/>
  <c r="G30" i="13" s="1"/>
  <c r="P31" i="38"/>
  <c r="S31" i="38" s="1"/>
  <c r="AH32" i="13" s="1"/>
  <c r="S34" i="38"/>
  <c r="AH35" i="13" s="1"/>
  <c r="R39" i="38"/>
  <c r="G40" i="13" s="1"/>
  <c r="S64" i="38"/>
  <c r="AH65" i="13" s="1"/>
  <c r="S67" i="38"/>
  <c r="AH68" i="13" s="1"/>
  <c r="R71" i="38"/>
  <c r="G72" i="13" s="1"/>
  <c r="S76" i="38"/>
  <c r="AH77" i="13" s="1"/>
  <c r="R82" i="38"/>
  <c r="G83" i="13" s="1"/>
  <c r="R84" i="38"/>
  <c r="G85" i="13" s="1"/>
  <c r="R86" i="38"/>
  <c r="G87" i="13" s="1"/>
  <c r="P90" i="38"/>
  <c r="S90" i="38" s="1"/>
  <c r="AH91" i="13" s="1"/>
  <c r="P97" i="38"/>
  <c r="S97" i="38" s="1"/>
  <c r="AH98" i="13" s="1"/>
  <c r="R107" i="38"/>
  <c r="G108" i="13" s="1"/>
  <c r="R111" i="38"/>
  <c r="G112" i="13" s="1"/>
  <c r="S114" i="38"/>
  <c r="AH115" i="13" s="1"/>
  <c r="S123" i="38"/>
  <c r="AH124" i="13" s="1"/>
  <c r="P126" i="38"/>
  <c r="S126" i="38" s="1"/>
  <c r="AH127" i="13" s="1"/>
  <c r="R126" i="38"/>
  <c r="G127" i="13" s="1"/>
  <c r="P161" i="38"/>
  <c r="S161" i="38" s="1"/>
  <c r="AH162" i="13" s="1"/>
  <c r="R161" i="38"/>
  <c r="G162" i="13" s="1"/>
  <c r="P205" i="38"/>
  <c r="S205" i="38" s="1"/>
  <c r="AH206" i="13" s="1"/>
  <c r="R205" i="38"/>
  <c r="G206" i="13" s="1"/>
  <c r="S302" i="38"/>
  <c r="AH303" i="13" s="1"/>
  <c r="R302" i="38"/>
  <c r="G303" i="13" s="1"/>
  <c r="R312" i="38"/>
  <c r="G313" i="13" s="1"/>
  <c r="P312" i="38"/>
  <c r="S312" i="38" s="1"/>
  <c r="AH313" i="13" s="1"/>
  <c r="R319" i="38"/>
  <c r="G320" i="13" s="1"/>
  <c r="P319" i="38"/>
  <c r="S319" i="38" s="1"/>
  <c r="AH320" i="13" s="1"/>
  <c r="P352" i="38"/>
  <c r="S352" i="38" s="1"/>
  <c r="AH353" i="13" s="1"/>
  <c r="R352" i="38"/>
  <c r="G353" i="13" s="1"/>
  <c r="R366" i="38"/>
  <c r="G367" i="13" s="1"/>
  <c r="P366" i="38"/>
  <c r="S366" i="38" s="1"/>
  <c r="AH367" i="13" s="1"/>
  <c r="S6" i="38"/>
  <c r="AH7" i="13" s="1"/>
  <c r="R160" i="38"/>
  <c r="G161" i="13" s="1"/>
  <c r="P160" i="38"/>
  <c r="S160" i="38" s="1"/>
  <c r="AH161" i="13" s="1"/>
  <c r="R6" i="38"/>
  <c r="G7" i="13" s="1"/>
  <c r="R9" i="38"/>
  <c r="G10" i="13" s="1"/>
  <c r="R13" i="38"/>
  <c r="G14" i="13" s="1"/>
  <c r="R37" i="38"/>
  <c r="G38" i="13" s="1"/>
  <c r="S44" i="38"/>
  <c r="AH45" i="13" s="1"/>
  <c r="R48" i="38"/>
  <c r="G49" i="13" s="1"/>
  <c r="R60" i="38"/>
  <c r="G61" i="13" s="1"/>
  <c r="R63" i="38"/>
  <c r="G64" i="13" s="1"/>
  <c r="R88" i="38"/>
  <c r="G89" i="13" s="1"/>
  <c r="R99" i="38"/>
  <c r="G100" i="13" s="1"/>
  <c r="P134" i="38"/>
  <c r="S134" i="38" s="1"/>
  <c r="AH135" i="13" s="1"/>
  <c r="R134" i="38"/>
  <c r="G135" i="13" s="1"/>
  <c r="R145" i="38"/>
  <c r="G146" i="13" s="1"/>
  <c r="P145" i="38"/>
  <c r="S145" i="38" s="1"/>
  <c r="AH146" i="13" s="1"/>
  <c r="R156" i="38"/>
  <c r="G157" i="13" s="1"/>
  <c r="P156" i="38"/>
  <c r="S156" i="38" s="1"/>
  <c r="AH157" i="13" s="1"/>
  <c r="R273" i="38"/>
  <c r="G274" i="13" s="1"/>
  <c r="P273" i="38"/>
  <c r="S273" i="38" s="1"/>
  <c r="AH274" i="13" s="1"/>
  <c r="S294" i="38"/>
  <c r="AH295" i="13" s="1"/>
  <c r="R294" i="38"/>
  <c r="G295" i="13" s="1"/>
  <c r="P309" i="38"/>
  <c r="S309" i="38" s="1"/>
  <c r="AH310" i="13" s="1"/>
  <c r="R309" i="38"/>
  <c r="G310" i="13" s="1"/>
  <c r="S333" i="38"/>
  <c r="AH334" i="13" s="1"/>
  <c r="R333" i="38"/>
  <c r="G334" i="13" s="1"/>
  <c r="R113" i="38"/>
  <c r="G114" i="13" s="1"/>
  <c r="R124" i="38"/>
  <c r="G125" i="13" s="1"/>
  <c r="R130" i="38"/>
  <c r="G131" i="13" s="1"/>
  <c r="S138" i="38"/>
  <c r="AH139" i="13" s="1"/>
  <c r="R140" i="38"/>
  <c r="G141" i="13" s="1"/>
  <c r="R144" i="38"/>
  <c r="G145" i="13" s="1"/>
  <c r="R155" i="38"/>
  <c r="G156" i="13" s="1"/>
  <c r="R163" i="38"/>
  <c r="G164" i="13" s="1"/>
  <c r="R170" i="38"/>
  <c r="G171" i="13" s="1"/>
  <c r="S173" i="38"/>
  <c r="AH174" i="13" s="1"/>
  <c r="R179" i="38"/>
  <c r="G180" i="13" s="1"/>
  <c r="S197" i="38"/>
  <c r="AH198" i="13" s="1"/>
  <c r="S232" i="38"/>
  <c r="AH233" i="13" s="1"/>
  <c r="S235" i="38"/>
  <c r="AH236" i="13" s="1"/>
  <c r="S236" i="38"/>
  <c r="AH237" i="13" s="1"/>
  <c r="S242" i="38"/>
  <c r="AH243" i="13" s="1"/>
  <c r="R246" i="38"/>
  <c r="G247" i="13" s="1"/>
  <c r="R265" i="38"/>
  <c r="G266" i="13" s="1"/>
  <c r="R282" i="38"/>
  <c r="G283" i="13" s="1"/>
  <c r="R283" i="38"/>
  <c r="G284" i="13" s="1"/>
  <c r="R293" i="38"/>
  <c r="G294" i="13" s="1"/>
  <c r="R311" i="38"/>
  <c r="G312" i="13" s="1"/>
  <c r="R329" i="38"/>
  <c r="G330" i="13" s="1"/>
  <c r="R340" i="38"/>
  <c r="G341" i="13" s="1"/>
  <c r="R350" i="38"/>
  <c r="G351" i="13" s="1"/>
  <c r="R358" i="38"/>
  <c r="G359" i="13" s="1"/>
  <c r="S137" i="38"/>
  <c r="AH138" i="13" s="1"/>
  <c r="S144" i="38"/>
  <c r="AH145" i="13" s="1"/>
  <c r="R154" i="38"/>
  <c r="G155" i="13" s="1"/>
  <c r="R165" i="38"/>
  <c r="G166" i="13" s="1"/>
  <c r="S176" i="38"/>
  <c r="AH177" i="13" s="1"/>
  <c r="S191" i="38"/>
  <c r="AH192" i="13" s="1"/>
  <c r="R196" i="38"/>
  <c r="G197" i="13" s="1"/>
  <c r="S200" i="38"/>
  <c r="AH201" i="13" s="1"/>
  <c r="S204" i="38"/>
  <c r="AH205" i="13" s="1"/>
  <c r="S208" i="38"/>
  <c r="AH209" i="13" s="1"/>
  <c r="S210" i="38"/>
  <c r="AH211" i="13" s="1"/>
  <c r="S219" i="38"/>
  <c r="AH220" i="13" s="1"/>
  <c r="R231" i="38"/>
  <c r="G232" i="13" s="1"/>
  <c r="R239" i="38"/>
  <c r="G240" i="13" s="1"/>
  <c r="S246" i="38"/>
  <c r="AH247" i="13" s="1"/>
  <c r="S257" i="38"/>
  <c r="AH258" i="13" s="1"/>
  <c r="S258" i="38"/>
  <c r="AH259" i="13" s="1"/>
  <c r="S265" i="38"/>
  <c r="AH266" i="13" s="1"/>
  <c r="R275" i="38"/>
  <c r="G276" i="13" s="1"/>
  <c r="S277" i="38"/>
  <c r="AH278" i="13" s="1"/>
  <c r="R281" i="38"/>
  <c r="G282" i="13" s="1"/>
  <c r="S283" i="38"/>
  <c r="AH284" i="13" s="1"/>
  <c r="S289" i="38"/>
  <c r="AH290" i="13" s="1"/>
  <c r="R297" i="38"/>
  <c r="G298" i="13" s="1"/>
  <c r="S301" i="38"/>
  <c r="AH302" i="13" s="1"/>
  <c r="S311" i="38"/>
  <c r="AH312" i="13" s="1"/>
  <c r="S317" i="38"/>
  <c r="AH318" i="13" s="1"/>
  <c r="R321" i="38"/>
  <c r="G322" i="13" s="1"/>
  <c r="S332" i="38"/>
  <c r="AH333" i="13" s="1"/>
  <c r="S336" i="38"/>
  <c r="AH337" i="13" s="1"/>
  <c r="S347" i="38"/>
  <c r="AH348" i="13" s="1"/>
  <c r="S350" i="38"/>
  <c r="AH351" i="13" s="1"/>
  <c r="R356" i="38"/>
  <c r="G357" i="13" s="1"/>
  <c r="S358" i="38"/>
  <c r="AH359" i="13" s="1"/>
  <c r="R368" i="38"/>
  <c r="G369" i="13" s="1"/>
  <c r="R184" i="38"/>
  <c r="G185" i="13" s="1"/>
  <c r="R212" i="38"/>
  <c r="G213" i="13" s="1"/>
  <c r="R224" i="38"/>
  <c r="G225" i="13" s="1"/>
  <c r="R254" i="38"/>
  <c r="G255" i="13" s="1"/>
  <c r="R266" i="38"/>
  <c r="G267" i="13" s="1"/>
  <c r="R274" i="38"/>
  <c r="G275" i="13" s="1"/>
  <c r="R313" i="38"/>
  <c r="G314" i="13" s="1"/>
  <c r="R360" i="38"/>
  <c r="G361" i="13" s="1"/>
  <c r="P14" i="38"/>
  <c r="S14" i="38" s="1"/>
  <c r="AH15" i="13" s="1"/>
  <c r="R14" i="38"/>
  <c r="G15" i="13" s="1"/>
  <c r="P61" i="38"/>
  <c r="S61" i="38" s="1"/>
  <c r="AH62" i="13" s="1"/>
  <c r="R61" i="38"/>
  <c r="G62" i="13" s="1"/>
  <c r="C13" i="38"/>
  <c r="C14" i="38"/>
  <c r="D7" i="38"/>
  <c r="C17" i="38" s="1"/>
  <c r="D6" i="38"/>
  <c r="C16" i="38" s="1"/>
  <c r="D5" i="38"/>
  <c r="P22" i="38"/>
  <c r="S22" i="38" s="1"/>
  <c r="AH23" i="13" s="1"/>
  <c r="R22" i="38"/>
  <c r="G23" i="13" s="1"/>
  <c r="P45" i="38"/>
  <c r="S45" i="38" s="1"/>
  <c r="AH46" i="13" s="1"/>
  <c r="R45" i="38"/>
  <c r="G46" i="13" s="1"/>
  <c r="P59" i="38"/>
  <c r="S59" i="38" s="1"/>
  <c r="AH60" i="13" s="1"/>
  <c r="R59" i="38"/>
  <c r="G60" i="13" s="1"/>
  <c r="P66" i="38"/>
  <c r="S66" i="38" s="1"/>
  <c r="AH67" i="13" s="1"/>
  <c r="R66" i="38"/>
  <c r="G67" i="13" s="1"/>
  <c r="P68" i="38"/>
  <c r="S68" i="38" s="1"/>
  <c r="AH69" i="13" s="1"/>
  <c r="R68" i="38"/>
  <c r="G69" i="13" s="1"/>
  <c r="P12" i="38"/>
  <c r="S12" i="38" s="1"/>
  <c r="AH13" i="13" s="1"/>
  <c r="R12" i="38"/>
  <c r="G13" i="13" s="1"/>
  <c r="P16" i="38"/>
  <c r="S16" i="38" s="1"/>
  <c r="AH17" i="13" s="1"/>
  <c r="R16" i="38"/>
  <c r="G17" i="13" s="1"/>
  <c r="R20" i="38"/>
  <c r="G21" i="13" s="1"/>
  <c r="P20" i="38"/>
  <c r="S20" i="38" s="1"/>
  <c r="AH21" i="13" s="1"/>
  <c r="R27" i="38"/>
  <c r="G28" i="13" s="1"/>
  <c r="P27" i="38"/>
  <c r="S27" i="38" s="1"/>
  <c r="AH28" i="13" s="1"/>
  <c r="R43" i="38"/>
  <c r="G44" i="13" s="1"/>
  <c r="P43" i="38"/>
  <c r="S43" i="38" s="1"/>
  <c r="AH44" i="13" s="1"/>
  <c r="R50" i="38"/>
  <c r="G51" i="13" s="1"/>
  <c r="P50" i="38"/>
  <c r="S50" i="38" s="1"/>
  <c r="AH51" i="13" s="1"/>
  <c r="P8" i="38"/>
  <c r="S8" i="38" s="1"/>
  <c r="AH9" i="13" s="1"/>
  <c r="R8" i="38"/>
  <c r="G9" i="13" s="1"/>
  <c r="P10" i="38"/>
  <c r="S10" i="38" s="1"/>
  <c r="AH11" i="13" s="1"/>
  <c r="R10" i="38"/>
  <c r="G11" i="13" s="1"/>
  <c r="S41" i="38"/>
  <c r="AH42" i="13" s="1"/>
  <c r="S46" i="38"/>
  <c r="AH47" i="13" s="1"/>
  <c r="R23" i="38"/>
  <c r="G24" i="13" s="1"/>
  <c r="R69" i="38"/>
  <c r="G70" i="13" s="1"/>
  <c r="P78" i="38"/>
  <c r="S78" i="38" s="1"/>
  <c r="AH79" i="13" s="1"/>
  <c r="P86" i="38"/>
  <c r="S86" i="38" s="1"/>
  <c r="AH87" i="13" s="1"/>
  <c r="R100" i="38"/>
  <c r="G101" i="13" s="1"/>
  <c r="P100" i="38"/>
  <c r="S100" i="38" s="1"/>
  <c r="AH101" i="13" s="1"/>
  <c r="R131" i="38"/>
  <c r="G132" i="13" s="1"/>
  <c r="P131" i="38"/>
  <c r="S131" i="38" s="1"/>
  <c r="AH132" i="13" s="1"/>
  <c r="R139" i="38"/>
  <c r="G140" i="13" s="1"/>
  <c r="P139" i="38"/>
  <c r="S139" i="38" s="1"/>
  <c r="AH140" i="13" s="1"/>
  <c r="R147" i="38"/>
  <c r="G148" i="13" s="1"/>
  <c r="P147" i="38"/>
  <c r="S147" i="38" s="1"/>
  <c r="AH148" i="13" s="1"/>
  <c r="R162" i="38"/>
  <c r="G163" i="13" s="1"/>
  <c r="P162" i="38"/>
  <c r="S162" i="38" s="1"/>
  <c r="AH163" i="13" s="1"/>
  <c r="R182" i="38"/>
  <c r="G183" i="13" s="1"/>
  <c r="P182" i="38"/>
  <c r="S182" i="38" s="1"/>
  <c r="AH183" i="13" s="1"/>
  <c r="R186" i="38"/>
  <c r="G187" i="13" s="1"/>
  <c r="P186" i="38"/>
  <c r="S186" i="38" s="1"/>
  <c r="AH187" i="13" s="1"/>
  <c r="R198" i="38"/>
  <c r="G199" i="13" s="1"/>
  <c r="P198" i="38"/>
  <c r="S198" i="38" s="1"/>
  <c r="AH199" i="13" s="1"/>
  <c r="P207" i="38"/>
  <c r="S207" i="38" s="1"/>
  <c r="AH208" i="13" s="1"/>
  <c r="R207" i="38"/>
  <c r="G208" i="13" s="1"/>
  <c r="R217" i="38"/>
  <c r="G218" i="13" s="1"/>
  <c r="P217" i="38"/>
  <c r="S217" i="38" s="1"/>
  <c r="AH218" i="13" s="1"/>
  <c r="P244" i="38"/>
  <c r="S244" i="38" s="1"/>
  <c r="AH245" i="13" s="1"/>
  <c r="R244" i="38"/>
  <c r="G245" i="13" s="1"/>
  <c r="P19" i="38"/>
  <c r="S19" i="38" s="1"/>
  <c r="AH20" i="13" s="1"/>
  <c r="P23" i="38"/>
  <c r="S23" i="38" s="1"/>
  <c r="AH24" i="13" s="1"/>
  <c r="P32" i="38"/>
  <c r="S32" i="38" s="1"/>
  <c r="AH33" i="13" s="1"/>
  <c r="R34" i="38"/>
  <c r="G35" i="13" s="1"/>
  <c r="P39" i="38"/>
  <c r="S39" i="38" s="1"/>
  <c r="AH40" i="13" s="1"/>
  <c r="R41" i="38"/>
  <c r="G42" i="13" s="1"/>
  <c r="R42" i="38"/>
  <c r="G43" i="13" s="1"/>
  <c r="P55" i="38"/>
  <c r="S55" i="38" s="1"/>
  <c r="AH56" i="13" s="1"/>
  <c r="R57" i="38"/>
  <c r="G58" i="13" s="1"/>
  <c r="R58" i="38"/>
  <c r="G59" i="13" s="1"/>
  <c r="R64" i="38"/>
  <c r="G65" i="13" s="1"/>
  <c r="R65" i="38"/>
  <c r="G66" i="13" s="1"/>
  <c r="P69" i="38"/>
  <c r="S69" i="38" s="1"/>
  <c r="AH70" i="13" s="1"/>
  <c r="S71" i="38"/>
  <c r="AH72" i="13" s="1"/>
  <c r="R73" i="38"/>
  <c r="G74" i="13" s="1"/>
  <c r="P73" i="38"/>
  <c r="S73" i="38" s="1"/>
  <c r="AH74" i="13" s="1"/>
  <c r="R81" i="38"/>
  <c r="G82" i="13" s="1"/>
  <c r="P81" i="38"/>
  <c r="S81" i="38" s="1"/>
  <c r="AH82" i="13" s="1"/>
  <c r="R89" i="38"/>
  <c r="G90" i="13" s="1"/>
  <c r="P89" i="38"/>
  <c r="S89" i="38" s="1"/>
  <c r="AH90" i="13" s="1"/>
  <c r="P101" i="38"/>
  <c r="S101" i="38" s="1"/>
  <c r="AH102" i="13" s="1"/>
  <c r="P109" i="38"/>
  <c r="S109" i="38" s="1"/>
  <c r="AH110" i="13" s="1"/>
  <c r="P117" i="38"/>
  <c r="S117" i="38" s="1"/>
  <c r="AH118" i="13" s="1"/>
  <c r="P124" i="38"/>
  <c r="S124" i="38" s="1"/>
  <c r="AH125" i="13" s="1"/>
  <c r="P132" i="38"/>
  <c r="S132" i="38" s="1"/>
  <c r="AH133" i="13" s="1"/>
  <c r="P140" i="38"/>
  <c r="S140" i="38" s="1"/>
  <c r="AH141" i="13" s="1"/>
  <c r="P148" i="38"/>
  <c r="S148" i="38" s="1"/>
  <c r="AH149" i="13" s="1"/>
  <c r="P155" i="38"/>
  <c r="S155" i="38" s="1"/>
  <c r="AH156" i="13" s="1"/>
  <c r="P163" i="38"/>
  <c r="S163" i="38" s="1"/>
  <c r="AH164" i="13" s="1"/>
  <c r="P170" i="38"/>
  <c r="S170" i="38" s="1"/>
  <c r="AH171" i="13" s="1"/>
  <c r="R175" i="38"/>
  <c r="G176" i="13" s="1"/>
  <c r="P175" i="38"/>
  <c r="S175" i="38" s="1"/>
  <c r="AH176" i="13" s="1"/>
  <c r="P177" i="38"/>
  <c r="S177" i="38" s="1"/>
  <c r="AH178" i="13" s="1"/>
  <c r="R177" i="38"/>
  <c r="G178" i="13" s="1"/>
  <c r="P179" i="38"/>
  <c r="S179" i="38" s="1"/>
  <c r="AH180" i="13" s="1"/>
  <c r="P193" i="38"/>
  <c r="S193" i="38" s="1"/>
  <c r="AH194" i="13" s="1"/>
  <c r="R193" i="38"/>
  <c r="G194" i="13" s="1"/>
  <c r="S213" i="38"/>
  <c r="AH214" i="13" s="1"/>
  <c r="R213" i="38"/>
  <c r="G214" i="13" s="1"/>
  <c r="R77" i="38"/>
  <c r="G78" i="13" s="1"/>
  <c r="P77" i="38"/>
  <c r="S77" i="38" s="1"/>
  <c r="AH78" i="13" s="1"/>
  <c r="R46" i="38"/>
  <c r="G47" i="13" s="1"/>
  <c r="R62" i="38"/>
  <c r="G63" i="13" s="1"/>
  <c r="R108" i="38"/>
  <c r="G109" i="13" s="1"/>
  <c r="P108" i="38"/>
  <c r="S108" i="38" s="1"/>
  <c r="AH109" i="13" s="1"/>
  <c r="R116" i="38"/>
  <c r="G117" i="13" s="1"/>
  <c r="P116" i="38"/>
  <c r="S116" i="38" s="1"/>
  <c r="AH117" i="13" s="1"/>
  <c r="R96" i="38"/>
  <c r="G97" i="13" s="1"/>
  <c r="P96" i="38"/>
  <c r="S96" i="38" s="1"/>
  <c r="AH97" i="13" s="1"/>
  <c r="R104" i="38"/>
  <c r="G105" i="13" s="1"/>
  <c r="P104" i="38"/>
  <c r="S104" i="38" s="1"/>
  <c r="AH105" i="13" s="1"/>
  <c r="R112" i="38"/>
  <c r="G113" i="13" s="1"/>
  <c r="P112" i="38"/>
  <c r="S112" i="38" s="1"/>
  <c r="AH113" i="13" s="1"/>
  <c r="R120" i="38"/>
  <c r="G121" i="13" s="1"/>
  <c r="P120" i="38"/>
  <c r="S120" i="38" s="1"/>
  <c r="AH121" i="13" s="1"/>
  <c r="R127" i="38"/>
  <c r="G128" i="13" s="1"/>
  <c r="P127" i="38"/>
  <c r="S127" i="38" s="1"/>
  <c r="AH128" i="13" s="1"/>
  <c r="R135" i="38"/>
  <c r="G136" i="13" s="1"/>
  <c r="P135" i="38"/>
  <c r="S135" i="38" s="1"/>
  <c r="AH136" i="13" s="1"/>
  <c r="R143" i="38"/>
  <c r="G144" i="13" s="1"/>
  <c r="P143" i="38"/>
  <c r="S143" i="38" s="1"/>
  <c r="AH144" i="13" s="1"/>
  <c r="R151" i="38"/>
  <c r="G152" i="13" s="1"/>
  <c r="P151" i="38"/>
  <c r="S151" i="38" s="1"/>
  <c r="AH152" i="13" s="1"/>
  <c r="R158" i="38"/>
  <c r="G159" i="13" s="1"/>
  <c r="P158" i="38"/>
  <c r="S158" i="38" s="1"/>
  <c r="AH159" i="13" s="1"/>
  <c r="R166" i="38"/>
  <c r="G167" i="13" s="1"/>
  <c r="P166" i="38"/>
  <c r="S166" i="38" s="1"/>
  <c r="AH167" i="13" s="1"/>
  <c r="P199" i="38"/>
  <c r="S199" i="38" s="1"/>
  <c r="AH200" i="13" s="1"/>
  <c r="R199" i="38"/>
  <c r="G200" i="13" s="1"/>
  <c r="R206" i="38"/>
  <c r="G207" i="13" s="1"/>
  <c r="P206" i="38"/>
  <c r="S206" i="38" s="1"/>
  <c r="AH207" i="13" s="1"/>
  <c r="P218" i="38"/>
  <c r="S218" i="38" s="1"/>
  <c r="AH219" i="13" s="1"/>
  <c r="R218" i="38"/>
  <c r="G219" i="13" s="1"/>
  <c r="R85" i="38"/>
  <c r="G86" i="13" s="1"/>
  <c r="P85" i="38"/>
  <c r="S85" i="38" s="1"/>
  <c r="AH86" i="13" s="1"/>
  <c r="R93" i="38"/>
  <c r="G94" i="13" s="1"/>
  <c r="P93" i="38"/>
  <c r="S93" i="38" s="1"/>
  <c r="AH94" i="13" s="1"/>
  <c r="P159" i="38"/>
  <c r="S159" i="38" s="1"/>
  <c r="AH160" i="13" s="1"/>
  <c r="P167" i="38"/>
  <c r="S167" i="38" s="1"/>
  <c r="AH168" i="13" s="1"/>
  <c r="S187" i="38"/>
  <c r="AH188" i="13" s="1"/>
  <c r="P192" i="38"/>
  <c r="S192" i="38" s="1"/>
  <c r="AH193" i="13" s="1"/>
  <c r="R192" i="38"/>
  <c r="G193" i="13" s="1"/>
  <c r="P201" i="38"/>
  <c r="S201" i="38" s="1"/>
  <c r="AH202" i="13" s="1"/>
  <c r="R201" i="38"/>
  <c r="G202" i="13" s="1"/>
  <c r="P209" i="38"/>
  <c r="S209" i="38" s="1"/>
  <c r="AH210" i="13" s="1"/>
  <c r="R209" i="38"/>
  <c r="G210" i="13" s="1"/>
  <c r="R214" i="38"/>
  <c r="G215" i="13" s="1"/>
  <c r="P214" i="38"/>
  <c r="S214" i="38" s="1"/>
  <c r="AH215" i="13" s="1"/>
  <c r="P220" i="38"/>
  <c r="S220" i="38" s="1"/>
  <c r="AH221" i="13" s="1"/>
  <c r="R220" i="38"/>
  <c r="G221" i="13" s="1"/>
  <c r="P228" i="38"/>
  <c r="S228" i="38" s="1"/>
  <c r="AH229" i="13" s="1"/>
  <c r="R228" i="38"/>
  <c r="G229" i="13" s="1"/>
  <c r="S231" i="38"/>
  <c r="AH232" i="13" s="1"/>
  <c r="S248" i="38"/>
  <c r="AH249" i="13" s="1"/>
  <c r="S266" i="38"/>
  <c r="AH267" i="13" s="1"/>
  <c r="R348" i="38"/>
  <c r="G349" i="13" s="1"/>
  <c r="S348" i="38"/>
  <c r="AH349" i="13" s="1"/>
  <c r="R178" i="38"/>
  <c r="G179" i="13" s="1"/>
  <c r="R185" i="38"/>
  <c r="G186" i="13" s="1"/>
  <c r="R189" i="38"/>
  <c r="G190" i="13" s="1"/>
  <c r="R215" i="38"/>
  <c r="G216" i="13" s="1"/>
  <c r="S223" i="38"/>
  <c r="AH224" i="13" s="1"/>
  <c r="R226" i="38"/>
  <c r="G227" i="13" s="1"/>
  <c r="P226" i="38"/>
  <c r="S226" i="38" s="1"/>
  <c r="AH227" i="13" s="1"/>
  <c r="R233" i="38"/>
  <c r="G234" i="13" s="1"/>
  <c r="P233" i="38"/>
  <c r="S233" i="38" s="1"/>
  <c r="AH234" i="13" s="1"/>
  <c r="P251" i="38"/>
  <c r="S251" i="38" s="1"/>
  <c r="AH252" i="13" s="1"/>
  <c r="R251" i="38"/>
  <c r="G252" i="13" s="1"/>
  <c r="R256" i="38"/>
  <c r="G257" i="13" s="1"/>
  <c r="P256" i="38"/>
  <c r="S256" i="38" s="1"/>
  <c r="AH257" i="13" s="1"/>
  <c r="R259" i="38"/>
  <c r="G260" i="13" s="1"/>
  <c r="S259" i="38"/>
  <c r="AH260" i="13" s="1"/>
  <c r="R270" i="38"/>
  <c r="G271" i="13" s="1"/>
  <c r="S270" i="38"/>
  <c r="AH271" i="13" s="1"/>
  <c r="R173" i="38"/>
  <c r="G174" i="13" s="1"/>
  <c r="R174" i="38"/>
  <c r="G175" i="13" s="1"/>
  <c r="P178" i="38"/>
  <c r="S178" i="38" s="1"/>
  <c r="AH179" i="13" s="1"/>
  <c r="P185" i="38"/>
  <c r="S185" i="38" s="1"/>
  <c r="AH186" i="13" s="1"/>
  <c r="R188" i="38"/>
  <c r="G189" i="13" s="1"/>
  <c r="P290" i="38"/>
  <c r="S290" i="38" s="1"/>
  <c r="AH291" i="13" s="1"/>
  <c r="R290" i="38"/>
  <c r="G291" i="13" s="1"/>
  <c r="R295" i="38"/>
  <c r="G296" i="13" s="1"/>
  <c r="P295" i="38"/>
  <c r="S295" i="38" s="1"/>
  <c r="AH296" i="13" s="1"/>
  <c r="R298" i="38"/>
  <c r="G299" i="13" s="1"/>
  <c r="S298" i="38"/>
  <c r="AH299" i="13" s="1"/>
  <c r="R194" i="38"/>
  <c r="G195" i="13" s="1"/>
  <c r="R210" i="38"/>
  <c r="G211" i="13" s="1"/>
  <c r="R229" i="38"/>
  <c r="G230" i="13" s="1"/>
  <c r="R235" i="38"/>
  <c r="G236" i="13" s="1"/>
  <c r="R237" i="38"/>
  <c r="G238" i="13" s="1"/>
  <c r="P247" i="38"/>
  <c r="S247" i="38" s="1"/>
  <c r="AH248" i="13" s="1"/>
  <c r="R247" i="38"/>
  <c r="G248" i="13" s="1"/>
  <c r="R250" i="38"/>
  <c r="G251" i="13" s="1"/>
  <c r="S254" i="38"/>
  <c r="AH255" i="13" s="1"/>
  <c r="R261" i="38"/>
  <c r="G262" i="13" s="1"/>
  <c r="P261" i="38"/>
  <c r="S261" i="38" s="1"/>
  <c r="AH262" i="13" s="1"/>
  <c r="P263" i="38"/>
  <c r="S263" i="38" s="1"/>
  <c r="AH264" i="13" s="1"/>
  <c r="R263" i="38"/>
  <c r="G264" i="13" s="1"/>
  <c r="R268" i="38"/>
  <c r="G269" i="13" s="1"/>
  <c r="P268" i="38"/>
  <c r="S268" i="38" s="1"/>
  <c r="AH269" i="13" s="1"/>
  <c r="R289" i="38"/>
  <c r="G290" i="13" s="1"/>
  <c r="S293" i="38"/>
  <c r="AH294" i="13" s="1"/>
  <c r="R300" i="38"/>
  <c r="G301" i="13" s="1"/>
  <c r="P300" i="38"/>
  <c r="S300" i="38" s="1"/>
  <c r="AH301" i="13" s="1"/>
  <c r="S313" i="38"/>
  <c r="AH314" i="13" s="1"/>
  <c r="R322" i="38"/>
  <c r="G323" i="13" s="1"/>
  <c r="P322" i="38"/>
  <c r="S322" i="38" s="1"/>
  <c r="AH323" i="13" s="1"/>
  <c r="S329" i="38"/>
  <c r="AH330" i="13" s="1"/>
  <c r="R354" i="38"/>
  <c r="G355" i="13" s="1"/>
  <c r="P354" i="38"/>
  <c r="S354" i="38" s="1"/>
  <c r="AH355" i="13" s="1"/>
  <c r="R361" i="38"/>
  <c r="G362" i="13" s="1"/>
  <c r="P361" i="38"/>
  <c r="S361" i="38" s="1"/>
  <c r="AH362" i="13" s="1"/>
  <c r="S237" i="38"/>
  <c r="AH238" i="13" s="1"/>
  <c r="P338" i="38"/>
  <c r="S338" i="38" s="1"/>
  <c r="AH339" i="13" s="1"/>
  <c r="R346" i="38"/>
  <c r="G347" i="13" s="1"/>
  <c r="P346" i="38"/>
  <c r="S346" i="38" s="1"/>
  <c r="AH347" i="13" s="1"/>
  <c r="R202" i="38"/>
  <c r="G203" i="13" s="1"/>
  <c r="R221" i="38"/>
  <c r="G222" i="13" s="1"/>
  <c r="P225" i="38"/>
  <c r="S225" i="38" s="1"/>
  <c r="AH226" i="13" s="1"/>
  <c r="R242" i="38"/>
  <c r="G243" i="13" s="1"/>
  <c r="P249" i="38"/>
  <c r="S249" i="38" s="1"/>
  <c r="AH250" i="13" s="1"/>
  <c r="R252" i="38"/>
  <c r="G253" i="13" s="1"/>
  <c r="P252" i="38"/>
  <c r="S252" i="38" s="1"/>
  <c r="AH253" i="13" s="1"/>
  <c r="R267" i="38"/>
  <c r="G268" i="13" s="1"/>
  <c r="P272" i="38"/>
  <c r="S272" i="38" s="1"/>
  <c r="AH273" i="13" s="1"/>
  <c r="R284" i="38"/>
  <c r="G285" i="13" s="1"/>
  <c r="P284" i="38"/>
  <c r="S284" i="38" s="1"/>
  <c r="AH285" i="13" s="1"/>
  <c r="P286" i="38"/>
  <c r="S286" i="38" s="1"/>
  <c r="AH287" i="13" s="1"/>
  <c r="R286" i="38"/>
  <c r="G287" i="13" s="1"/>
  <c r="R291" i="38"/>
  <c r="G292" i="13" s="1"/>
  <c r="P291" i="38"/>
  <c r="S291" i="38" s="1"/>
  <c r="AH292" i="13" s="1"/>
  <c r="R314" i="38"/>
  <c r="G315" i="13" s="1"/>
  <c r="P314" i="38"/>
  <c r="S314" i="38" s="1"/>
  <c r="AH315" i="13" s="1"/>
  <c r="R330" i="38"/>
  <c r="G331" i="13" s="1"/>
  <c r="P330" i="38"/>
  <c r="S330" i="38" s="1"/>
  <c r="AH331" i="13" s="1"/>
  <c r="S337" i="38"/>
  <c r="AH338" i="13" s="1"/>
  <c r="S340" i="38"/>
  <c r="AH341" i="13" s="1"/>
  <c r="R245" i="38"/>
  <c r="G246" i="13" s="1"/>
  <c r="R248" i="38"/>
  <c r="G249" i="13" s="1"/>
  <c r="R264" i="38"/>
  <c r="G265" i="13" s="1"/>
  <c r="R287" i="38"/>
  <c r="G288" i="13" s="1"/>
  <c r="R345" i="38"/>
  <c r="G346" i="13" s="1"/>
  <c r="P345" i="38"/>
  <c r="S345" i="38" s="1"/>
  <c r="AH346" i="13" s="1"/>
  <c r="R353" i="38"/>
  <c r="G354" i="13" s="1"/>
  <c r="P353" i="38"/>
  <c r="S353" i="38" s="1"/>
  <c r="AH354" i="13" s="1"/>
  <c r="R307" i="38"/>
  <c r="G308" i="13" s="1"/>
  <c r="P307" i="38"/>
  <c r="S307" i="38" s="1"/>
  <c r="AH308" i="13" s="1"/>
  <c r="S360" i="38"/>
  <c r="AH361" i="13" s="1"/>
  <c r="R362" i="38"/>
  <c r="G363" i="13" s="1"/>
  <c r="P362" i="38"/>
  <c r="S362" i="38" s="1"/>
  <c r="AH363" i="13" s="1"/>
  <c r="S368" i="38"/>
  <c r="AH369" i="13" s="1"/>
  <c r="R303" i="38"/>
  <c r="G304" i="13" s="1"/>
  <c r="P303" i="38"/>
  <c r="S303" i="38" s="1"/>
  <c r="AH304" i="13" s="1"/>
  <c r="R310" i="38"/>
  <c r="G311" i="13" s="1"/>
  <c r="P310" i="38"/>
  <c r="S310" i="38" s="1"/>
  <c r="AH311" i="13" s="1"/>
  <c r="R318" i="38"/>
  <c r="G319" i="13" s="1"/>
  <c r="P318" i="38"/>
  <c r="S318" i="38" s="1"/>
  <c r="AH319" i="13" s="1"/>
  <c r="R326" i="38"/>
  <c r="G327" i="13" s="1"/>
  <c r="P326" i="38"/>
  <c r="S326" i="38" s="1"/>
  <c r="AH327" i="13" s="1"/>
  <c r="R334" i="38"/>
  <c r="G335" i="13" s="1"/>
  <c r="P334" i="38"/>
  <c r="S334" i="38" s="1"/>
  <c r="AH335" i="13" s="1"/>
  <c r="R341" i="38"/>
  <c r="G342" i="13" s="1"/>
  <c r="P341" i="38"/>
  <c r="S341" i="38" s="1"/>
  <c r="AH342" i="13" s="1"/>
  <c r="R349" i="38"/>
  <c r="G350" i="13" s="1"/>
  <c r="P349" i="38"/>
  <c r="S349" i="38" s="1"/>
  <c r="AH350" i="13" s="1"/>
  <c r="R357" i="38"/>
  <c r="G358" i="13" s="1"/>
  <c r="P357" i="38"/>
  <c r="S357" i="38" s="1"/>
  <c r="AH358" i="13" s="1"/>
  <c r="R365" i="38"/>
  <c r="G366" i="13" s="1"/>
  <c r="P365" i="38"/>
  <c r="S365" i="38" s="1"/>
  <c r="AH366" i="13" s="1"/>
  <c r="AH371" i="13" l="1"/>
  <c r="T125" i="13"/>
  <c r="T8" i="13" s="1"/>
  <c r="T126" i="13"/>
  <c r="T24" i="13" s="1"/>
  <c r="T128" i="13"/>
  <c r="T127" i="13"/>
  <c r="T280" i="13"/>
  <c r="T278" i="13"/>
  <c r="T13" i="13" s="1"/>
  <c r="T279" i="13"/>
  <c r="T29" i="13" s="1"/>
  <c r="T281" i="13"/>
  <c r="T156" i="13"/>
  <c r="T9" i="13" s="1"/>
  <c r="T158" i="13"/>
  <c r="T159" i="13"/>
  <c r="T157" i="13"/>
  <c r="T25" i="13" s="1"/>
  <c r="AU96" i="13"/>
  <c r="AU23" i="13" s="1"/>
  <c r="AU97" i="13"/>
  <c r="AU95" i="13"/>
  <c r="AU7" i="13" s="1"/>
  <c r="AU98" i="13"/>
  <c r="G371" i="13"/>
  <c r="T38" i="13"/>
  <c r="T39" i="13"/>
  <c r="T37" i="13"/>
  <c r="T21" i="13" s="1"/>
  <c r="AU64" i="13"/>
  <c r="AU6" i="13" s="1"/>
  <c r="AU66" i="13"/>
  <c r="AU67" i="13"/>
  <c r="AU65" i="13"/>
  <c r="AU22" i="13" s="1"/>
  <c r="T251" i="13"/>
  <c r="T250" i="13"/>
  <c r="T249" i="13"/>
  <c r="T28" i="13" s="1"/>
  <c r="T248" i="13"/>
  <c r="T12" i="13" s="1"/>
  <c r="AU187" i="13"/>
  <c r="AU26" i="13" s="1"/>
  <c r="AU186" i="13"/>
  <c r="AU10" i="13" s="1"/>
  <c r="AU188" i="13"/>
  <c r="AU189" i="13"/>
  <c r="T218" i="13"/>
  <c r="T27" i="13" s="1"/>
  <c r="T217" i="13"/>
  <c r="T11" i="13" s="1"/>
  <c r="T220" i="13"/>
  <c r="T219" i="13"/>
  <c r="T339" i="13"/>
  <c r="T15" i="13" s="1"/>
  <c r="T342" i="13"/>
  <c r="T341" i="13"/>
  <c r="T340" i="13"/>
  <c r="T31" i="13" s="1"/>
  <c r="AU310" i="13"/>
  <c r="AU30" i="13" s="1"/>
  <c r="AU309" i="13"/>
  <c r="AU14" i="13" s="1"/>
  <c r="AU311" i="13"/>
  <c r="AU312" i="13"/>
  <c r="T95" i="13"/>
  <c r="T7" i="13" s="1"/>
  <c r="T98" i="13"/>
  <c r="T96" i="13"/>
  <c r="T23" i="13" s="1"/>
  <c r="T97" i="13"/>
  <c r="AU248" i="13"/>
  <c r="AU12" i="13" s="1"/>
  <c r="AU249" i="13"/>
  <c r="AU28" i="13" s="1"/>
  <c r="AU250" i="13"/>
  <c r="AU251" i="13"/>
  <c r="AU371" i="13"/>
  <c r="AU32" i="13" s="1"/>
  <c r="AU372" i="13"/>
  <c r="AU370" i="13"/>
  <c r="AU16" i="13" s="1"/>
  <c r="AU373" i="13"/>
  <c r="T66" i="13"/>
  <c r="T67" i="13"/>
  <c r="T64" i="13"/>
  <c r="T6" i="13" s="1"/>
  <c r="T65" i="13"/>
  <c r="T22" i="13" s="1"/>
  <c r="AU338" i="13"/>
  <c r="AU15" i="13" s="1"/>
  <c r="AU340" i="13"/>
  <c r="AU339" i="13"/>
  <c r="AU31" i="13" s="1"/>
  <c r="AU341" i="13"/>
  <c r="AU156" i="13"/>
  <c r="AU9" i="13" s="1"/>
  <c r="AU157" i="13"/>
  <c r="AU25" i="13" s="1"/>
  <c r="AU158" i="13"/>
  <c r="AU159" i="13"/>
  <c r="T188" i="13"/>
  <c r="T189" i="13"/>
  <c r="T186" i="13"/>
  <c r="T10" i="13" s="1"/>
  <c r="T187" i="13"/>
  <c r="T26" i="13" s="1"/>
  <c r="T373" i="13"/>
  <c r="T371" i="13"/>
  <c r="T32" i="13" s="1"/>
  <c r="T372" i="13"/>
  <c r="T370" i="13"/>
  <c r="AU38" i="13"/>
  <c r="AU39" i="13"/>
  <c r="AU37" i="13"/>
  <c r="AU21" i="13" s="1"/>
  <c r="AU36" i="13"/>
  <c r="AU5" i="13" s="1"/>
  <c r="AU218" i="13"/>
  <c r="AU27" i="13" s="1"/>
  <c r="AU217" i="13"/>
  <c r="AU11" i="13" s="1"/>
  <c r="AU219" i="13"/>
  <c r="AU220" i="13"/>
  <c r="T311" i="13"/>
  <c r="T312" i="13"/>
  <c r="T310" i="13"/>
  <c r="T30" i="13" s="1"/>
  <c r="T309" i="13"/>
  <c r="T14" i="13" s="1"/>
  <c r="AU128" i="13"/>
  <c r="AU125" i="13"/>
  <c r="AU8" i="13" s="1"/>
  <c r="AU126" i="13"/>
  <c r="AU24" i="13" s="1"/>
  <c r="AU127" i="13"/>
  <c r="AU278" i="13"/>
  <c r="AU13" i="13" s="1"/>
  <c r="AU279" i="13"/>
  <c r="AU29" i="13" s="1"/>
  <c r="AU280" i="13"/>
  <c r="AU281" i="13"/>
  <c r="R370" i="38"/>
  <c r="S370" i="38"/>
  <c r="C15" i="38"/>
  <c r="C20" i="38" s="1"/>
  <c r="AU17" i="13" l="1"/>
  <c r="AU34" i="13"/>
  <c r="AU33" i="13"/>
  <c r="U36" i="13"/>
  <c r="U5" i="13" s="1"/>
  <c r="U17" i="13" s="1"/>
  <c r="T16" i="13"/>
  <c r="T33" i="13"/>
  <c r="T34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5" i="13"/>
  <c r="E339" i="37" l="1"/>
  <c r="E340" i="37" s="1"/>
  <c r="E341" i="37" s="1"/>
  <c r="E342" i="37" s="1"/>
  <c r="E343" i="37" s="1"/>
  <c r="E344" i="37" s="1"/>
  <c r="E345" i="37" s="1"/>
  <c r="E346" i="37" s="1"/>
  <c r="E347" i="37" s="1"/>
  <c r="E348" i="37" s="1"/>
  <c r="E349" i="37" s="1"/>
  <c r="E350" i="37" s="1"/>
  <c r="E351" i="37" s="1"/>
  <c r="E352" i="37" s="1"/>
  <c r="E353" i="37" s="1"/>
  <c r="E354" i="37" s="1"/>
  <c r="E355" i="37" s="1"/>
  <c r="E356" i="37" s="1"/>
  <c r="E357" i="37" s="1"/>
  <c r="E358" i="37" s="1"/>
  <c r="E359" i="37" s="1"/>
  <c r="E360" i="37" s="1"/>
  <c r="E361" i="37" s="1"/>
  <c r="E362" i="37" s="1"/>
  <c r="E363" i="37" s="1"/>
  <c r="E364" i="37" s="1"/>
  <c r="E365" i="37" s="1"/>
  <c r="E366" i="37" s="1"/>
  <c r="E367" i="37" s="1"/>
  <c r="E368" i="37" s="1"/>
  <c r="E309" i="37"/>
  <c r="E310" i="37" s="1"/>
  <c r="E311" i="37" s="1"/>
  <c r="E312" i="37" s="1"/>
  <c r="E313" i="37" s="1"/>
  <c r="E314" i="37" s="1"/>
  <c r="E315" i="37" s="1"/>
  <c r="E316" i="37" s="1"/>
  <c r="E317" i="37" s="1"/>
  <c r="E318" i="37" s="1"/>
  <c r="E319" i="37" s="1"/>
  <c r="E320" i="37" s="1"/>
  <c r="E321" i="37" s="1"/>
  <c r="E322" i="37" s="1"/>
  <c r="E323" i="37" s="1"/>
  <c r="E324" i="37" s="1"/>
  <c r="E325" i="37" s="1"/>
  <c r="E326" i="37" s="1"/>
  <c r="E327" i="37" s="1"/>
  <c r="E328" i="37" s="1"/>
  <c r="E329" i="37" s="1"/>
  <c r="E330" i="37" s="1"/>
  <c r="E331" i="37" s="1"/>
  <c r="E332" i="37" s="1"/>
  <c r="E333" i="37" s="1"/>
  <c r="E334" i="37" s="1"/>
  <c r="E335" i="37" s="1"/>
  <c r="E336" i="37" s="1"/>
  <c r="E337" i="37" s="1"/>
  <c r="E278" i="37"/>
  <c r="E279" i="37" s="1"/>
  <c r="E280" i="37" s="1"/>
  <c r="E281" i="37" s="1"/>
  <c r="E282" i="37" s="1"/>
  <c r="E283" i="37" s="1"/>
  <c r="E284" i="37" s="1"/>
  <c r="E285" i="37" s="1"/>
  <c r="E286" i="37" s="1"/>
  <c r="E287" i="37" s="1"/>
  <c r="E288" i="37" s="1"/>
  <c r="E289" i="37" s="1"/>
  <c r="E290" i="37" s="1"/>
  <c r="E291" i="37" s="1"/>
  <c r="E292" i="37" s="1"/>
  <c r="E293" i="37" s="1"/>
  <c r="E294" i="37" s="1"/>
  <c r="E295" i="37" s="1"/>
  <c r="E296" i="37" s="1"/>
  <c r="E297" i="37" s="1"/>
  <c r="E298" i="37" s="1"/>
  <c r="E299" i="37" s="1"/>
  <c r="E300" i="37" s="1"/>
  <c r="E301" i="37" s="1"/>
  <c r="E302" i="37" s="1"/>
  <c r="E303" i="37" s="1"/>
  <c r="E304" i="37" s="1"/>
  <c r="E305" i="37" s="1"/>
  <c r="E306" i="37" s="1"/>
  <c r="E307" i="37" s="1"/>
  <c r="E249" i="37"/>
  <c r="E250" i="37" s="1"/>
  <c r="E251" i="37" s="1"/>
  <c r="E252" i="37" s="1"/>
  <c r="E253" i="37" s="1"/>
  <c r="E254" i="37" s="1"/>
  <c r="E255" i="37" s="1"/>
  <c r="E256" i="37" s="1"/>
  <c r="E257" i="37" s="1"/>
  <c r="E258" i="37" s="1"/>
  <c r="E259" i="37" s="1"/>
  <c r="E260" i="37" s="1"/>
  <c r="E261" i="37" s="1"/>
  <c r="E262" i="37" s="1"/>
  <c r="E263" i="37" s="1"/>
  <c r="E264" i="37" s="1"/>
  <c r="E265" i="37" s="1"/>
  <c r="E266" i="37" s="1"/>
  <c r="E267" i="37" s="1"/>
  <c r="E268" i="37" s="1"/>
  <c r="E269" i="37" s="1"/>
  <c r="E270" i="37" s="1"/>
  <c r="E271" i="37" s="1"/>
  <c r="E272" i="37" s="1"/>
  <c r="E273" i="37" s="1"/>
  <c r="E274" i="37" s="1"/>
  <c r="E275" i="37" s="1"/>
  <c r="E276" i="37" s="1"/>
  <c r="E248" i="37"/>
  <c r="E217" i="37"/>
  <c r="E218" i="37" s="1"/>
  <c r="E219" i="37" s="1"/>
  <c r="E220" i="37" s="1"/>
  <c r="E221" i="37" s="1"/>
  <c r="E222" i="37" s="1"/>
  <c r="E223" i="37" s="1"/>
  <c r="E224" i="37" s="1"/>
  <c r="E225" i="37" s="1"/>
  <c r="E226" i="37" s="1"/>
  <c r="E227" i="37" s="1"/>
  <c r="E228" i="37" s="1"/>
  <c r="E229" i="37" s="1"/>
  <c r="E230" i="37" s="1"/>
  <c r="E231" i="37" s="1"/>
  <c r="E232" i="37" s="1"/>
  <c r="E233" i="37" s="1"/>
  <c r="E234" i="37" s="1"/>
  <c r="E235" i="37" s="1"/>
  <c r="E236" i="37" s="1"/>
  <c r="E237" i="37" s="1"/>
  <c r="E238" i="37" s="1"/>
  <c r="E239" i="37" s="1"/>
  <c r="E240" i="37" s="1"/>
  <c r="E241" i="37" s="1"/>
  <c r="E242" i="37" s="1"/>
  <c r="E243" i="37" s="1"/>
  <c r="E244" i="37" s="1"/>
  <c r="E245" i="37" s="1"/>
  <c r="E246" i="37" s="1"/>
  <c r="E186" i="37"/>
  <c r="E187" i="37" s="1"/>
  <c r="E188" i="37" s="1"/>
  <c r="E189" i="37" s="1"/>
  <c r="E190" i="37" s="1"/>
  <c r="E191" i="37" s="1"/>
  <c r="E192" i="37" s="1"/>
  <c r="E193" i="37" s="1"/>
  <c r="E194" i="37" s="1"/>
  <c r="E195" i="37" s="1"/>
  <c r="E196" i="37" s="1"/>
  <c r="E197" i="37" s="1"/>
  <c r="E198" i="37" s="1"/>
  <c r="E199" i="37" s="1"/>
  <c r="E200" i="37" s="1"/>
  <c r="E201" i="37" s="1"/>
  <c r="E202" i="37" s="1"/>
  <c r="E203" i="37" s="1"/>
  <c r="E204" i="37" s="1"/>
  <c r="E205" i="37" s="1"/>
  <c r="E206" i="37" s="1"/>
  <c r="E207" i="37" s="1"/>
  <c r="E208" i="37" s="1"/>
  <c r="E209" i="37" s="1"/>
  <c r="E210" i="37" s="1"/>
  <c r="E211" i="37" s="1"/>
  <c r="E212" i="37" s="1"/>
  <c r="E213" i="37" s="1"/>
  <c r="E214" i="37" s="1"/>
  <c r="E215" i="37" s="1"/>
  <c r="E156" i="37"/>
  <c r="E157" i="37" s="1"/>
  <c r="E158" i="37" s="1"/>
  <c r="E159" i="37" s="1"/>
  <c r="E160" i="37" s="1"/>
  <c r="E161" i="37" s="1"/>
  <c r="E162" i="37" s="1"/>
  <c r="E163" i="37" s="1"/>
  <c r="E164" i="37" s="1"/>
  <c r="E165" i="37" s="1"/>
  <c r="E166" i="37" s="1"/>
  <c r="E167" i="37" s="1"/>
  <c r="E168" i="37" s="1"/>
  <c r="E169" i="37" s="1"/>
  <c r="E170" i="37" s="1"/>
  <c r="E171" i="37" s="1"/>
  <c r="E172" i="37" s="1"/>
  <c r="E173" i="37" s="1"/>
  <c r="E174" i="37" s="1"/>
  <c r="E175" i="37" s="1"/>
  <c r="E176" i="37" s="1"/>
  <c r="E177" i="37" s="1"/>
  <c r="E178" i="37" s="1"/>
  <c r="E179" i="37" s="1"/>
  <c r="E180" i="37" s="1"/>
  <c r="E181" i="37" s="1"/>
  <c r="E182" i="37" s="1"/>
  <c r="E183" i="37" s="1"/>
  <c r="E184" i="37" s="1"/>
  <c r="E125" i="37"/>
  <c r="E126" i="37" s="1"/>
  <c r="E127" i="37" s="1"/>
  <c r="E128" i="37" s="1"/>
  <c r="E129" i="37" s="1"/>
  <c r="E130" i="37" s="1"/>
  <c r="E131" i="37" s="1"/>
  <c r="E132" i="37" s="1"/>
  <c r="E133" i="37" s="1"/>
  <c r="E134" i="37" s="1"/>
  <c r="E135" i="37" s="1"/>
  <c r="E136" i="37" s="1"/>
  <c r="E137" i="37" s="1"/>
  <c r="E138" i="37" s="1"/>
  <c r="E139" i="37" s="1"/>
  <c r="E140" i="37" s="1"/>
  <c r="E141" i="37" s="1"/>
  <c r="E142" i="37" s="1"/>
  <c r="E143" i="37" s="1"/>
  <c r="E144" i="37" s="1"/>
  <c r="E145" i="37" s="1"/>
  <c r="E146" i="37" s="1"/>
  <c r="E147" i="37" s="1"/>
  <c r="E148" i="37" s="1"/>
  <c r="E149" i="37" s="1"/>
  <c r="E150" i="37" s="1"/>
  <c r="E151" i="37" s="1"/>
  <c r="E152" i="37" s="1"/>
  <c r="E153" i="37" s="1"/>
  <c r="E154" i="37" s="1"/>
  <c r="E95" i="37"/>
  <c r="E96" i="37" s="1"/>
  <c r="E97" i="37" s="1"/>
  <c r="E98" i="37" s="1"/>
  <c r="E99" i="37" s="1"/>
  <c r="E100" i="37" s="1"/>
  <c r="E101" i="37" s="1"/>
  <c r="E102" i="37" s="1"/>
  <c r="E103" i="37" s="1"/>
  <c r="E104" i="37" s="1"/>
  <c r="E105" i="37" s="1"/>
  <c r="E106" i="37" s="1"/>
  <c r="E107" i="37" s="1"/>
  <c r="E108" i="37" s="1"/>
  <c r="E109" i="37" s="1"/>
  <c r="E110" i="37" s="1"/>
  <c r="E111" i="37" s="1"/>
  <c r="E112" i="37" s="1"/>
  <c r="E113" i="37" s="1"/>
  <c r="E114" i="37" s="1"/>
  <c r="E115" i="37" s="1"/>
  <c r="E116" i="37" s="1"/>
  <c r="E117" i="37" s="1"/>
  <c r="E118" i="37" s="1"/>
  <c r="E119" i="37" s="1"/>
  <c r="E120" i="37" s="1"/>
  <c r="E121" i="37" s="1"/>
  <c r="E122" i="37" s="1"/>
  <c r="E123" i="37" s="1"/>
  <c r="E64" i="37"/>
  <c r="E65" i="37" s="1"/>
  <c r="E66" i="37" s="1"/>
  <c r="E67" i="37" s="1"/>
  <c r="E68" i="37" s="1"/>
  <c r="E69" i="37" s="1"/>
  <c r="E70" i="37" s="1"/>
  <c r="E71" i="37" s="1"/>
  <c r="E72" i="37" s="1"/>
  <c r="E73" i="37" s="1"/>
  <c r="E74" i="37" s="1"/>
  <c r="E75" i="37" s="1"/>
  <c r="E76" i="37" s="1"/>
  <c r="E77" i="37" s="1"/>
  <c r="E78" i="37" s="1"/>
  <c r="E79" i="37" s="1"/>
  <c r="E80" i="37" s="1"/>
  <c r="E81" i="37" s="1"/>
  <c r="E82" i="37" s="1"/>
  <c r="E83" i="37" s="1"/>
  <c r="E84" i="37" s="1"/>
  <c r="E85" i="37" s="1"/>
  <c r="E86" i="37" s="1"/>
  <c r="E87" i="37" s="1"/>
  <c r="E88" i="37" s="1"/>
  <c r="E89" i="37" s="1"/>
  <c r="E90" i="37" s="1"/>
  <c r="E91" i="37" s="1"/>
  <c r="E92" i="37" s="1"/>
  <c r="E93" i="37" s="1"/>
  <c r="E36" i="37"/>
  <c r="E37" i="37" s="1"/>
  <c r="E38" i="37" s="1"/>
  <c r="E39" i="37" s="1"/>
  <c r="E40" i="37" s="1"/>
  <c r="E41" i="37" s="1"/>
  <c r="E42" i="37" s="1"/>
  <c r="E43" i="37" s="1"/>
  <c r="E44" i="37" s="1"/>
  <c r="E45" i="37" s="1"/>
  <c r="E46" i="37" s="1"/>
  <c r="E47" i="37" s="1"/>
  <c r="E48" i="37" s="1"/>
  <c r="E49" i="37" s="1"/>
  <c r="E50" i="37" s="1"/>
  <c r="E51" i="37" s="1"/>
  <c r="E52" i="37" s="1"/>
  <c r="E53" i="37" s="1"/>
  <c r="E54" i="37" s="1"/>
  <c r="E55" i="37" s="1"/>
  <c r="E56" i="37" s="1"/>
  <c r="E57" i="37" s="1"/>
  <c r="E58" i="37" s="1"/>
  <c r="E59" i="37" s="1"/>
  <c r="E60" i="37" s="1"/>
  <c r="E61" i="37" s="1"/>
  <c r="E62" i="37" s="1"/>
  <c r="F5" i="37"/>
  <c r="F6" i="37" s="1"/>
  <c r="F7" i="37" s="1"/>
  <c r="F8" i="37" s="1"/>
  <c r="F9" i="37" s="1"/>
  <c r="F10" i="37" s="1"/>
  <c r="F11" i="37" s="1"/>
  <c r="F12" i="37" s="1"/>
  <c r="F13" i="37" s="1"/>
  <c r="F14" i="37" s="1"/>
  <c r="F15" i="37" s="1"/>
  <c r="F16" i="37" s="1"/>
  <c r="F17" i="37" s="1"/>
  <c r="F18" i="37" s="1"/>
  <c r="F19" i="37" s="1"/>
  <c r="F20" i="37" s="1"/>
  <c r="F21" i="37" s="1"/>
  <c r="F22" i="37" s="1"/>
  <c r="F23" i="37" s="1"/>
  <c r="F24" i="37" s="1"/>
  <c r="F25" i="37" s="1"/>
  <c r="F26" i="37" s="1"/>
  <c r="F27" i="37" s="1"/>
  <c r="F28" i="37" s="1"/>
  <c r="F29" i="37" s="1"/>
  <c r="F30" i="37" s="1"/>
  <c r="F31" i="37" s="1"/>
  <c r="F32" i="37" s="1"/>
  <c r="F33" i="37" s="1"/>
  <c r="F34" i="37" s="1"/>
  <c r="F35" i="37" s="1"/>
  <c r="F36" i="37" s="1"/>
  <c r="F37" i="37" s="1"/>
  <c r="F38" i="37" s="1"/>
  <c r="F39" i="37" s="1"/>
  <c r="F40" i="37" s="1"/>
  <c r="F41" i="37" s="1"/>
  <c r="F42" i="37" s="1"/>
  <c r="F43" i="37" s="1"/>
  <c r="F44" i="37" s="1"/>
  <c r="F45" i="37" s="1"/>
  <c r="F46" i="37" s="1"/>
  <c r="F47" i="37" s="1"/>
  <c r="F48" i="37" s="1"/>
  <c r="F49" i="37" s="1"/>
  <c r="F50" i="37" s="1"/>
  <c r="F51" i="37" s="1"/>
  <c r="F52" i="37" s="1"/>
  <c r="F53" i="37" s="1"/>
  <c r="F54" i="37" s="1"/>
  <c r="F55" i="37" s="1"/>
  <c r="F56" i="37" s="1"/>
  <c r="F57" i="37" s="1"/>
  <c r="F58" i="37" s="1"/>
  <c r="F59" i="37" s="1"/>
  <c r="F60" i="37" s="1"/>
  <c r="F61" i="37" s="1"/>
  <c r="F62" i="37" s="1"/>
  <c r="F63" i="37" s="1"/>
  <c r="F64" i="37" s="1"/>
  <c r="F65" i="37" s="1"/>
  <c r="F66" i="37" s="1"/>
  <c r="F67" i="37" s="1"/>
  <c r="F68" i="37" s="1"/>
  <c r="F69" i="37" s="1"/>
  <c r="F70" i="37" s="1"/>
  <c r="F71" i="37" s="1"/>
  <c r="F72" i="37" s="1"/>
  <c r="F73" i="37" s="1"/>
  <c r="F74" i="37" s="1"/>
  <c r="F75" i="37" s="1"/>
  <c r="F76" i="37" s="1"/>
  <c r="F77" i="37" s="1"/>
  <c r="F78" i="37" s="1"/>
  <c r="F79" i="37" s="1"/>
  <c r="F80" i="37" s="1"/>
  <c r="F81" i="37" s="1"/>
  <c r="F82" i="37" s="1"/>
  <c r="F83" i="37" s="1"/>
  <c r="F84" i="37" s="1"/>
  <c r="F85" i="37" s="1"/>
  <c r="F86" i="37" s="1"/>
  <c r="F87" i="37" s="1"/>
  <c r="F88" i="37" s="1"/>
  <c r="F89" i="37" s="1"/>
  <c r="F90" i="37" s="1"/>
  <c r="F91" i="37" s="1"/>
  <c r="F92" i="37" s="1"/>
  <c r="F93" i="37" s="1"/>
  <c r="F94" i="37" s="1"/>
  <c r="F95" i="37" s="1"/>
  <c r="F96" i="37" s="1"/>
  <c r="F97" i="37" s="1"/>
  <c r="F98" i="37" s="1"/>
  <c r="F99" i="37" s="1"/>
  <c r="F100" i="37" s="1"/>
  <c r="F101" i="37" s="1"/>
  <c r="F102" i="37" s="1"/>
  <c r="F103" i="37" s="1"/>
  <c r="F104" i="37" s="1"/>
  <c r="F105" i="37" s="1"/>
  <c r="F106" i="37" s="1"/>
  <c r="F107" i="37" s="1"/>
  <c r="F108" i="37" s="1"/>
  <c r="F109" i="37" s="1"/>
  <c r="F110" i="37" s="1"/>
  <c r="F111" i="37" s="1"/>
  <c r="F112" i="37" s="1"/>
  <c r="F113" i="37" s="1"/>
  <c r="F114" i="37" s="1"/>
  <c r="F115" i="37" s="1"/>
  <c r="F116" i="37" s="1"/>
  <c r="F117" i="37" s="1"/>
  <c r="F118" i="37" s="1"/>
  <c r="F119" i="37" s="1"/>
  <c r="F120" i="37" s="1"/>
  <c r="F121" i="37" s="1"/>
  <c r="F122" i="37" s="1"/>
  <c r="F123" i="37" s="1"/>
  <c r="F124" i="37" s="1"/>
  <c r="F125" i="37" s="1"/>
  <c r="F126" i="37" s="1"/>
  <c r="F127" i="37" s="1"/>
  <c r="F128" i="37" s="1"/>
  <c r="F129" i="37" s="1"/>
  <c r="F130" i="37" s="1"/>
  <c r="F131" i="37" s="1"/>
  <c r="F132" i="37" s="1"/>
  <c r="F133" i="37" s="1"/>
  <c r="F134" i="37" s="1"/>
  <c r="F135" i="37" s="1"/>
  <c r="F136" i="37" s="1"/>
  <c r="F137" i="37" s="1"/>
  <c r="F138" i="37" s="1"/>
  <c r="F139" i="37" s="1"/>
  <c r="F140" i="37" s="1"/>
  <c r="F141" i="37" s="1"/>
  <c r="F142" i="37" s="1"/>
  <c r="F143" i="37" s="1"/>
  <c r="F144" i="37" s="1"/>
  <c r="F145" i="37" s="1"/>
  <c r="F146" i="37" s="1"/>
  <c r="F147" i="37" s="1"/>
  <c r="F148" i="37" s="1"/>
  <c r="F149" i="37" s="1"/>
  <c r="F150" i="37" s="1"/>
  <c r="F151" i="37" s="1"/>
  <c r="F152" i="37" s="1"/>
  <c r="F153" i="37" s="1"/>
  <c r="F154" i="37" s="1"/>
  <c r="F155" i="37" s="1"/>
  <c r="F156" i="37" s="1"/>
  <c r="F157" i="37" s="1"/>
  <c r="F158" i="37" s="1"/>
  <c r="F159" i="37" s="1"/>
  <c r="F160" i="37" s="1"/>
  <c r="F161" i="37" s="1"/>
  <c r="F162" i="37" s="1"/>
  <c r="F163" i="37" s="1"/>
  <c r="F164" i="37" s="1"/>
  <c r="F165" i="37" s="1"/>
  <c r="F166" i="37" s="1"/>
  <c r="F167" i="37" s="1"/>
  <c r="F168" i="37" s="1"/>
  <c r="F169" i="37" s="1"/>
  <c r="F170" i="37" s="1"/>
  <c r="F171" i="37" s="1"/>
  <c r="F172" i="37" s="1"/>
  <c r="F173" i="37" s="1"/>
  <c r="F174" i="37" s="1"/>
  <c r="F175" i="37" s="1"/>
  <c r="F176" i="37" s="1"/>
  <c r="F177" i="37" s="1"/>
  <c r="F178" i="37" s="1"/>
  <c r="F179" i="37" s="1"/>
  <c r="F180" i="37" s="1"/>
  <c r="F181" i="37" s="1"/>
  <c r="F182" i="37" s="1"/>
  <c r="F183" i="37" s="1"/>
  <c r="F184" i="37" s="1"/>
  <c r="F185" i="37" s="1"/>
  <c r="F186" i="37" s="1"/>
  <c r="F187" i="37" s="1"/>
  <c r="F188" i="37" s="1"/>
  <c r="F189" i="37" s="1"/>
  <c r="F190" i="37" s="1"/>
  <c r="F191" i="37" s="1"/>
  <c r="F192" i="37" s="1"/>
  <c r="F193" i="37" s="1"/>
  <c r="F194" i="37" s="1"/>
  <c r="F195" i="37" s="1"/>
  <c r="F196" i="37" s="1"/>
  <c r="F197" i="37" s="1"/>
  <c r="F198" i="37" s="1"/>
  <c r="F199" i="37" s="1"/>
  <c r="F200" i="37" s="1"/>
  <c r="F201" i="37" s="1"/>
  <c r="F202" i="37" s="1"/>
  <c r="F203" i="37" s="1"/>
  <c r="F204" i="37" s="1"/>
  <c r="F205" i="37" s="1"/>
  <c r="F206" i="37" s="1"/>
  <c r="F207" i="37" s="1"/>
  <c r="F208" i="37" s="1"/>
  <c r="F209" i="37" s="1"/>
  <c r="F210" i="37" s="1"/>
  <c r="F211" i="37" s="1"/>
  <c r="F212" i="37" s="1"/>
  <c r="F213" i="37" s="1"/>
  <c r="F214" i="37" s="1"/>
  <c r="F215" i="37" s="1"/>
  <c r="F216" i="37" s="1"/>
  <c r="F217" i="37" s="1"/>
  <c r="F218" i="37" s="1"/>
  <c r="F219" i="37" s="1"/>
  <c r="F220" i="37" s="1"/>
  <c r="F221" i="37" s="1"/>
  <c r="F222" i="37" s="1"/>
  <c r="F223" i="37" s="1"/>
  <c r="F224" i="37" s="1"/>
  <c r="F225" i="37" s="1"/>
  <c r="F226" i="37" s="1"/>
  <c r="F227" i="37" s="1"/>
  <c r="F228" i="37" s="1"/>
  <c r="F229" i="37" s="1"/>
  <c r="F230" i="37" s="1"/>
  <c r="F231" i="37" s="1"/>
  <c r="F232" i="37" s="1"/>
  <c r="F233" i="37" s="1"/>
  <c r="F234" i="37" s="1"/>
  <c r="F235" i="37" s="1"/>
  <c r="F236" i="37" s="1"/>
  <c r="F237" i="37" s="1"/>
  <c r="F238" i="37" s="1"/>
  <c r="F239" i="37" s="1"/>
  <c r="F240" i="37" s="1"/>
  <c r="F241" i="37" s="1"/>
  <c r="F242" i="37" s="1"/>
  <c r="F243" i="37" s="1"/>
  <c r="F244" i="37" s="1"/>
  <c r="F245" i="37" s="1"/>
  <c r="F246" i="37" s="1"/>
  <c r="F247" i="37" s="1"/>
  <c r="F248" i="37" s="1"/>
  <c r="F249" i="37" s="1"/>
  <c r="F250" i="37" s="1"/>
  <c r="F251" i="37" s="1"/>
  <c r="F252" i="37" s="1"/>
  <c r="F253" i="37" s="1"/>
  <c r="F254" i="37" s="1"/>
  <c r="F255" i="37" s="1"/>
  <c r="F256" i="37" s="1"/>
  <c r="F257" i="37" s="1"/>
  <c r="F258" i="37" s="1"/>
  <c r="F259" i="37" s="1"/>
  <c r="F260" i="37" s="1"/>
  <c r="F261" i="37" s="1"/>
  <c r="F262" i="37" s="1"/>
  <c r="F263" i="37" s="1"/>
  <c r="F264" i="37" s="1"/>
  <c r="F265" i="37" s="1"/>
  <c r="F266" i="37" s="1"/>
  <c r="F267" i="37" s="1"/>
  <c r="F268" i="37" s="1"/>
  <c r="F269" i="37" s="1"/>
  <c r="F270" i="37" s="1"/>
  <c r="F271" i="37" s="1"/>
  <c r="F272" i="37" s="1"/>
  <c r="F273" i="37" s="1"/>
  <c r="F274" i="37" s="1"/>
  <c r="F275" i="37" s="1"/>
  <c r="F276" i="37" s="1"/>
  <c r="F277" i="37" s="1"/>
  <c r="F278" i="37" s="1"/>
  <c r="F279" i="37" s="1"/>
  <c r="F280" i="37" s="1"/>
  <c r="F281" i="37" s="1"/>
  <c r="F282" i="37" s="1"/>
  <c r="F283" i="37" s="1"/>
  <c r="F284" i="37" s="1"/>
  <c r="F285" i="37" s="1"/>
  <c r="F286" i="37" s="1"/>
  <c r="F287" i="37" s="1"/>
  <c r="F288" i="37" s="1"/>
  <c r="F289" i="37" s="1"/>
  <c r="F290" i="37" s="1"/>
  <c r="F291" i="37" s="1"/>
  <c r="F292" i="37" s="1"/>
  <c r="F293" i="37" s="1"/>
  <c r="F294" i="37" s="1"/>
  <c r="F295" i="37" s="1"/>
  <c r="F296" i="37" s="1"/>
  <c r="F297" i="37" s="1"/>
  <c r="F298" i="37" s="1"/>
  <c r="F299" i="37" s="1"/>
  <c r="F300" i="37" s="1"/>
  <c r="F301" i="37" s="1"/>
  <c r="F302" i="37" s="1"/>
  <c r="F303" i="37" s="1"/>
  <c r="F304" i="37" s="1"/>
  <c r="F305" i="37" s="1"/>
  <c r="F306" i="37" s="1"/>
  <c r="F307" i="37" s="1"/>
  <c r="F308" i="37" s="1"/>
  <c r="F309" i="37" s="1"/>
  <c r="F310" i="37" s="1"/>
  <c r="F311" i="37" s="1"/>
  <c r="F312" i="37" s="1"/>
  <c r="F313" i="37" s="1"/>
  <c r="F314" i="37" s="1"/>
  <c r="F315" i="37" s="1"/>
  <c r="F316" i="37" s="1"/>
  <c r="F317" i="37" s="1"/>
  <c r="F318" i="37" s="1"/>
  <c r="F319" i="37" s="1"/>
  <c r="F320" i="37" s="1"/>
  <c r="F321" i="37" s="1"/>
  <c r="F322" i="37" s="1"/>
  <c r="F323" i="37" s="1"/>
  <c r="F324" i="37" s="1"/>
  <c r="F325" i="37" s="1"/>
  <c r="F326" i="37" s="1"/>
  <c r="F327" i="37" s="1"/>
  <c r="F328" i="37" s="1"/>
  <c r="F329" i="37" s="1"/>
  <c r="F330" i="37" s="1"/>
  <c r="F331" i="37" s="1"/>
  <c r="F332" i="37" s="1"/>
  <c r="F333" i="37" s="1"/>
  <c r="F334" i="37" s="1"/>
  <c r="F335" i="37" s="1"/>
  <c r="F336" i="37" s="1"/>
  <c r="F337" i="37" s="1"/>
  <c r="F338" i="37" s="1"/>
  <c r="F339" i="37" s="1"/>
  <c r="F340" i="37" s="1"/>
  <c r="F341" i="37" s="1"/>
  <c r="F342" i="37" s="1"/>
  <c r="F343" i="37" s="1"/>
  <c r="F344" i="37" s="1"/>
  <c r="F345" i="37" s="1"/>
  <c r="F346" i="37" s="1"/>
  <c r="F347" i="37" s="1"/>
  <c r="F348" i="37" s="1"/>
  <c r="F349" i="37" s="1"/>
  <c r="F350" i="37" s="1"/>
  <c r="F351" i="37" s="1"/>
  <c r="F352" i="37" s="1"/>
  <c r="F353" i="37" s="1"/>
  <c r="F354" i="37" s="1"/>
  <c r="F355" i="37" s="1"/>
  <c r="F356" i="37" s="1"/>
  <c r="F357" i="37" s="1"/>
  <c r="F358" i="37" s="1"/>
  <c r="F359" i="37" s="1"/>
  <c r="F360" i="37" s="1"/>
  <c r="F361" i="37" s="1"/>
  <c r="F362" i="37" s="1"/>
  <c r="F363" i="37" s="1"/>
  <c r="F364" i="37" s="1"/>
  <c r="F365" i="37" s="1"/>
  <c r="F366" i="37" s="1"/>
  <c r="F367" i="37" s="1"/>
  <c r="F368" i="37" s="1"/>
  <c r="E5" i="37"/>
  <c r="E6" i="37" s="1"/>
  <c r="E7" i="37" s="1"/>
  <c r="E8" i="37" s="1"/>
  <c r="E9" i="37" s="1"/>
  <c r="E10" i="37" s="1"/>
  <c r="E11" i="37" s="1"/>
  <c r="E12" i="37" s="1"/>
  <c r="E13" i="37" s="1"/>
  <c r="E14" i="37" s="1"/>
  <c r="E15" i="37" s="1"/>
  <c r="E16" i="37" s="1"/>
  <c r="E17" i="37" s="1"/>
  <c r="E18" i="37" s="1"/>
  <c r="E19" i="37" s="1"/>
  <c r="E20" i="37" s="1"/>
  <c r="E21" i="37" s="1"/>
  <c r="E22" i="37" s="1"/>
  <c r="E23" i="37" s="1"/>
  <c r="E24" i="37" s="1"/>
  <c r="E25" i="37" s="1"/>
  <c r="E26" i="37" s="1"/>
  <c r="E27" i="37" s="1"/>
  <c r="E28" i="37" s="1"/>
  <c r="E29" i="37" s="1"/>
  <c r="E30" i="37" s="1"/>
  <c r="E31" i="37" s="1"/>
  <c r="E32" i="37" s="1"/>
  <c r="E33" i="37" s="1"/>
  <c r="E34" i="37" s="1"/>
  <c r="H368" i="37"/>
  <c r="H367" i="37"/>
  <c r="H366" i="37"/>
  <c r="H365" i="37"/>
  <c r="H364" i="37"/>
  <c r="H363" i="37"/>
  <c r="H362" i="37"/>
  <c r="H361" i="37"/>
  <c r="H360" i="37"/>
  <c r="H359" i="37"/>
  <c r="H358" i="37"/>
  <c r="H357" i="37"/>
  <c r="H356" i="37"/>
  <c r="H355" i="37"/>
  <c r="H354" i="37"/>
  <c r="H353" i="37"/>
  <c r="H352" i="37"/>
  <c r="H351" i="37"/>
  <c r="H350" i="37"/>
  <c r="H349" i="37"/>
  <c r="H348" i="37"/>
  <c r="H347" i="37"/>
  <c r="H346" i="37"/>
  <c r="H345" i="37"/>
  <c r="H344" i="37"/>
  <c r="H343" i="37"/>
  <c r="H342" i="37"/>
  <c r="H341" i="37"/>
  <c r="H340" i="37"/>
  <c r="H339" i="37"/>
  <c r="B339" i="37"/>
  <c r="B340" i="37" s="1"/>
  <c r="B341" i="37" s="1"/>
  <c r="B342" i="37" s="1"/>
  <c r="B343" i="37" s="1"/>
  <c r="B344" i="37" s="1"/>
  <c r="B345" i="37" s="1"/>
  <c r="B346" i="37" s="1"/>
  <c r="B347" i="37" s="1"/>
  <c r="B348" i="37" s="1"/>
  <c r="B349" i="37" s="1"/>
  <c r="B350" i="37" s="1"/>
  <c r="B351" i="37" s="1"/>
  <c r="B352" i="37" s="1"/>
  <c r="B353" i="37" s="1"/>
  <c r="B354" i="37" s="1"/>
  <c r="B355" i="37" s="1"/>
  <c r="B356" i="37" s="1"/>
  <c r="B357" i="37" s="1"/>
  <c r="B358" i="37" s="1"/>
  <c r="B359" i="37" s="1"/>
  <c r="B360" i="37" s="1"/>
  <c r="B361" i="37" s="1"/>
  <c r="B362" i="37" s="1"/>
  <c r="B363" i="37" s="1"/>
  <c r="B364" i="37" s="1"/>
  <c r="B365" i="37" s="1"/>
  <c r="B366" i="37" s="1"/>
  <c r="B367" i="37" s="1"/>
  <c r="B368" i="37" s="1"/>
  <c r="H338" i="37"/>
  <c r="H337" i="37"/>
  <c r="H336" i="37"/>
  <c r="H335" i="37"/>
  <c r="H334" i="37"/>
  <c r="H333" i="37"/>
  <c r="H332" i="37"/>
  <c r="H331" i="37"/>
  <c r="H330" i="37"/>
  <c r="H329" i="37"/>
  <c r="H328" i="37"/>
  <c r="H327" i="37"/>
  <c r="H326" i="37"/>
  <c r="H325" i="37"/>
  <c r="H324" i="37"/>
  <c r="H323" i="37"/>
  <c r="H322" i="37"/>
  <c r="H321" i="37"/>
  <c r="H320" i="37"/>
  <c r="H319" i="37"/>
  <c r="H318" i="37"/>
  <c r="H317" i="37"/>
  <c r="H316" i="37"/>
  <c r="H315" i="37"/>
  <c r="H314" i="37"/>
  <c r="H313" i="37"/>
  <c r="H312" i="37"/>
  <c r="H311" i="37"/>
  <c r="H310" i="37"/>
  <c r="H309" i="37"/>
  <c r="B309" i="37"/>
  <c r="B310" i="37" s="1"/>
  <c r="B311" i="37" s="1"/>
  <c r="B312" i="37" s="1"/>
  <c r="B313" i="37" s="1"/>
  <c r="B314" i="37" s="1"/>
  <c r="B315" i="37" s="1"/>
  <c r="B316" i="37" s="1"/>
  <c r="B317" i="37" s="1"/>
  <c r="B318" i="37" s="1"/>
  <c r="B319" i="37" s="1"/>
  <c r="B320" i="37" s="1"/>
  <c r="B321" i="37" s="1"/>
  <c r="B322" i="37" s="1"/>
  <c r="B323" i="37" s="1"/>
  <c r="B324" i="37" s="1"/>
  <c r="B325" i="37" s="1"/>
  <c r="B326" i="37" s="1"/>
  <c r="B327" i="37" s="1"/>
  <c r="B328" i="37" s="1"/>
  <c r="B329" i="37" s="1"/>
  <c r="B330" i="37" s="1"/>
  <c r="B331" i="37" s="1"/>
  <c r="B332" i="37" s="1"/>
  <c r="B333" i="37" s="1"/>
  <c r="B334" i="37" s="1"/>
  <c r="B335" i="37" s="1"/>
  <c r="B336" i="37" s="1"/>
  <c r="B337" i="37" s="1"/>
  <c r="H308" i="37"/>
  <c r="H307" i="37"/>
  <c r="H306" i="37"/>
  <c r="H305" i="37"/>
  <c r="H304" i="37"/>
  <c r="H303" i="37"/>
  <c r="H302" i="37"/>
  <c r="H301" i="37"/>
  <c r="H300" i="37"/>
  <c r="H299" i="37"/>
  <c r="H298" i="37"/>
  <c r="H297" i="37"/>
  <c r="H296" i="37"/>
  <c r="H295" i="37"/>
  <c r="H294" i="37"/>
  <c r="H293" i="37"/>
  <c r="H292" i="37"/>
  <c r="H291" i="37"/>
  <c r="H290" i="37"/>
  <c r="H289" i="37"/>
  <c r="H288" i="37"/>
  <c r="H287" i="37"/>
  <c r="H286" i="37"/>
  <c r="H285" i="37"/>
  <c r="H284" i="37"/>
  <c r="H283" i="37"/>
  <c r="H282" i="37"/>
  <c r="H281" i="37"/>
  <c r="H280" i="37"/>
  <c r="H279" i="37"/>
  <c r="H278" i="37"/>
  <c r="B278" i="37"/>
  <c r="B279" i="37" s="1"/>
  <c r="B280" i="37" s="1"/>
  <c r="B281" i="37" s="1"/>
  <c r="B282" i="37" s="1"/>
  <c r="B283" i="37" s="1"/>
  <c r="B284" i="37" s="1"/>
  <c r="B285" i="37" s="1"/>
  <c r="B286" i="37" s="1"/>
  <c r="B287" i="37" s="1"/>
  <c r="B288" i="37" s="1"/>
  <c r="B289" i="37" s="1"/>
  <c r="B290" i="37" s="1"/>
  <c r="B291" i="37" s="1"/>
  <c r="B292" i="37" s="1"/>
  <c r="B293" i="37" s="1"/>
  <c r="B294" i="37" s="1"/>
  <c r="B295" i="37" s="1"/>
  <c r="B296" i="37" s="1"/>
  <c r="B297" i="37" s="1"/>
  <c r="B298" i="37" s="1"/>
  <c r="B299" i="37" s="1"/>
  <c r="B300" i="37" s="1"/>
  <c r="B301" i="37" s="1"/>
  <c r="B302" i="37" s="1"/>
  <c r="B303" i="37" s="1"/>
  <c r="B304" i="37" s="1"/>
  <c r="B305" i="37" s="1"/>
  <c r="B306" i="37" s="1"/>
  <c r="B307" i="37" s="1"/>
  <c r="H277" i="37"/>
  <c r="H276" i="37"/>
  <c r="H275" i="37"/>
  <c r="H274" i="37"/>
  <c r="H273" i="37"/>
  <c r="H272" i="37"/>
  <c r="H271" i="37"/>
  <c r="H270" i="37"/>
  <c r="H269" i="37"/>
  <c r="H268" i="37"/>
  <c r="H267" i="37"/>
  <c r="H266" i="37"/>
  <c r="H265" i="37"/>
  <c r="H264" i="37"/>
  <c r="H263" i="37"/>
  <c r="H262" i="37"/>
  <c r="H261" i="37"/>
  <c r="H260" i="37"/>
  <c r="H259" i="37"/>
  <c r="H258" i="37"/>
  <c r="H257" i="37"/>
  <c r="H256" i="37"/>
  <c r="H255" i="37"/>
  <c r="H254" i="37"/>
  <c r="H253" i="37"/>
  <c r="H252" i="37"/>
  <c r="H251" i="37"/>
  <c r="H250" i="37"/>
  <c r="H249" i="37"/>
  <c r="H248" i="37"/>
  <c r="B248" i="37"/>
  <c r="B249" i="37" s="1"/>
  <c r="B250" i="37" s="1"/>
  <c r="B251" i="37" s="1"/>
  <c r="B252" i="37" s="1"/>
  <c r="B253" i="37" s="1"/>
  <c r="B254" i="37" s="1"/>
  <c r="B255" i="37" s="1"/>
  <c r="B256" i="37" s="1"/>
  <c r="B257" i="37" s="1"/>
  <c r="B258" i="37" s="1"/>
  <c r="B259" i="37" s="1"/>
  <c r="B260" i="37" s="1"/>
  <c r="B261" i="37" s="1"/>
  <c r="B262" i="37" s="1"/>
  <c r="B263" i="37" s="1"/>
  <c r="B264" i="37" s="1"/>
  <c r="B265" i="37" s="1"/>
  <c r="B266" i="37" s="1"/>
  <c r="B267" i="37" s="1"/>
  <c r="B268" i="37" s="1"/>
  <c r="B269" i="37" s="1"/>
  <c r="B270" i="37" s="1"/>
  <c r="B271" i="37" s="1"/>
  <c r="B272" i="37" s="1"/>
  <c r="B273" i="37" s="1"/>
  <c r="B274" i="37" s="1"/>
  <c r="B275" i="37" s="1"/>
  <c r="B276" i="37" s="1"/>
  <c r="H247" i="37"/>
  <c r="H246" i="37"/>
  <c r="H245" i="37"/>
  <c r="H244" i="37"/>
  <c r="H243" i="37"/>
  <c r="H242" i="37"/>
  <c r="H241" i="37"/>
  <c r="H240" i="37"/>
  <c r="H239" i="37"/>
  <c r="H238" i="37"/>
  <c r="H237" i="37"/>
  <c r="H236" i="37"/>
  <c r="H235" i="37"/>
  <c r="H234" i="37"/>
  <c r="H233" i="37"/>
  <c r="H232" i="37"/>
  <c r="H231" i="37"/>
  <c r="H230" i="37"/>
  <c r="H229" i="37"/>
  <c r="H228" i="37"/>
  <c r="H227" i="37"/>
  <c r="H226" i="37"/>
  <c r="H225" i="37"/>
  <c r="H224" i="37"/>
  <c r="H223" i="37"/>
  <c r="H222" i="37"/>
  <c r="H221" i="37"/>
  <c r="H220" i="37"/>
  <c r="H219" i="37"/>
  <c r="H218" i="37"/>
  <c r="H217" i="37"/>
  <c r="B217" i="37"/>
  <c r="B218" i="37" s="1"/>
  <c r="B219" i="37" s="1"/>
  <c r="B220" i="37" s="1"/>
  <c r="B221" i="37" s="1"/>
  <c r="B222" i="37" s="1"/>
  <c r="B223" i="37" s="1"/>
  <c r="B224" i="37" s="1"/>
  <c r="B225" i="37" s="1"/>
  <c r="B226" i="37" s="1"/>
  <c r="B227" i="37" s="1"/>
  <c r="B228" i="37" s="1"/>
  <c r="B229" i="37" s="1"/>
  <c r="B230" i="37" s="1"/>
  <c r="B231" i="37" s="1"/>
  <c r="B232" i="37" s="1"/>
  <c r="B233" i="37" s="1"/>
  <c r="B234" i="37" s="1"/>
  <c r="B235" i="37" s="1"/>
  <c r="B236" i="37" s="1"/>
  <c r="B237" i="37" s="1"/>
  <c r="B238" i="37" s="1"/>
  <c r="B239" i="37" s="1"/>
  <c r="B240" i="37" s="1"/>
  <c r="B241" i="37" s="1"/>
  <c r="B242" i="37" s="1"/>
  <c r="B243" i="37" s="1"/>
  <c r="B244" i="37" s="1"/>
  <c r="B245" i="37" s="1"/>
  <c r="B246" i="37" s="1"/>
  <c r="H216" i="37"/>
  <c r="H215" i="37"/>
  <c r="H214" i="37"/>
  <c r="H213" i="37"/>
  <c r="H212" i="37"/>
  <c r="H211" i="37"/>
  <c r="H210" i="37"/>
  <c r="H209" i="37"/>
  <c r="H208" i="37"/>
  <c r="H207" i="37"/>
  <c r="H206" i="37"/>
  <c r="H205" i="37"/>
  <c r="H204" i="37"/>
  <c r="H203" i="37"/>
  <c r="H202" i="37"/>
  <c r="H201" i="37"/>
  <c r="H200" i="37"/>
  <c r="H199" i="37"/>
  <c r="H198" i="37"/>
  <c r="H197" i="37"/>
  <c r="H196" i="37"/>
  <c r="H195" i="37"/>
  <c r="H194" i="37"/>
  <c r="H193" i="37"/>
  <c r="H192" i="37"/>
  <c r="H191" i="37"/>
  <c r="H190" i="37"/>
  <c r="H189" i="37"/>
  <c r="H188" i="37"/>
  <c r="H187" i="37"/>
  <c r="H186" i="37"/>
  <c r="B186" i="37"/>
  <c r="B187" i="37" s="1"/>
  <c r="B188" i="37" s="1"/>
  <c r="B189" i="37" s="1"/>
  <c r="B190" i="37" s="1"/>
  <c r="B191" i="37" s="1"/>
  <c r="B192" i="37" s="1"/>
  <c r="B193" i="37" s="1"/>
  <c r="B194" i="37" s="1"/>
  <c r="B195" i="37" s="1"/>
  <c r="B196" i="37" s="1"/>
  <c r="B197" i="37" s="1"/>
  <c r="B198" i="37" s="1"/>
  <c r="B199" i="37" s="1"/>
  <c r="B200" i="37" s="1"/>
  <c r="B201" i="37" s="1"/>
  <c r="B202" i="37" s="1"/>
  <c r="B203" i="37" s="1"/>
  <c r="B204" i="37" s="1"/>
  <c r="B205" i="37" s="1"/>
  <c r="B206" i="37" s="1"/>
  <c r="B207" i="37" s="1"/>
  <c r="B208" i="37" s="1"/>
  <c r="B209" i="37" s="1"/>
  <c r="B210" i="37" s="1"/>
  <c r="B211" i="37" s="1"/>
  <c r="B212" i="37" s="1"/>
  <c r="B213" i="37" s="1"/>
  <c r="B214" i="37" s="1"/>
  <c r="B215" i="37" s="1"/>
  <c r="H185" i="37"/>
  <c r="H184" i="37"/>
  <c r="H183" i="37"/>
  <c r="H182" i="37"/>
  <c r="H181" i="37"/>
  <c r="H180" i="37"/>
  <c r="H179" i="37"/>
  <c r="H178" i="37"/>
  <c r="H177" i="37"/>
  <c r="H176" i="37"/>
  <c r="H175" i="37"/>
  <c r="H174" i="37"/>
  <c r="H173" i="37"/>
  <c r="H172" i="37"/>
  <c r="H171" i="37"/>
  <c r="H170" i="37"/>
  <c r="H169" i="37"/>
  <c r="H168" i="37"/>
  <c r="H167" i="37"/>
  <c r="H166" i="37"/>
  <c r="H165" i="37"/>
  <c r="H164" i="37"/>
  <c r="H163" i="37"/>
  <c r="H162" i="37"/>
  <c r="H161" i="37"/>
  <c r="H160" i="37"/>
  <c r="H159" i="37"/>
  <c r="H158" i="37"/>
  <c r="H157" i="37"/>
  <c r="H156" i="37"/>
  <c r="B156" i="37"/>
  <c r="B157" i="37" s="1"/>
  <c r="B158" i="37" s="1"/>
  <c r="B159" i="37" s="1"/>
  <c r="B160" i="37" s="1"/>
  <c r="B161" i="37" s="1"/>
  <c r="B162" i="37" s="1"/>
  <c r="B163" i="37" s="1"/>
  <c r="B164" i="37" s="1"/>
  <c r="B165" i="37" s="1"/>
  <c r="B166" i="37" s="1"/>
  <c r="B167" i="37" s="1"/>
  <c r="B168" i="37" s="1"/>
  <c r="B169" i="37" s="1"/>
  <c r="B170" i="37" s="1"/>
  <c r="B171" i="37" s="1"/>
  <c r="B172" i="37" s="1"/>
  <c r="B173" i="37" s="1"/>
  <c r="B174" i="37" s="1"/>
  <c r="B175" i="37" s="1"/>
  <c r="B176" i="37" s="1"/>
  <c r="B177" i="37" s="1"/>
  <c r="B178" i="37" s="1"/>
  <c r="B179" i="37" s="1"/>
  <c r="B180" i="37" s="1"/>
  <c r="B181" i="37" s="1"/>
  <c r="B182" i="37" s="1"/>
  <c r="B183" i="37" s="1"/>
  <c r="B184" i="37" s="1"/>
  <c r="H155" i="37"/>
  <c r="H154" i="37"/>
  <c r="H153" i="37"/>
  <c r="H152" i="37"/>
  <c r="H151" i="37"/>
  <c r="H150" i="37"/>
  <c r="H149" i="37"/>
  <c r="H148" i="37"/>
  <c r="H147" i="37"/>
  <c r="H146" i="37"/>
  <c r="H145" i="37"/>
  <c r="H144" i="37"/>
  <c r="H143" i="37"/>
  <c r="H142" i="37"/>
  <c r="H141" i="37"/>
  <c r="H140" i="37"/>
  <c r="H139" i="37"/>
  <c r="H138" i="37"/>
  <c r="H137" i="37"/>
  <c r="H136" i="37"/>
  <c r="H135" i="37"/>
  <c r="H134" i="37"/>
  <c r="H133" i="37"/>
  <c r="H132" i="37"/>
  <c r="H131" i="37"/>
  <c r="H130" i="37"/>
  <c r="H129" i="37"/>
  <c r="H128" i="37"/>
  <c r="H127" i="37"/>
  <c r="H126" i="37"/>
  <c r="H125" i="37"/>
  <c r="B125" i="37"/>
  <c r="B126" i="37" s="1"/>
  <c r="B127" i="37" s="1"/>
  <c r="B128" i="37" s="1"/>
  <c r="B129" i="37" s="1"/>
  <c r="B130" i="37" s="1"/>
  <c r="B131" i="37" s="1"/>
  <c r="B132" i="37" s="1"/>
  <c r="B133" i="37" s="1"/>
  <c r="B134" i="37" s="1"/>
  <c r="B135" i="37" s="1"/>
  <c r="B136" i="37" s="1"/>
  <c r="B137" i="37" s="1"/>
  <c r="B138" i="37" s="1"/>
  <c r="B139" i="37" s="1"/>
  <c r="B140" i="37" s="1"/>
  <c r="B141" i="37" s="1"/>
  <c r="B142" i="37" s="1"/>
  <c r="B143" i="37" s="1"/>
  <c r="B144" i="37" s="1"/>
  <c r="B145" i="37" s="1"/>
  <c r="B146" i="37" s="1"/>
  <c r="B147" i="37" s="1"/>
  <c r="B148" i="37" s="1"/>
  <c r="B149" i="37" s="1"/>
  <c r="B150" i="37" s="1"/>
  <c r="B151" i="37" s="1"/>
  <c r="B152" i="37" s="1"/>
  <c r="B153" i="37" s="1"/>
  <c r="B154" i="37" s="1"/>
  <c r="H124" i="37"/>
  <c r="H123" i="37"/>
  <c r="H122" i="37"/>
  <c r="H121" i="37"/>
  <c r="H120" i="37"/>
  <c r="H119" i="37"/>
  <c r="H118" i="37"/>
  <c r="H117" i="37"/>
  <c r="H116" i="37"/>
  <c r="H115" i="37"/>
  <c r="H114" i="37"/>
  <c r="H113" i="37"/>
  <c r="H112" i="37"/>
  <c r="H111" i="37"/>
  <c r="H110" i="37"/>
  <c r="H109" i="37"/>
  <c r="H108" i="37"/>
  <c r="H107" i="37"/>
  <c r="H106" i="37"/>
  <c r="H105" i="37"/>
  <c r="H104" i="37"/>
  <c r="H103" i="37"/>
  <c r="H102" i="37"/>
  <c r="H101" i="37"/>
  <c r="H100" i="37"/>
  <c r="H99" i="37"/>
  <c r="H98" i="37"/>
  <c r="H97" i="37"/>
  <c r="H96" i="37"/>
  <c r="H95" i="37"/>
  <c r="B95" i="37"/>
  <c r="B96" i="37" s="1"/>
  <c r="B97" i="37" s="1"/>
  <c r="B98" i="37" s="1"/>
  <c r="B99" i="37" s="1"/>
  <c r="B100" i="37" s="1"/>
  <c r="B101" i="37" s="1"/>
  <c r="B102" i="37" s="1"/>
  <c r="B103" i="37" s="1"/>
  <c r="B104" i="37" s="1"/>
  <c r="B105" i="37" s="1"/>
  <c r="B106" i="37" s="1"/>
  <c r="B107" i="37" s="1"/>
  <c r="B108" i="37" s="1"/>
  <c r="B109" i="37" s="1"/>
  <c r="B110" i="37" s="1"/>
  <c r="B111" i="37" s="1"/>
  <c r="B112" i="37" s="1"/>
  <c r="B113" i="37" s="1"/>
  <c r="B114" i="37" s="1"/>
  <c r="B115" i="37" s="1"/>
  <c r="B116" i="37" s="1"/>
  <c r="B117" i="37" s="1"/>
  <c r="B118" i="37" s="1"/>
  <c r="B119" i="37" s="1"/>
  <c r="B120" i="37" s="1"/>
  <c r="B121" i="37" s="1"/>
  <c r="B122" i="37" s="1"/>
  <c r="B123" i="37" s="1"/>
  <c r="H94" i="37"/>
  <c r="H93" i="37"/>
  <c r="H92" i="37"/>
  <c r="H91" i="37"/>
  <c r="H90" i="37"/>
  <c r="H89" i="37"/>
  <c r="H88" i="37"/>
  <c r="H87" i="37"/>
  <c r="H86" i="37"/>
  <c r="H85" i="37"/>
  <c r="H84" i="37"/>
  <c r="H83" i="37"/>
  <c r="H82" i="37"/>
  <c r="H81" i="37"/>
  <c r="H80" i="37"/>
  <c r="H79" i="37"/>
  <c r="H78" i="37"/>
  <c r="H77" i="37"/>
  <c r="H76" i="37"/>
  <c r="H75" i="37"/>
  <c r="H74" i="37"/>
  <c r="H73" i="37"/>
  <c r="H72" i="37"/>
  <c r="H71" i="37"/>
  <c r="H70" i="37"/>
  <c r="H69" i="37"/>
  <c r="H68" i="37"/>
  <c r="H67" i="37"/>
  <c r="H66" i="37"/>
  <c r="H65" i="37"/>
  <c r="H64" i="37"/>
  <c r="B64" i="37"/>
  <c r="B65" i="37" s="1"/>
  <c r="B66" i="37" s="1"/>
  <c r="B67" i="37" s="1"/>
  <c r="B68" i="37" s="1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H63" i="37"/>
  <c r="H62" i="37"/>
  <c r="H61" i="37"/>
  <c r="H60" i="37"/>
  <c r="H59" i="37"/>
  <c r="H58" i="37"/>
  <c r="H57" i="37"/>
  <c r="H56" i="37"/>
  <c r="H55" i="37"/>
  <c r="H54" i="37"/>
  <c r="H53" i="37"/>
  <c r="H52" i="37"/>
  <c r="H51" i="37"/>
  <c r="H50" i="37"/>
  <c r="H49" i="37"/>
  <c r="H48" i="37"/>
  <c r="H47" i="37"/>
  <c r="H46" i="37"/>
  <c r="H45" i="37"/>
  <c r="H44" i="37"/>
  <c r="H43" i="37"/>
  <c r="H42" i="37"/>
  <c r="H41" i="37"/>
  <c r="H40" i="37"/>
  <c r="H39" i="37"/>
  <c r="H38" i="37"/>
  <c r="H37" i="37"/>
  <c r="B37" i="37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H36" i="37"/>
  <c r="B36" i="37"/>
  <c r="H35" i="37"/>
  <c r="H34" i="37"/>
  <c r="H33" i="37"/>
  <c r="H32" i="37"/>
  <c r="H31" i="37"/>
  <c r="H30" i="37"/>
  <c r="H29" i="37"/>
  <c r="H28" i="37"/>
  <c r="H27" i="37"/>
  <c r="H26" i="37"/>
  <c r="H25" i="37"/>
  <c r="H24" i="37"/>
  <c r="H23" i="37"/>
  <c r="H22" i="37"/>
  <c r="H21" i="37"/>
  <c r="H20" i="37"/>
  <c r="H19" i="37"/>
  <c r="H18" i="37"/>
  <c r="H17" i="37"/>
  <c r="H16" i="37"/>
  <c r="H15" i="37"/>
  <c r="H14" i="37"/>
  <c r="H13" i="37"/>
  <c r="H12" i="37"/>
  <c r="H11" i="37"/>
  <c r="H10" i="37"/>
  <c r="H9" i="37"/>
  <c r="H8" i="37"/>
  <c r="H7" i="37"/>
  <c r="H6" i="37"/>
  <c r="H5" i="37"/>
  <c r="B5" i="37"/>
  <c r="B6" i="37" s="1"/>
  <c r="B7" i="37" s="1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H4" i="37"/>
  <c r="O4" i="12" l="1"/>
  <c r="P4" i="12" l="1"/>
  <c r="D340" i="13" l="1"/>
  <c r="D341" i="13" s="1"/>
  <c r="D342" i="13" s="1"/>
  <c r="D343" i="13" s="1"/>
  <c r="D344" i="13" s="1"/>
  <c r="D345" i="13" s="1"/>
  <c r="D346" i="13" s="1"/>
  <c r="D347" i="13" s="1"/>
  <c r="D348" i="13" s="1"/>
  <c r="D349" i="13" s="1"/>
  <c r="D350" i="13" s="1"/>
  <c r="D351" i="13" s="1"/>
  <c r="D352" i="13" s="1"/>
  <c r="D353" i="13" s="1"/>
  <c r="D354" i="13" s="1"/>
  <c r="D355" i="13" s="1"/>
  <c r="D356" i="13" s="1"/>
  <c r="D357" i="13" s="1"/>
  <c r="D358" i="13" s="1"/>
  <c r="D359" i="13" s="1"/>
  <c r="D360" i="13" s="1"/>
  <c r="D361" i="13" s="1"/>
  <c r="D362" i="13" s="1"/>
  <c r="D363" i="13" s="1"/>
  <c r="D364" i="13" s="1"/>
  <c r="D365" i="13" s="1"/>
  <c r="D366" i="13" s="1"/>
  <c r="D367" i="13" s="1"/>
  <c r="D368" i="13" s="1"/>
  <c r="D369" i="13" s="1"/>
  <c r="D310" i="13"/>
  <c r="D311" i="13" s="1"/>
  <c r="D312" i="13" s="1"/>
  <c r="D313" i="13" s="1"/>
  <c r="D314" i="13" s="1"/>
  <c r="D315" i="13" s="1"/>
  <c r="D316" i="13" s="1"/>
  <c r="D317" i="13" s="1"/>
  <c r="D318" i="13" s="1"/>
  <c r="D319" i="13" s="1"/>
  <c r="D320" i="13" s="1"/>
  <c r="D321" i="13" s="1"/>
  <c r="D322" i="13" s="1"/>
  <c r="D323" i="13" s="1"/>
  <c r="D324" i="13" s="1"/>
  <c r="D325" i="13" s="1"/>
  <c r="D326" i="13" s="1"/>
  <c r="D327" i="13" s="1"/>
  <c r="D328" i="13" s="1"/>
  <c r="D329" i="13" s="1"/>
  <c r="D330" i="13" s="1"/>
  <c r="D331" i="13" s="1"/>
  <c r="D332" i="13" s="1"/>
  <c r="D333" i="13" s="1"/>
  <c r="D334" i="13" s="1"/>
  <c r="D335" i="13" s="1"/>
  <c r="D336" i="13" s="1"/>
  <c r="D337" i="13" s="1"/>
  <c r="D338" i="13" s="1"/>
  <c r="D279" i="13"/>
  <c r="D280" i="13" s="1"/>
  <c r="D281" i="13" s="1"/>
  <c r="D282" i="13" s="1"/>
  <c r="D283" i="13" s="1"/>
  <c r="D284" i="13" s="1"/>
  <c r="D285" i="13" s="1"/>
  <c r="D286" i="13" s="1"/>
  <c r="D287" i="13" s="1"/>
  <c r="D288" i="13" s="1"/>
  <c r="D289" i="13" s="1"/>
  <c r="D290" i="13" s="1"/>
  <c r="D291" i="13" s="1"/>
  <c r="D292" i="13" s="1"/>
  <c r="D293" i="13" s="1"/>
  <c r="D294" i="13" s="1"/>
  <c r="D295" i="13" s="1"/>
  <c r="D296" i="13" s="1"/>
  <c r="D297" i="13" s="1"/>
  <c r="D298" i="13" s="1"/>
  <c r="D299" i="13" s="1"/>
  <c r="D300" i="13" s="1"/>
  <c r="D301" i="13" s="1"/>
  <c r="D302" i="13" s="1"/>
  <c r="D303" i="13" s="1"/>
  <c r="D304" i="13" s="1"/>
  <c r="D305" i="13" s="1"/>
  <c r="D306" i="13" s="1"/>
  <c r="D307" i="13" s="1"/>
  <c r="D308" i="13" s="1"/>
  <c r="D249" i="13"/>
  <c r="D250" i="13" s="1"/>
  <c r="D251" i="13" s="1"/>
  <c r="D252" i="13" s="1"/>
  <c r="D253" i="13" s="1"/>
  <c r="D254" i="13" s="1"/>
  <c r="D255" i="13" s="1"/>
  <c r="D256" i="13" s="1"/>
  <c r="D257" i="13" s="1"/>
  <c r="D258" i="13" s="1"/>
  <c r="D259" i="13" s="1"/>
  <c r="D260" i="13" s="1"/>
  <c r="D261" i="13" s="1"/>
  <c r="D262" i="13" s="1"/>
  <c r="D263" i="13" s="1"/>
  <c r="D264" i="13" s="1"/>
  <c r="D265" i="13" s="1"/>
  <c r="D266" i="13" s="1"/>
  <c r="D267" i="13" s="1"/>
  <c r="D268" i="13" s="1"/>
  <c r="D269" i="13" s="1"/>
  <c r="D270" i="13" s="1"/>
  <c r="D271" i="13" s="1"/>
  <c r="D272" i="13" s="1"/>
  <c r="D273" i="13" s="1"/>
  <c r="D274" i="13" s="1"/>
  <c r="D275" i="13" s="1"/>
  <c r="D276" i="13" s="1"/>
  <c r="D277" i="13" s="1"/>
  <c r="D218" i="13"/>
  <c r="D219" i="13" s="1"/>
  <c r="D220" i="13" s="1"/>
  <c r="D221" i="13" s="1"/>
  <c r="D222" i="13" s="1"/>
  <c r="D223" i="13" s="1"/>
  <c r="D224" i="13" s="1"/>
  <c r="D225" i="13" s="1"/>
  <c r="D226" i="13" s="1"/>
  <c r="D227" i="13" s="1"/>
  <c r="D228" i="13" s="1"/>
  <c r="D229" i="13" s="1"/>
  <c r="D230" i="13" s="1"/>
  <c r="D231" i="13" s="1"/>
  <c r="D232" i="13" s="1"/>
  <c r="D233" i="13" s="1"/>
  <c r="D234" i="13" s="1"/>
  <c r="D235" i="13" s="1"/>
  <c r="D236" i="13" s="1"/>
  <c r="D237" i="13" s="1"/>
  <c r="D238" i="13" s="1"/>
  <c r="D239" i="13" s="1"/>
  <c r="D240" i="13" s="1"/>
  <c r="D241" i="13" s="1"/>
  <c r="D242" i="13" s="1"/>
  <c r="D243" i="13" s="1"/>
  <c r="D244" i="13" s="1"/>
  <c r="D245" i="13" s="1"/>
  <c r="D246" i="13" s="1"/>
  <c r="D247" i="13" s="1"/>
  <c r="D187" i="13"/>
  <c r="D188" i="13" s="1"/>
  <c r="D189" i="13" s="1"/>
  <c r="D190" i="13" s="1"/>
  <c r="D191" i="13" s="1"/>
  <c r="D192" i="13" s="1"/>
  <c r="D193" i="13" s="1"/>
  <c r="D194" i="13" s="1"/>
  <c r="D195" i="13" s="1"/>
  <c r="D196" i="13" s="1"/>
  <c r="D197" i="13" s="1"/>
  <c r="D198" i="13" s="1"/>
  <c r="D199" i="13" s="1"/>
  <c r="D200" i="13" s="1"/>
  <c r="D201" i="13" s="1"/>
  <c r="D202" i="13" s="1"/>
  <c r="D203" i="13" s="1"/>
  <c r="D204" i="13" s="1"/>
  <c r="D205" i="13" s="1"/>
  <c r="D206" i="13" s="1"/>
  <c r="D207" i="13" s="1"/>
  <c r="D208" i="13" s="1"/>
  <c r="D209" i="13" s="1"/>
  <c r="D210" i="13" s="1"/>
  <c r="D211" i="13" s="1"/>
  <c r="D212" i="13" s="1"/>
  <c r="D213" i="13" s="1"/>
  <c r="D214" i="13" s="1"/>
  <c r="D215" i="13" s="1"/>
  <c r="D216" i="13" s="1"/>
  <c r="D157" i="13"/>
  <c r="D158" i="13" s="1"/>
  <c r="D159" i="13" s="1"/>
  <c r="D160" i="13" s="1"/>
  <c r="D161" i="13" s="1"/>
  <c r="D162" i="13" s="1"/>
  <c r="D163" i="13" s="1"/>
  <c r="D164" i="13" s="1"/>
  <c r="D165" i="13" s="1"/>
  <c r="D166" i="13" s="1"/>
  <c r="D167" i="13" s="1"/>
  <c r="D168" i="13" s="1"/>
  <c r="D169" i="13" s="1"/>
  <c r="D170" i="13" s="1"/>
  <c r="D171" i="13" s="1"/>
  <c r="D172" i="13" s="1"/>
  <c r="D173" i="13" s="1"/>
  <c r="D174" i="13" s="1"/>
  <c r="D175" i="13" s="1"/>
  <c r="D176" i="13" s="1"/>
  <c r="D177" i="13" s="1"/>
  <c r="D178" i="13" s="1"/>
  <c r="D179" i="13" s="1"/>
  <c r="D180" i="13" s="1"/>
  <c r="D181" i="13" s="1"/>
  <c r="D182" i="13" s="1"/>
  <c r="D183" i="13" s="1"/>
  <c r="D184" i="13" s="1"/>
  <c r="D185" i="13" s="1"/>
  <c r="D126" i="13"/>
  <c r="D127" i="13" s="1"/>
  <c r="D128" i="13" s="1"/>
  <c r="D129" i="13" s="1"/>
  <c r="D130" i="13" s="1"/>
  <c r="D131" i="13" s="1"/>
  <c r="D132" i="13" s="1"/>
  <c r="D133" i="13" s="1"/>
  <c r="D134" i="13" s="1"/>
  <c r="D135" i="13" s="1"/>
  <c r="D136" i="13" s="1"/>
  <c r="D137" i="13" s="1"/>
  <c r="D138" i="13" s="1"/>
  <c r="D139" i="13" s="1"/>
  <c r="D140" i="13" s="1"/>
  <c r="D141" i="13" s="1"/>
  <c r="D142" i="13" s="1"/>
  <c r="D143" i="13" s="1"/>
  <c r="D144" i="13" s="1"/>
  <c r="D145" i="13" s="1"/>
  <c r="D146" i="13" s="1"/>
  <c r="D147" i="13" s="1"/>
  <c r="D148" i="13" s="1"/>
  <c r="D149" i="13" s="1"/>
  <c r="D150" i="13" s="1"/>
  <c r="D151" i="13" s="1"/>
  <c r="D152" i="13" s="1"/>
  <c r="D153" i="13" s="1"/>
  <c r="D154" i="13" s="1"/>
  <c r="D155" i="13" s="1"/>
  <c r="D96" i="13"/>
  <c r="D97" i="13" s="1"/>
  <c r="D98" i="13" s="1"/>
  <c r="D99" i="13" s="1"/>
  <c r="D100" i="13" s="1"/>
  <c r="D101" i="13" s="1"/>
  <c r="D102" i="13" s="1"/>
  <c r="D103" i="13" s="1"/>
  <c r="D104" i="13" s="1"/>
  <c r="D105" i="13" s="1"/>
  <c r="D106" i="13" s="1"/>
  <c r="D107" i="13" s="1"/>
  <c r="D108" i="13" s="1"/>
  <c r="D109" i="13" s="1"/>
  <c r="D110" i="13" s="1"/>
  <c r="D111" i="13" s="1"/>
  <c r="D112" i="13" s="1"/>
  <c r="D113" i="13" s="1"/>
  <c r="D114" i="13" s="1"/>
  <c r="D115" i="13" s="1"/>
  <c r="D116" i="13" s="1"/>
  <c r="D117" i="13" s="1"/>
  <c r="D118" i="13" s="1"/>
  <c r="D119" i="13" s="1"/>
  <c r="D120" i="13" s="1"/>
  <c r="D121" i="13" s="1"/>
  <c r="D122" i="13" s="1"/>
  <c r="D123" i="13" s="1"/>
  <c r="D124" i="13" s="1"/>
  <c r="D65" i="13"/>
  <c r="D66" i="13" s="1"/>
  <c r="D67" i="13" s="1"/>
  <c r="D68" i="13" s="1"/>
  <c r="D69" i="13" s="1"/>
  <c r="D70" i="13" s="1"/>
  <c r="D71" i="13" s="1"/>
  <c r="D72" i="13" s="1"/>
  <c r="D73" i="13" s="1"/>
  <c r="D74" i="13" s="1"/>
  <c r="D75" i="13" s="1"/>
  <c r="D76" i="13" s="1"/>
  <c r="D77" i="13" s="1"/>
  <c r="D78" i="13" s="1"/>
  <c r="D79" i="13" s="1"/>
  <c r="D80" i="13" s="1"/>
  <c r="D81" i="13" s="1"/>
  <c r="D82" i="13" s="1"/>
  <c r="D83" i="13" s="1"/>
  <c r="D84" i="13" s="1"/>
  <c r="D85" i="13" s="1"/>
  <c r="D86" i="13" s="1"/>
  <c r="D87" i="13" s="1"/>
  <c r="D88" i="13" s="1"/>
  <c r="D89" i="13" s="1"/>
  <c r="D90" i="13" s="1"/>
  <c r="D91" i="13" s="1"/>
  <c r="D92" i="13" s="1"/>
  <c r="D93" i="13" s="1"/>
  <c r="D94" i="13" s="1"/>
  <c r="D37" i="13"/>
  <c r="D38" i="13" s="1"/>
  <c r="D39" i="13" s="1"/>
  <c r="D40" i="13" s="1"/>
  <c r="D41" i="13" s="1"/>
  <c r="D42" i="13" s="1"/>
  <c r="D43" i="13" s="1"/>
  <c r="D44" i="13" s="1"/>
  <c r="D45" i="13" s="1"/>
  <c r="D46" i="13" s="1"/>
  <c r="D47" i="13" s="1"/>
  <c r="D48" i="13" s="1"/>
  <c r="D49" i="13" s="1"/>
  <c r="D50" i="13" s="1"/>
  <c r="D51" i="13" s="1"/>
  <c r="D52" i="13" s="1"/>
  <c r="D53" i="13" s="1"/>
  <c r="D54" i="13" s="1"/>
  <c r="D55" i="13" s="1"/>
  <c r="D56" i="13" s="1"/>
  <c r="D57" i="13" s="1"/>
  <c r="D58" i="13" s="1"/>
  <c r="D59" i="13" s="1"/>
  <c r="D60" i="13" s="1"/>
  <c r="D61" i="13" s="1"/>
  <c r="D62" i="13" s="1"/>
  <c r="D63" i="13" s="1"/>
  <c r="E6" i="13"/>
  <c r="E7" i="13" s="1"/>
  <c r="E8" i="13" s="1"/>
  <c r="E9" i="13" s="1"/>
  <c r="E10" i="13" s="1"/>
  <c r="E11" i="13" s="1"/>
  <c r="E12" i="13" s="1"/>
  <c r="E13" i="13" s="1"/>
  <c r="E14" i="13" s="1"/>
  <c r="E15" i="13" s="1"/>
  <c r="E16" i="13" s="1"/>
  <c r="E17" i="13" s="1"/>
  <c r="E18" i="13" s="1"/>
  <c r="E19" i="13" s="1"/>
  <c r="E20" i="13" s="1"/>
  <c r="E21" i="13" s="1"/>
  <c r="E22" i="13" s="1"/>
  <c r="E23" i="13" s="1"/>
  <c r="E24" i="13" s="1"/>
  <c r="E25" i="13" s="1"/>
  <c r="E26" i="13" s="1"/>
  <c r="E27" i="13" s="1"/>
  <c r="E28" i="13" s="1"/>
  <c r="E29" i="13" s="1"/>
  <c r="E30" i="13" s="1"/>
  <c r="E31" i="13" s="1"/>
  <c r="E32" i="13" s="1"/>
  <c r="E33" i="13" s="1"/>
  <c r="E34" i="13" s="1"/>
  <c r="E35" i="13" s="1"/>
  <c r="E36" i="13" s="1"/>
  <c r="E37" i="13" s="1"/>
  <c r="E38" i="13" s="1"/>
  <c r="E39" i="13" s="1"/>
  <c r="E40" i="13" s="1"/>
  <c r="E41" i="13" s="1"/>
  <c r="E42" i="13" s="1"/>
  <c r="E43" i="13" s="1"/>
  <c r="E44" i="13" s="1"/>
  <c r="E45" i="13" s="1"/>
  <c r="E46" i="13" s="1"/>
  <c r="E47" i="13" s="1"/>
  <c r="E48" i="13" s="1"/>
  <c r="E49" i="13" s="1"/>
  <c r="E50" i="13" s="1"/>
  <c r="E51" i="13" s="1"/>
  <c r="E52" i="13" s="1"/>
  <c r="E53" i="13" s="1"/>
  <c r="E54" i="13" s="1"/>
  <c r="E55" i="13" s="1"/>
  <c r="E56" i="13" s="1"/>
  <c r="E57" i="13" s="1"/>
  <c r="E58" i="13" s="1"/>
  <c r="E59" i="13" s="1"/>
  <c r="E60" i="13" s="1"/>
  <c r="E61" i="13" s="1"/>
  <c r="E62" i="13" s="1"/>
  <c r="E63" i="13" s="1"/>
  <c r="E64" i="13" s="1"/>
  <c r="E65" i="13" s="1"/>
  <c r="E66" i="13" s="1"/>
  <c r="E67" i="13" s="1"/>
  <c r="E68" i="13" s="1"/>
  <c r="E69" i="13" s="1"/>
  <c r="E70" i="13" s="1"/>
  <c r="E71" i="13" s="1"/>
  <c r="E72" i="13" s="1"/>
  <c r="E73" i="13" s="1"/>
  <c r="E74" i="13" s="1"/>
  <c r="E75" i="13" s="1"/>
  <c r="E76" i="13" s="1"/>
  <c r="E77" i="13" s="1"/>
  <c r="E78" i="13" s="1"/>
  <c r="E79" i="13" s="1"/>
  <c r="E80" i="13" s="1"/>
  <c r="E81" i="13" s="1"/>
  <c r="E82" i="13" s="1"/>
  <c r="E83" i="13" s="1"/>
  <c r="E84" i="13" s="1"/>
  <c r="E85" i="13" s="1"/>
  <c r="E86" i="13" s="1"/>
  <c r="E87" i="13" s="1"/>
  <c r="E88" i="13" s="1"/>
  <c r="E89" i="13" s="1"/>
  <c r="E90" i="13" s="1"/>
  <c r="E91" i="13" s="1"/>
  <c r="E92" i="13" s="1"/>
  <c r="E93" i="13" s="1"/>
  <c r="E94" i="13" s="1"/>
  <c r="E95" i="13" s="1"/>
  <c r="E96" i="13" s="1"/>
  <c r="E97" i="13" s="1"/>
  <c r="E98" i="13" s="1"/>
  <c r="E99" i="13" s="1"/>
  <c r="E100" i="13" s="1"/>
  <c r="E101" i="13" s="1"/>
  <c r="E102" i="13" s="1"/>
  <c r="E103" i="13" s="1"/>
  <c r="E104" i="13" s="1"/>
  <c r="E105" i="13" s="1"/>
  <c r="E106" i="13" s="1"/>
  <c r="E107" i="13" s="1"/>
  <c r="E108" i="13" s="1"/>
  <c r="E109" i="13" s="1"/>
  <c r="E110" i="13" s="1"/>
  <c r="E111" i="13" s="1"/>
  <c r="E112" i="13" s="1"/>
  <c r="E113" i="13" s="1"/>
  <c r="E114" i="13" s="1"/>
  <c r="E115" i="13" s="1"/>
  <c r="E116" i="13" s="1"/>
  <c r="E117" i="13" s="1"/>
  <c r="E118" i="13" s="1"/>
  <c r="E119" i="13" s="1"/>
  <c r="E120" i="13" s="1"/>
  <c r="E121" i="13" s="1"/>
  <c r="E122" i="13" s="1"/>
  <c r="E123" i="13" s="1"/>
  <c r="E124" i="13" s="1"/>
  <c r="E125" i="13" s="1"/>
  <c r="E126" i="13" s="1"/>
  <c r="E127" i="13" s="1"/>
  <c r="E128" i="13" s="1"/>
  <c r="E129" i="13" s="1"/>
  <c r="E130" i="13" s="1"/>
  <c r="E131" i="13" s="1"/>
  <c r="E132" i="13" s="1"/>
  <c r="E133" i="13" s="1"/>
  <c r="E134" i="13" s="1"/>
  <c r="E135" i="13" s="1"/>
  <c r="E136" i="13" s="1"/>
  <c r="E137" i="13" s="1"/>
  <c r="E138" i="13" s="1"/>
  <c r="E139" i="13" s="1"/>
  <c r="E140" i="13" s="1"/>
  <c r="E141" i="13" s="1"/>
  <c r="E142" i="13" s="1"/>
  <c r="E143" i="13" s="1"/>
  <c r="E144" i="13" s="1"/>
  <c r="E145" i="13" s="1"/>
  <c r="E146" i="13" s="1"/>
  <c r="E147" i="13" s="1"/>
  <c r="E148" i="13" s="1"/>
  <c r="E149" i="13" s="1"/>
  <c r="E150" i="13" s="1"/>
  <c r="E151" i="13" s="1"/>
  <c r="E152" i="13" s="1"/>
  <c r="E153" i="13" s="1"/>
  <c r="E154" i="13" s="1"/>
  <c r="E155" i="13" s="1"/>
  <c r="E156" i="13" s="1"/>
  <c r="E157" i="13" s="1"/>
  <c r="E158" i="13" s="1"/>
  <c r="E159" i="13" s="1"/>
  <c r="E160" i="13" s="1"/>
  <c r="E161" i="13" s="1"/>
  <c r="E162" i="13" s="1"/>
  <c r="E163" i="13" s="1"/>
  <c r="E164" i="13" s="1"/>
  <c r="E165" i="13" s="1"/>
  <c r="E166" i="13" s="1"/>
  <c r="E167" i="13" s="1"/>
  <c r="E168" i="13" s="1"/>
  <c r="E169" i="13" s="1"/>
  <c r="E170" i="13" s="1"/>
  <c r="E171" i="13" s="1"/>
  <c r="E172" i="13" s="1"/>
  <c r="E173" i="13" s="1"/>
  <c r="E174" i="13" s="1"/>
  <c r="E175" i="13" s="1"/>
  <c r="E176" i="13" s="1"/>
  <c r="E177" i="13" s="1"/>
  <c r="E178" i="13" s="1"/>
  <c r="E179" i="13" s="1"/>
  <c r="E180" i="13" s="1"/>
  <c r="E181" i="13" s="1"/>
  <c r="E182" i="13" s="1"/>
  <c r="E183" i="13" s="1"/>
  <c r="E184" i="13" s="1"/>
  <c r="E185" i="13" s="1"/>
  <c r="E186" i="13" s="1"/>
  <c r="E187" i="13" s="1"/>
  <c r="E188" i="13" s="1"/>
  <c r="E189" i="13" s="1"/>
  <c r="E190" i="13" s="1"/>
  <c r="E191" i="13" s="1"/>
  <c r="E192" i="13" s="1"/>
  <c r="E193" i="13" s="1"/>
  <c r="E194" i="13" s="1"/>
  <c r="E195" i="13" s="1"/>
  <c r="E196" i="13" s="1"/>
  <c r="E197" i="13" s="1"/>
  <c r="E198" i="13" s="1"/>
  <c r="E199" i="13" s="1"/>
  <c r="E200" i="13" s="1"/>
  <c r="E201" i="13" s="1"/>
  <c r="E202" i="13" s="1"/>
  <c r="E203" i="13" s="1"/>
  <c r="E204" i="13" s="1"/>
  <c r="E205" i="13" s="1"/>
  <c r="E206" i="13" s="1"/>
  <c r="E207" i="13" s="1"/>
  <c r="E208" i="13" s="1"/>
  <c r="E209" i="13" s="1"/>
  <c r="E210" i="13" s="1"/>
  <c r="E211" i="13" s="1"/>
  <c r="E212" i="13" s="1"/>
  <c r="E213" i="13" s="1"/>
  <c r="E214" i="13" s="1"/>
  <c r="E215" i="13" s="1"/>
  <c r="E216" i="13" s="1"/>
  <c r="E217" i="13" s="1"/>
  <c r="E218" i="13" s="1"/>
  <c r="E219" i="13" s="1"/>
  <c r="E220" i="13" s="1"/>
  <c r="E221" i="13" s="1"/>
  <c r="E222" i="13" s="1"/>
  <c r="E223" i="13" s="1"/>
  <c r="E224" i="13" s="1"/>
  <c r="E225" i="13" s="1"/>
  <c r="E226" i="13" s="1"/>
  <c r="E227" i="13" s="1"/>
  <c r="E228" i="13" s="1"/>
  <c r="E229" i="13" s="1"/>
  <c r="E230" i="13" s="1"/>
  <c r="E231" i="13" s="1"/>
  <c r="E232" i="13" s="1"/>
  <c r="E233" i="13" s="1"/>
  <c r="E234" i="13" s="1"/>
  <c r="E235" i="13" s="1"/>
  <c r="E236" i="13" s="1"/>
  <c r="E237" i="13" s="1"/>
  <c r="E238" i="13" s="1"/>
  <c r="E239" i="13" s="1"/>
  <c r="E240" i="13" s="1"/>
  <c r="E241" i="13" s="1"/>
  <c r="E242" i="13" s="1"/>
  <c r="E243" i="13" s="1"/>
  <c r="E244" i="13" s="1"/>
  <c r="E245" i="13" s="1"/>
  <c r="E246" i="13" s="1"/>
  <c r="E247" i="13" s="1"/>
  <c r="E248" i="13" s="1"/>
  <c r="E249" i="13" s="1"/>
  <c r="E250" i="13" s="1"/>
  <c r="E251" i="13" s="1"/>
  <c r="E252" i="13" s="1"/>
  <c r="E253" i="13" s="1"/>
  <c r="E254" i="13" s="1"/>
  <c r="E255" i="13" s="1"/>
  <c r="E256" i="13" s="1"/>
  <c r="E257" i="13" s="1"/>
  <c r="E258" i="13" s="1"/>
  <c r="E259" i="13" s="1"/>
  <c r="E260" i="13" s="1"/>
  <c r="E261" i="13" s="1"/>
  <c r="E262" i="13" s="1"/>
  <c r="E263" i="13" s="1"/>
  <c r="E264" i="13" s="1"/>
  <c r="E265" i="13" s="1"/>
  <c r="E266" i="13" s="1"/>
  <c r="E267" i="13" s="1"/>
  <c r="E268" i="13" s="1"/>
  <c r="E269" i="13" s="1"/>
  <c r="E270" i="13" s="1"/>
  <c r="E271" i="13" s="1"/>
  <c r="E272" i="13" s="1"/>
  <c r="E273" i="13" s="1"/>
  <c r="E274" i="13" s="1"/>
  <c r="E275" i="13" s="1"/>
  <c r="E276" i="13" s="1"/>
  <c r="E277" i="13" s="1"/>
  <c r="E278" i="13" s="1"/>
  <c r="E279" i="13" s="1"/>
  <c r="E280" i="13" s="1"/>
  <c r="E281" i="13" s="1"/>
  <c r="E282" i="13" s="1"/>
  <c r="E283" i="13" s="1"/>
  <c r="E284" i="13" s="1"/>
  <c r="E285" i="13" s="1"/>
  <c r="E286" i="13" s="1"/>
  <c r="E287" i="13" s="1"/>
  <c r="E288" i="13" s="1"/>
  <c r="E289" i="13" s="1"/>
  <c r="E290" i="13" s="1"/>
  <c r="E291" i="13" s="1"/>
  <c r="E292" i="13" s="1"/>
  <c r="E293" i="13" s="1"/>
  <c r="E294" i="13" s="1"/>
  <c r="E295" i="13" s="1"/>
  <c r="E296" i="13" s="1"/>
  <c r="E297" i="13" s="1"/>
  <c r="E298" i="13" s="1"/>
  <c r="E299" i="13" s="1"/>
  <c r="E300" i="13" s="1"/>
  <c r="E301" i="13" s="1"/>
  <c r="E302" i="13" s="1"/>
  <c r="E303" i="13" s="1"/>
  <c r="E304" i="13" s="1"/>
  <c r="E305" i="13" s="1"/>
  <c r="E306" i="13" s="1"/>
  <c r="E307" i="13" s="1"/>
  <c r="E308" i="13" s="1"/>
  <c r="E309" i="13" s="1"/>
  <c r="E310" i="13" s="1"/>
  <c r="E311" i="13" s="1"/>
  <c r="E312" i="13" s="1"/>
  <c r="E313" i="13" s="1"/>
  <c r="E314" i="13" s="1"/>
  <c r="E315" i="13" s="1"/>
  <c r="E316" i="13" s="1"/>
  <c r="E317" i="13" s="1"/>
  <c r="E318" i="13" s="1"/>
  <c r="E319" i="13" s="1"/>
  <c r="E320" i="13" s="1"/>
  <c r="E321" i="13" s="1"/>
  <c r="E322" i="13" s="1"/>
  <c r="E323" i="13" s="1"/>
  <c r="E324" i="13" s="1"/>
  <c r="E325" i="13" s="1"/>
  <c r="E326" i="13" s="1"/>
  <c r="E327" i="13" s="1"/>
  <c r="E328" i="13" s="1"/>
  <c r="E329" i="13" s="1"/>
  <c r="E330" i="13" s="1"/>
  <c r="E331" i="13" s="1"/>
  <c r="E332" i="13" s="1"/>
  <c r="E333" i="13" s="1"/>
  <c r="E334" i="13" s="1"/>
  <c r="E335" i="13" s="1"/>
  <c r="E336" i="13" s="1"/>
  <c r="E337" i="13" s="1"/>
  <c r="E338" i="13" s="1"/>
  <c r="E339" i="13" s="1"/>
  <c r="E340" i="13" s="1"/>
  <c r="E341" i="13" s="1"/>
  <c r="E342" i="13" s="1"/>
  <c r="E343" i="13" s="1"/>
  <c r="E344" i="13" s="1"/>
  <c r="E345" i="13" s="1"/>
  <c r="E346" i="13" s="1"/>
  <c r="E347" i="13" s="1"/>
  <c r="E348" i="13" s="1"/>
  <c r="E349" i="13" s="1"/>
  <c r="E350" i="13" s="1"/>
  <c r="E351" i="13" s="1"/>
  <c r="E352" i="13" s="1"/>
  <c r="E353" i="13" s="1"/>
  <c r="E354" i="13" s="1"/>
  <c r="E355" i="13" s="1"/>
  <c r="E356" i="13" s="1"/>
  <c r="E357" i="13" s="1"/>
  <c r="E358" i="13" s="1"/>
  <c r="E359" i="13" s="1"/>
  <c r="E360" i="13" s="1"/>
  <c r="E361" i="13" s="1"/>
  <c r="E362" i="13" s="1"/>
  <c r="E363" i="13" s="1"/>
  <c r="E364" i="13" s="1"/>
  <c r="E365" i="13" s="1"/>
  <c r="E366" i="13" s="1"/>
  <c r="E367" i="13" s="1"/>
  <c r="E368" i="13" s="1"/>
  <c r="E369" i="13" s="1"/>
  <c r="D6" i="13"/>
  <c r="D7" i="13" s="1"/>
  <c r="D8" i="13" s="1"/>
  <c r="D9" i="13" s="1"/>
  <c r="D10" i="13" s="1"/>
  <c r="D11" i="13" s="1"/>
  <c r="D12" i="13" s="1"/>
  <c r="D13" i="13" s="1"/>
  <c r="D14" i="13" s="1"/>
  <c r="D15" i="13" s="1"/>
  <c r="D16" i="13" s="1"/>
  <c r="D17" i="13" s="1"/>
  <c r="D18" i="13" s="1"/>
  <c r="D19" i="13" s="1"/>
  <c r="D20" i="13" s="1"/>
  <c r="D21" i="13" s="1"/>
  <c r="D22" i="13" s="1"/>
  <c r="D23" i="13" s="1"/>
  <c r="D24" i="13" s="1"/>
  <c r="D25" i="13" s="1"/>
  <c r="D26" i="13" s="1"/>
  <c r="D27" i="13" s="1"/>
  <c r="D28" i="13" s="1"/>
  <c r="D29" i="13" s="1"/>
  <c r="D30" i="13" s="1"/>
  <c r="D31" i="13" s="1"/>
  <c r="D32" i="13" s="1"/>
  <c r="D33" i="13" s="1"/>
  <c r="D34" i="13" s="1"/>
  <c r="D35" i="13" s="1"/>
  <c r="O368" i="12"/>
  <c r="O367" i="12"/>
  <c r="O366" i="12"/>
  <c r="O365" i="12"/>
  <c r="O364" i="12"/>
  <c r="O363" i="12"/>
  <c r="O362" i="12"/>
  <c r="O361" i="12"/>
  <c r="O360" i="12"/>
  <c r="O359" i="12"/>
  <c r="O358" i="12"/>
  <c r="O357" i="12"/>
  <c r="O356" i="12"/>
  <c r="O355" i="12"/>
  <c r="O354" i="12"/>
  <c r="O353" i="12"/>
  <c r="O352" i="12"/>
  <c r="O351" i="12"/>
  <c r="O350" i="12"/>
  <c r="O349" i="12"/>
  <c r="O348" i="12"/>
  <c r="O347" i="12"/>
  <c r="O346" i="12"/>
  <c r="O345" i="12"/>
  <c r="O344" i="12"/>
  <c r="O343" i="12"/>
  <c r="O342" i="12"/>
  <c r="O341" i="12"/>
  <c r="O340" i="12"/>
  <c r="O339" i="12"/>
  <c r="O338" i="12"/>
  <c r="O337" i="12"/>
  <c r="O336" i="12"/>
  <c r="O335" i="12"/>
  <c r="O334" i="12"/>
  <c r="O333" i="12"/>
  <c r="O332" i="12"/>
  <c r="O331" i="12"/>
  <c r="O330" i="12"/>
  <c r="O329" i="12"/>
  <c r="O328" i="12"/>
  <c r="O327" i="12"/>
  <c r="O326" i="12"/>
  <c r="O325" i="12"/>
  <c r="O324" i="12"/>
  <c r="O323" i="12"/>
  <c r="O322" i="12"/>
  <c r="O321" i="12"/>
  <c r="O320" i="12"/>
  <c r="O319" i="12"/>
  <c r="O318" i="12"/>
  <c r="O317" i="12"/>
  <c r="O316" i="12"/>
  <c r="O315" i="12"/>
  <c r="O314" i="12"/>
  <c r="O313" i="12"/>
  <c r="O312" i="12"/>
  <c r="O311" i="12"/>
  <c r="O310" i="12"/>
  <c r="O309" i="12"/>
  <c r="O308" i="12"/>
  <c r="O307" i="12"/>
  <c r="O306" i="12"/>
  <c r="O305" i="12"/>
  <c r="O304" i="12"/>
  <c r="O303" i="12"/>
  <c r="O302" i="12"/>
  <c r="O301" i="12"/>
  <c r="O300" i="12"/>
  <c r="O299" i="12"/>
  <c r="O298" i="12"/>
  <c r="O297" i="12"/>
  <c r="O296" i="12"/>
  <c r="O295" i="12"/>
  <c r="O294" i="12"/>
  <c r="O293" i="12"/>
  <c r="O292" i="12"/>
  <c r="O291" i="12"/>
  <c r="O290" i="12"/>
  <c r="O289" i="12"/>
  <c r="O288" i="12"/>
  <c r="O287" i="12"/>
  <c r="O286" i="12"/>
  <c r="O285" i="12"/>
  <c r="O284" i="12"/>
  <c r="O283" i="12"/>
  <c r="O282" i="12"/>
  <c r="O281" i="12"/>
  <c r="O280" i="12"/>
  <c r="O279" i="12"/>
  <c r="O278" i="12"/>
  <c r="O277" i="12"/>
  <c r="O276" i="12"/>
  <c r="O275" i="12"/>
  <c r="O274" i="12"/>
  <c r="O273" i="12"/>
  <c r="O272" i="12"/>
  <c r="O271" i="12"/>
  <c r="O270" i="12"/>
  <c r="O269" i="12"/>
  <c r="O268" i="12"/>
  <c r="O267" i="12"/>
  <c r="O266" i="12"/>
  <c r="O265" i="12"/>
  <c r="O264" i="12"/>
  <c r="O263" i="12"/>
  <c r="O262" i="12"/>
  <c r="O261" i="12"/>
  <c r="O260" i="12"/>
  <c r="O259" i="12"/>
  <c r="O258" i="12"/>
  <c r="O257" i="12"/>
  <c r="O256" i="12"/>
  <c r="O255" i="12"/>
  <c r="O254" i="12"/>
  <c r="O253" i="12"/>
  <c r="O252" i="12"/>
  <c r="O251" i="12"/>
  <c r="O250" i="12"/>
  <c r="O249" i="12"/>
  <c r="O248" i="12"/>
  <c r="O247" i="12"/>
  <c r="O246" i="12"/>
  <c r="O245" i="12"/>
  <c r="O244" i="12"/>
  <c r="O243" i="12"/>
  <c r="O242" i="12"/>
  <c r="O241" i="12"/>
  <c r="O240" i="12"/>
  <c r="O239" i="12"/>
  <c r="O238" i="12"/>
  <c r="O237" i="12"/>
  <c r="O236" i="12"/>
  <c r="O235" i="12"/>
  <c r="O234" i="12"/>
  <c r="O233" i="12"/>
  <c r="O232" i="12"/>
  <c r="O231" i="12"/>
  <c r="O230" i="12"/>
  <c r="O229" i="12"/>
  <c r="O228" i="12"/>
  <c r="O227" i="12"/>
  <c r="O226" i="12"/>
  <c r="O225" i="12"/>
  <c r="O224" i="12"/>
  <c r="O223" i="12"/>
  <c r="O222" i="12"/>
  <c r="O221" i="12"/>
  <c r="O220" i="12"/>
  <c r="O219" i="12"/>
  <c r="O218" i="12"/>
  <c r="O217" i="12"/>
  <c r="O216" i="12"/>
  <c r="O215" i="12"/>
  <c r="O214" i="12"/>
  <c r="O213" i="12"/>
  <c r="O212" i="12"/>
  <c r="O211" i="12"/>
  <c r="O210" i="12"/>
  <c r="O209" i="12"/>
  <c r="O208" i="12"/>
  <c r="O207" i="12"/>
  <c r="O206" i="12"/>
  <c r="O205" i="12"/>
  <c r="O204" i="12"/>
  <c r="O203" i="12"/>
  <c r="O202" i="12"/>
  <c r="O201" i="12"/>
  <c r="O200" i="12"/>
  <c r="O199" i="12"/>
  <c r="O198" i="12"/>
  <c r="O197" i="12"/>
  <c r="O196" i="12"/>
  <c r="O195" i="12"/>
  <c r="O194" i="12"/>
  <c r="O193" i="12"/>
  <c r="O192" i="12"/>
  <c r="O191" i="12"/>
  <c r="O190" i="12"/>
  <c r="O189" i="12"/>
  <c r="O188" i="12"/>
  <c r="O187" i="12"/>
  <c r="O186" i="12"/>
  <c r="O185" i="12"/>
  <c r="O184" i="12"/>
  <c r="O183" i="12"/>
  <c r="O182" i="12"/>
  <c r="O181" i="12"/>
  <c r="O180" i="12"/>
  <c r="O179" i="12"/>
  <c r="O178" i="12"/>
  <c r="O177" i="12"/>
  <c r="O176" i="12"/>
  <c r="O175" i="12"/>
  <c r="O174" i="12"/>
  <c r="O173" i="12"/>
  <c r="O172" i="12"/>
  <c r="O171" i="12"/>
  <c r="O170" i="12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M368" i="12"/>
  <c r="M367" i="12"/>
  <c r="M366" i="12"/>
  <c r="M365" i="12"/>
  <c r="M364" i="12"/>
  <c r="M363" i="12"/>
  <c r="M362" i="12"/>
  <c r="M361" i="12"/>
  <c r="M360" i="12"/>
  <c r="M359" i="12"/>
  <c r="M358" i="12"/>
  <c r="M357" i="12"/>
  <c r="M356" i="12"/>
  <c r="M355" i="12"/>
  <c r="M354" i="12"/>
  <c r="M353" i="12"/>
  <c r="M352" i="12"/>
  <c r="M351" i="12"/>
  <c r="M350" i="12"/>
  <c r="M349" i="12"/>
  <c r="M348" i="12"/>
  <c r="M347" i="12"/>
  <c r="M346" i="12"/>
  <c r="M345" i="12"/>
  <c r="M344" i="12"/>
  <c r="M343" i="12"/>
  <c r="M342" i="12"/>
  <c r="M341" i="12"/>
  <c r="M340" i="12"/>
  <c r="I339" i="12"/>
  <c r="I340" i="12" s="1"/>
  <c r="I341" i="12" s="1"/>
  <c r="I342" i="12" s="1"/>
  <c r="I343" i="12" s="1"/>
  <c r="I344" i="12" s="1"/>
  <c r="I345" i="12" s="1"/>
  <c r="I346" i="12" s="1"/>
  <c r="I347" i="12" s="1"/>
  <c r="I348" i="12" s="1"/>
  <c r="I349" i="12" s="1"/>
  <c r="I350" i="12" s="1"/>
  <c r="I351" i="12" s="1"/>
  <c r="I352" i="12" s="1"/>
  <c r="I353" i="12" s="1"/>
  <c r="I354" i="12" s="1"/>
  <c r="I355" i="12" s="1"/>
  <c r="I356" i="12" s="1"/>
  <c r="I357" i="12" s="1"/>
  <c r="I358" i="12" s="1"/>
  <c r="I359" i="12" s="1"/>
  <c r="I360" i="12" s="1"/>
  <c r="I361" i="12" s="1"/>
  <c r="I362" i="12" s="1"/>
  <c r="I363" i="12" s="1"/>
  <c r="I364" i="12" s="1"/>
  <c r="I365" i="12" s="1"/>
  <c r="I366" i="12" s="1"/>
  <c r="I367" i="12" s="1"/>
  <c r="I368" i="12" s="1"/>
  <c r="M339" i="12"/>
  <c r="M338" i="12"/>
  <c r="M337" i="12"/>
  <c r="M336" i="12"/>
  <c r="M335" i="12"/>
  <c r="M334" i="12"/>
  <c r="M333" i="12"/>
  <c r="M332" i="12"/>
  <c r="M331" i="12"/>
  <c r="M330" i="12"/>
  <c r="M329" i="12"/>
  <c r="M328" i="12"/>
  <c r="M327" i="12"/>
  <c r="M326" i="12"/>
  <c r="M325" i="12"/>
  <c r="M324" i="12"/>
  <c r="M323" i="12"/>
  <c r="M322" i="12"/>
  <c r="M321" i="12"/>
  <c r="M320" i="12"/>
  <c r="M319" i="12"/>
  <c r="M318" i="12"/>
  <c r="M317" i="12"/>
  <c r="M316" i="12"/>
  <c r="M315" i="12"/>
  <c r="M314" i="12"/>
  <c r="M313" i="12"/>
  <c r="M312" i="12"/>
  <c r="M311" i="12"/>
  <c r="M310" i="12"/>
  <c r="I309" i="12"/>
  <c r="I310" i="12" s="1"/>
  <c r="I311" i="12" s="1"/>
  <c r="I312" i="12" s="1"/>
  <c r="I313" i="12" s="1"/>
  <c r="I314" i="12" s="1"/>
  <c r="I315" i="12" s="1"/>
  <c r="I316" i="12" s="1"/>
  <c r="I317" i="12" s="1"/>
  <c r="I318" i="12" s="1"/>
  <c r="I319" i="12" s="1"/>
  <c r="I320" i="12" s="1"/>
  <c r="I321" i="12" s="1"/>
  <c r="I322" i="12" s="1"/>
  <c r="I323" i="12" s="1"/>
  <c r="I324" i="12" s="1"/>
  <c r="I325" i="12" s="1"/>
  <c r="I326" i="12" s="1"/>
  <c r="I327" i="12" s="1"/>
  <c r="I328" i="12" s="1"/>
  <c r="I329" i="12" s="1"/>
  <c r="I330" i="12" s="1"/>
  <c r="I331" i="12" s="1"/>
  <c r="I332" i="12" s="1"/>
  <c r="I333" i="12" s="1"/>
  <c r="I334" i="12" s="1"/>
  <c r="I335" i="12" s="1"/>
  <c r="I336" i="12" s="1"/>
  <c r="I337" i="12" s="1"/>
  <c r="M309" i="12"/>
  <c r="M308" i="12"/>
  <c r="M307" i="12"/>
  <c r="M306" i="12"/>
  <c r="M305" i="12"/>
  <c r="M304" i="12"/>
  <c r="M303" i="12"/>
  <c r="M302" i="12"/>
  <c r="M301" i="12"/>
  <c r="M300" i="12"/>
  <c r="M299" i="12"/>
  <c r="M298" i="12"/>
  <c r="M297" i="12"/>
  <c r="M296" i="12"/>
  <c r="M295" i="12"/>
  <c r="M294" i="12"/>
  <c r="M293" i="12"/>
  <c r="M292" i="12"/>
  <c r="M291" i="12"/>
  <c r="M290" i="12"/>
  <c r="M289" i="12"/>
  <c r="M288" i="12"/>
  <c r="M287" i="12"/>
  <c r="M286" i="12"/>
  <c r="M285" i="12"/>
  <c r="M284" i="12"/>
  <c r="M283" i="12"/>
  <c r="M282" i="12"/>
  <c r="M281" i="12"/>
  <c r="M280" i="12"/>
  <c r="M279" i="12"/>
  <c r="I278" i="12"/>
  <c r="I279" i="12" s="1"/>
  <c r="I280" i="12" s="1"/>
  <c r="I281" i="12" s="1"/>
  <c r="I282" i="12" s="1"/>
  <c r="I283" i="12" s="1"/>
  <c r="I284" i="12" s="1"/>
  <c r="I285" i="12" s="1"/>
  <c r="I286" i="12" s="1"/>
  <c r="I287" i="12" s="1"/>
  <c r="I288" i="12" s="1"/>
  <c r="I289" i="12" s="1"/>
  <c r="I290" i="12" s="1"/>
  <c r="I291" i="12" s="1"/>
  <c r="I292" i="12" s="1"/>
  <c r="I293" i="12" s="1"/>
  <c r="I294" i="12" s="1"/>
  <c r="I295" i="12" s="1"/>
  <c r="I296" i="12" s="1"/>
  <c r="I297" i="12" s="1"/>
  <c r="I298" i="12" s="1"/>
  <c r="I299" i="12" s="1"/>
  <c r="I300" i="12" s="1"/>
  <c r="I301" i="12" s="1"/>
  <c r="I302" i="12" s="1"/>
  <c r="I303" i="12" s="1"/>
  <c r="I304" i="12" s="1"/>
  <c r="I305" i="12" s="1"/>
  <c r="I306" i="12" s="1"/>
  <c r="I307" i="12" s="1"/>
  <c r="M278" i="12"/>
  <c r="M277" i="12"/>
  <c r="M276" i="12"/>
  <c r="M275" i="12"/>
  <c r="M274" i="12"/>
  <c r="M273" i="12"/>
  <c r="M272" i="12"/>
  <c r="M271" i="12"/>
  <c r="M270" i="12"/>
  <c r="M269" i="12"/>
  <c r="M268" i="12"/>
  <c r="M267" i="12"/>
  <c r="M266" i="12"/>
  <c r="M265" i="12"/>
  <c r="M264" i="12"/>
  <c r="M263" i="12"/>
  <c r="M262" i="12"/>
  <c r="M261" i="12"/>
  <c r="M260" i="12"/>
  <c r="M259" i="12"/>
  <c r="M258" i="12"/>
  <c r="M257" i="12"/>
  <c r="M256" i="12"/>
  <c r="M255" i="12"/>
  <c r="M254" i="12"/>
  <c r="M253" i="12"/>
  <c r="M252" i="12"/>
  <c r="M251" i="12"/>
  <c r="M250" i="12"/>
  <c r="M249" i="12"/>
  <c r="I248" i="12"/>
  <c r="I249" i="12" s="1"/>
  <c r="I250" i="12" s="1"/>
  <c r="I251" i="12" s="1"/>
  <c r="I252" i="12" s="1"/>
  <c r="I253" i="12" s="1"/>
  <c r="I254" i="12" s="1"/>
  <c r="I255" i="12" s="1"/>
  <c r="I256" i="12" s="1"/>
  <c r="I257" i="12" s="1"/>
  <c r="I258" i="12" s="1"/>
  <c r="I259" i="12" s="1"/>
  <c r="I260" i="12" s="1"/>
  <c r="I261" i="12" s="1"/>
  <c r="I262" i="12" s="1"/>
  <c r="I263" i="12" s="1"/>
  <c r="I264" i="12" s="1"/>
  <c r="I265" i="12" s="1"/>
  <c r="I266" i="12" s="1"/>
  <c r="I267" i="12" s="1"/>
  <c r="I268" i="12" s="1"/>
  <c r="I269" i="12" s="1"/>
  <c r="I270" i="12" s="1"/>
  <c r="I271" i="12" s="1"/>
  <c r="I272" i="12" s="1"/>
  <c r="I273" i="12" s="1"/>
  <c r="I274" i="12" s="1"/>
  <c r="I275" i="12" s="1"/>
  <c r="I276" i="12" s="1"/>
  <c r="M248" i="12"/>
  <c r="M247" i="12"/>
  <c r="M246" i="12"/>
  <c r="M245" i="12"/>
  <c r="M244" i="12"/>
  <c r="M243" i="12"/>
  <c r="M242" i="12"/>
  <c r="M241" i="12"/>
  <c r="M240" i="12"/>
  <c r="M239" i="12"/>
  <c r="M238" i="12"/>
  <c r="M237" i="12"/>
  <c r="M236" i="12"/>
  <c r="M235" i="12"/>
  <c r="M234" i="12"/>
  <c r="M233" i="12"/>
  <c r="M232" i="12"/>
  <c r="M231" i="12"/>
  <c r="M230" i="12"/>
  <c r="M229" i="12"/>
  <c r="M228" i="12"/>
  <c r="M227" i="12"/>
  <c r="M226" i="12"/>
  <c r="M225" i="12"/>
  <c r="M224" i="12"/>
  <c r="M223" i="12"/>
  <c r="M222" i="12"/>
  <c r="M221" i="12"/>
  <c r="M220" i="12"/>
  <c r="M219" i="12"/>
  <c r="M218" i="12"/>
  <c r="I217" i="12"/>
  <c r="I218" i="12" s="1"/>
  <c r="I219" i="12" s="1"/>
  <c r="I220" i="12" s="1"/>
  <c r="I221" i="12" s="1"/>
  <c r="I222" i="12" s="1"/>
  <c r="I223" i="12" s="1"/>
  <c r="I224" i="12" s="1"/>
  <c r="I225" i="12" s="1"/>
  <c r="I226" i="12" s="1"/>
  <c r="I227" i="12" s="1"/>
  <c r="I228" i="12" s="1"/>
  <c r="I229" i="12" s="1"/>
  <c r="I230" i="12" s="1"/>
  <c r="I231" i="12" s="1"/>
  <c r="I232" i="12" s="1"/>
  <c r="I233" i="12" s="1"/>
  <c r="I234" i="12" s="1"/>
  <c r="I235" i="12" s="1"/>
  <c r="I236" i="12" s="1"/>
  <c r="I237" i="12" s="1"/>
  <c r="I238" i="12" s="1"/>
  <c r="I239" i="12" s="1"/>
  <c r="I240" i="12" s="1"/>
  <c r="I241" i="12" s="1"/>
  <c r="I242" i="12" s="1"/>
  <c r="I243" i="12" s="1"/>
  <c r="I244" i="12" s="1"/>
  <c r="I245" i="12" s="1"/>
  <c r="I246" i="12" s="1"/>
  <c r="M217" i="12"/>
  <c r="M216" i="12"/>
  <c r="M215" i="12"/>
  <c r="M214" i="12"/>
  <c r="M213" i="12"/>
  <c r="M212" i="12"/>
  <c r="M211" i="12"/>
  <c r="M210" i="12"/>
  <c r="M209" i="12"/>
  <c r="M208" i="12"/>
  <c r="M207" i="12"/>
  <c r="M206" i="12"/>
  <c r="M205" i="12"/>
  <c r="M204" i="12"/>
  <c r="M203" i="12"/>
  <c r="M202" i="12"/>
  <c r="M201" i="12"/>
  <c r="M200" i="12"/>
  <c r="M199" i="12"/>
  <c r="M198" i="12"/>
  <c r="M197" i="12"/>
  <c r="M196" i="12"/>
  <c r="M195" i="12"/>
  <c r="M194" i="12"/>
  <c r="M193" i="12"/>
  <c r="M192" i="12"/>
  <c r="M191" i="12"/>
  <c r="M190" i="12"/>
  <c r="M189" i="12"/>
  <c r="M188" i="12"/>
  <c r="M187" i="12"/>
  <c r="I186" i="12"/>
  <c r="I187" i="12" s="1"/>
  <c r="I188" i="12" s="1"/>
  <c r="I189" i="12" s="1"/>
  <c r="I190" i="12" s="1"/>
  <c r="I191" i="12" s="1"/>
  <c r="I192" i="12" s="1"/>
  <c r="I193" i="12" s="1"/>
  <c r="I194" i="12" s="1"/>
  <c r="I195" i="12" s="1"/>
  <c r="I196" i="12" s="1"/>
  <c r="I197" i="12" s="1"/>
  <c r="I198" i="12" s="1"/>
  <c r="I199" i="12" s="1"/>
  <c r="I200" i="12" s="1"/>
  <c r="I201" i="12" s="1"/>
  <c r="I202" i="12" s="1"/>
  <c r="I203" i="12" s="1"/>
  <c r="I204" i="12" s="1"/>
  <c r="I205" i="12" s="1"/>
  <c r="I206" i="12" s="1"/>
  <c r="I207" i="12" s="1"/>
  <c r="I208" i="12" s="1"/>
  <c r="I209" i="12" s="1"/>
  <c r="I210" i="12" s="1"/>
  <c r="I211" i="12" s="1"/>
  <c r="I212" i="12" s="1"/>
  <c r="I213" i="12" s="1"/>
  <c r="I214" i="12" s="1"/>
  <c r="I215" i="12" s="1"/>
  <c r="M186" i="12"/>
  <c r="M185" i="12"/>
  <c r="M184" i="12"/>
  <c r="M183" i="12"/>
  <c r="M182" i="12"/>
  <c r="M181" i="12"/>
  <c r="M180" i="12"/>
  <c r="M179" i="12"/>
  <c r="M178" i="12"/>
  <c r="M177" i="12"/>
  <c r="M176" i="12"/>
  <c r="M175" i="12"/>
  <c r="M174" i="12"/>
  <c r="M173" i="12"/>
  <c r="M172" i="12"/>
  <c r="M171" i="12"/>
  <c r="M170" i="12"/>
  <c r="M169" i="12"/>
  <c r="M168" i="12"/>
  <c r="M167" i="12"/>
  <c r="M166" i="12"/>
  <c r="M165" i="12"/>
  <c r="M164" i="12"/>
  <c r="M163" i="12"/>
  <c r="M162" i="12"/>
  <c r="M161" i="12"/>
  <c r="M160" i="12"/>
  <c r="M159" i="12"/>
  <c r="M158" i="12"/>
  <c r="M157" i="12"/>
  <c r="I156" i="12"/>
  <c r="I157" i="12" s="1"/>
  <c r="I158" i="12" s="1"/>
  <c r="I159" i="12" s="1"/>
  <c r="I160" i="12" s="1"/>
  <c r="I161" i="12" s="1"/>
  <c r="I162" i="12" s="1"/>
  <c r="I163" i="12" s="1"/>
  <c r="I164" i="12" s="1"/>
  <c r="I165" i="12" s="1"/>
  <c r="I166" i="12" s="1"/>
  <c r="I167" i="12" s="1"/>
  <c r="I168" i="12" s="1"/>
  <c r="I169" i="12" s="1"/>
  <c r="I170" i="12" s="1"/>
  <c r="I171" i="12" s="1"/>
  <c r="I172" i="12" s="1"/>
  <c r="I173" i="12" s="1"/>
  <c r="I174" i="12" s="1"/>
  <c r="I175" i="12" s="1"/>
  <c r="I176" i="12" s="1"/>
  <c r="I177" i="12" s="1"/>
  <c r="I178" i="12" s="1"/>
  <c r="I179" i="12" s="1"/>
  <c r="I180" i="12" s="1"/>
  <c r="I181" i="12" s="1"/>
  <c r="I182" i="12" s="1"/>
  <c r="I183" i="12" s="1"/>
  <c r="I184" i="12" s="1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I125" i="12"/>
  <c r="I126" i="12" s="1"/>
  <c r="I127" i="12" s="1"/>
  <c r="I128" i="12" s="1"/>
  <c r="I129" i="12" s="1"/>
  <c r="I130" i="12" s="1"/>
  <c r="I131" i="12" s="1"/>
  <c r="I132" i="12" s="1"/>
  <c r="I133" i="12" s="1"/>
  <c r="I134" i="12" s="1"/>
  <c r="I135" i="12" s="1"/>
  <c r="I136" i="12" s="1"/>
  <c r="I137" i="12" s="1"/>
  <c r="I138" i="12" s="1"/>
  <c r="I139" i="12" s="1"/>
  <c r="I140" i="12" s="1"/>
  <c r="I141" i="12" s="1"/>
  <c r="I142" i="12" s="1"/>
  <c r="I143" i="12" s="1"/>
  <c r="I144" i="12" s="1"/>
  <c r="I145" i="12" s="1"/>
  <c r="I146" i="12" s="1"/>
  <c r="I147" i="12" s="1"/>
  <c r="I148" i="12" s="1"/>
  <c r="I149" i="12" s="1"/>
  <c r="I150" i="12" s="1"/>
  <c r="I151" i="12" s="1"/>
  <c r="I152" i="12" s="1"/>
  <c r="I153" i="12" s="1"/>
  <c r="I154" i="12" s="1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I95" i="12"/>
  <c r="I96" i="12" s="1"/>
  <c r="I97" i="12" s="1"/>
  <c r="I98" i="12" s="1"/>
  <c r="I99" i="12" s="1"/>
  <c r="I100" i="12" s="1"/>
  <c r="I101" i="12" s="1"/>
  <c r="I102" i="12" s="1"/>
  <c r="I103" i="12" s="1"/>
  <c r="I104" i="12" s="1"/>
  <c r="I105" i="12" s="1"/>
  <c r="I106" i="12" s="1"/>
  <c r="I107" i="12" s="1"/>
  <c r="I108" i="12" s="1"/>
  <c r="I109" i="12" s="1"/>
  <c r="I110" i="12" s="1"/>
  <c r="I111" i="12" s="1"/>
  <c r="I112" i="12" s="1"/>
  <c r="I113" i="12" s="1"/>
  <c r="I114" i="12" s="1"/>
  <c r="I115" i="12" s="1"/>
  <c r="I116" i="12" s="1"/>
  <c r="I117" i="12" s="1"/>
  <c r="I118" i="12" s="1"/>
  <c r="I119" i="12" s="1"/>
  <c r="I120" i="12" s="1"/>
  <c r="I121" i="12" s="1"/>
  <c r="I122" i="12" s="1"/>
  <c r="I123" i="12" s="1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I64" i="12"/>
  <c r="I65" i="12" s="1"/>
  <c r="I66" i="12" s="1"/>
  <c r="I67" i="12" s="1"/>
  <c r="I68" i="12" s="1"/>
  <c r="I69" i="12" s="1"/>
  <c r="I70" i="12" s="1"/>
  <c r="I71" i="12" s="1"/>
  <c r="I72" i="12" s="1"/>
  <c r="I73" i="12" s="1"/>
  <c r="I74" i="12" s="1"/>
  <c r="I75" i="12" s="1"/>
  <c r="I76" i="12" s="1"/>
  <c r="I77" i="12" s="1"/>
  <c r="I78" i="12" s="1"/>
  <c r="I79" i="12" s="1"/>
  <c r="I80" i="12" s="1"/>
  <c r="I81" i="12" s="1"/>
  <c r="I82" i="12" s="1"/>
  <c r="I83" i="12" s="1"/>
  <c r="I84" i="12" s="1"/>
  <c r="I85" i="12" s="1"/>
  <c r="I86" i="12" s="1"/>
  <c r="I87" i="12" s="1"/>
  <c r="I88" i="12" s="1"/>
  <c r="I89" i="12" s="1"/>
  <c r="I90" i="12" s="1"/>
  <c r="I91" i="12" s="1"/>
  <c r="I92" i="12" s="1"/>
  <c r="I93" i="12" s="1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I36" i="12"/>
  <c r="I37" i="12" s="1"/>
  <c r="I38" i="12" s="1"/>
  <c r="I39" i="12" s="1"/>
  <c r="I40" i="12" s="1"/>
  <c r="I41" i="12" s="1"/>
  <c r="I42" i="12" s="1"/>
  <c r="I43" i="12" s="1"/>
  <c r="I44" i="12" s="1"/>
  <c r="I45" i="12" s="1"/>
  <c r="I46" i="12" s="1"/>
  <c r="I47" i="12" s="1"/>
  <c r="I48" i="12" s="1"/>
  <c r="I49" i="12" s="1"/>
  <c r="I50" i="12" s="1"/>
  <c r="I51" i="12" s="1"/>
  <c r="I52" i="12" s="1"/>
  <c r="I53" i="12" s="1"/>
  <c r="I54" i="12" s="1"/>
  <c r="I55" i="12" s="1"/>
  <c r="I56" i="12" s="1"/>
  <c r="I57" i="12" s="1"/>
  <c r="I58" i="12" s="1"/>
  <c r="I59" i="12" s="1"/>
  <c r="I60" i="12" s="1"/>
  <c r="I61" i="12" s="1"/>
  <c r="I62" i="12" s="1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M9" i="12"/>
  <c r="C9" i="12"/>
  <c r="C11" i="12" s="1"/>
  <c r="M8" i="12"/>
  <c r="C8" i="12"/>
  <c r="M7" i="12"/>
  <c r="M6" i="12"/>
  <c r="M5" i="12"/>
  <c r="J5" i="12"/>
  <c r="J6" i="12" s="1"/>
  <c r="I5" i="12"/>
  <c r="I6" i="12" s="1"/>
  <c r="I7" i="12" s="1"/>
  <c r="I8" i="12" s="1"/>
  <c r="I9" i="12" s="1"/>
  <c r="I10" i="12" s="1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I31" i="12" s="1"/>
  <c r="I32" i="12" s="1"/>
  <c r="I33" i="12" s="1"/>
  <c r="I34" i="12" s="1"/>
  <c r="M4" i="12"/>
  <c r="D4" i="12"/>
  <c r="D6" i="12" s="1"/>
  <c r="S4" i="12" l="1"/>
  <c r="AG5" i="13" s="1"/>
  <c r="R4" i="12"/>
  <c r="F5" i="13" s="1"/>
  <c r="P5" i="12"/>
  <c r="S5" i="12" s="1"/>
  <c r="AG6" i="13" s="1"/>
  <c r="C16" i="12"/>
  <c r="C12" i="12"/>
  <c r="R5" i="12"/>
  <c r="D7" i="12"/>
  <c r="C17" i="12" s="1"/>
  <c r="C13" i="12"/>
  <c r="C10" i="12"/>
  <c r="C14" i="12" s="1"/>
  <c r="C15" i="12" s="1"/>
  <c r="J7" i="12"/>
  <c r="D5" i="12"/>
  <c r="F6" i="13" l="1"/>
  <c r="C20" i="12"/>
  <c r="R6" i="12"/>
  <c r="P6" i="12"/>
  <c r="S6" i="12" s="1"/>
  <c r="AG7" i="13" s="1"/>
  <c r="J8" i="12"/>
  <c r="F7" i="13" l="1"/>
  <c r="R7" i="12"/>
  <c r="P7" i="12"/>
  <c r="S7" i="12" s="1"/>
  <c r="AG8" i="13" s="1"/>
  <c r="J9" i="12"/>
  <c r="F8" i="13" l="1"/>
  <c r="R8" i="12"/>
  <c r="P8" i="12"/>
  <c r="S8" i="12" s="1"/>
  <c r="AG9" i="13" s="1"/>
  <c r="J10" i="12"/>
  <c r="F9" i="13" l="1"/>
  <c r="J11" i="12"/>
  <c r="R9" i="12"/>
  <c r="F10" i="13" s="1"/>
  <c r="P9" i="12"/>
  <c r="S9" i="12" s="1"/>
  <c r="AG10" i="13" s="1"/>
  <c r="R10" i="12" l="1"/>
  <c r="F11" i="13" s="1"/>
  <c r="P10" i="12"/>
  <c r="S10" i="12" s="1"/>
  <c r="AG11" i="13" s="1"/>
  <c r="J12" i="12"/>
  <c r="J13" i="12" l="1"/>
  <c r="R11" i="12"/>
  <c r="F12" i="13" s="1"/>
  <c r="P11" i="12"/>
  <c r="S11" i="12" s="1"/>
  <c r="AG12" i="13" s="1"/>
  <c r="R12" i="12" l="1"/>
  <c r="P12" i="12"/>
  <c r="S12" i="12" s="1"/>
  <c r="AG13" i="13" s="1"/>
  <c r="J14" i="12"/>
  <c r="F13" i="13" l="1"/>
  <c r="R13" i="12"/>
  <c r="P13" i="12"/>
  <c r="S13" i="12" s="1"/>
  <c r="AG14" i="13" s="1"/>
  <c r="J15" i="12"/>
  <c r="F14" i="13" l="1"/>
  <c r="J16" i="12"/>
  <c r="R14" i="12"/>
  <c r="P14" i="12"/>
  <c r="S14" i="12" s="1"/>
  <c r="AG15" i="13" s="1"/>
  <c r="F15" i="13" l="1"/>
  <c r="R15" i="12"/>
  <c r="P15" i="12"/>
  <c r="S15" i="12" s="1"/>
  <c r="AG16" i="13" s="1"/>
  <c r="J17" i="12"/>
  <c r="F16" i="13" l="1"/>
  <c r="R16" i="12"/>
  <c r="P16" i="12"/>
  <c r="S16" i="12" s="1"/>
  <c r="AG17" i="13" s="1"/>
  <c r="J18" i="12"/>
  <c r="F17" i="13" l="1"/>
  <c r="R17" i="12"/>
  <c r="P17" i="12"/>
  <c r="S17" i="12" s="1"/>
  <c r="AG18" i="13" s="1"/>
  <c r="J19" i="12"/>
  <c r="F18" i="13" l="1"/>
  <c r="R18" i="12"/>
  <c r="P18" i="12"/>
  <c r="S18" i="12" s="1"/>
  <c r="AG19" i="13" s="1"/>
  <c r="J20" i="12"/>
  <c r="F19" i="13" l="1"/>
  <c r="J21" i="12"/>
  <c r="P19" i="12"/>
  <c r="S19" i="12" s="1"/>
  <c r="AG20" i="13" s="1"/>
  <c r="R19" i="12"/>
  <c r="F20" i="13" l="1"/>
  <c r="P20" i="12"/>
  <c r="S20" i="12" s="1"/>
  <c r="AG21" i="13" s="1"/>
  <c r="R20" i="12"/>
  <c r="J22" i="12"/>
  <c r="F21" i="13" l="1"/>
  <c r="J23" i="12"/>
  <c r="R21" i="12"/>
  <c r="P21" i="12"/>
  <c r="S21" i="12" s="1"/>
  <c r="AG22" i="13" s="1"/>
  <c r="F22" i="13" l="1"/>
  <c r="R22" i="12"/>
  <c r="P22" i="12"/>
  <c r="S22" i="12" s="1"/>
  <c r="AG23" i="13" s="1"/>
  <c r="J24" i="12"/>
  <c r="F23" i="13" l="1"/>
  <c r="J25" i="12"/>
  <c r="R23" i="12"/>
  <c r="P23" i="12"/>
  <c r="S23" i="12" s="1"/>
  <c r="AG24" i="13" s="1"/>
  <c r="F24" i="13" l="1"/>
  <c r="P24" i="12"/>
  <c r="S24" i="12" s="1"/>
  <c r="AG25" i="13" s="1"/>
  <c r="R24" i="12"/>
  <c r="J26" i="12"/>
  <c r="F25" i="13" l="1"/>
  <c r="J27" i="12"/>
  <c r="R25" i="12"/>
  <c r="P25" i="12"/>
  <c r="S25" i="12" s="1"/>
  <c r="AG26" i="13" s="1"/>
  <c r="F26" i="13" l="1"/>
  <c r="R26" i="12"/>
  <c r="P26" i="12"/>
  <c r="S26" i="12" s="1"/>
  <c r="AG27" i="13" s="1"/>
  <c r="J28" i="12"/>
  <c r="F27" i="13" l="1"/>
  <c r="J29" i="12"/>
  <c r="R27" i="12"/>
  <c r="P27" i="12"/>
  <c r="S27" i="12" s="1"/>
  <c r="AG28" i="13" s="1"/>
  <c r="F28" i="13" l="1"/>
  <c r="P28" i="12"/>
  <c r="S28" i="12" s="1"/>
  <c r="AG29" i="13" s="1"/>
  <c r="R28" i="12"/>
  <c r="J30" i="12"/>
  <c r="F29" i="13" l="1"/>
  <c r="R29" i="12"/>
  <c r="P29" i="12"/>
  <c r="S29" i="12" s="1"/>
  <c r="AG30" i="13" s="1"/>
  <c r="J31" i="12"/>
  <c r="F30" i="13" l="1"/>
  <c r="J32" i="12"/>
  <c r="R30" i="12"/>
  <c r="P30" i="12"/>
  <c r="S30" i="12" s="1"/>
  <c r="AG31" i="13" s="1"/>
  <c r="F31" i="13" l="1"/>
  <c r="J33" i="12"/>
  <c r="R31" i="12"/>
  <c r="P31" i="12"/>
  <c r="S31" i="12" s="1"/>
  <c r="AG32" i="13" s="1"/>
  <c r="F32" i="13" l="1"/>
  <c r="P32" i="12"/>
  <c r="S32" i="12" s="1"/>
  <c r="AG33" i="13" s="1"/>
  <c r="R32" i="12"/>
  <c r="F33" i="13" s="1"/>
  <c r="J34" i="12"/>
  <c r="R33" i="12" l="1"/>
  <c r="P33" i="12"/>
  <c r="S33" i="12" s="1"/>
  <c r="AG34" i="13" s="1"/>
  <c r="J35" i="12"/>
  <c r="F34" i="13" l="1"/>
  <c r="J36" i="12"/>
  <c r="R34" i="12"/>
  <c r="F35" i="13" s="1"/>
  <c r="P34" i="12"/>
  <c r="S34" i="12" s="1"/>
  <c r="AG35" i="13" s="1"/>
  <c r="AT39" i="13" l="1"/>
  <c r="AT38" i="13"/>
  <c r="S38" i="13"/>
  <c r="S39" i="13"/>
  <c r="S36" i="13"/>
  <c r="S5" i="13" s="1"/>
  <c r="S37" i="13"/>
  <c r="S21" i="13" s="1"/>
  <c r="AT36" i="13"/>
  <c r="AT5" i="13" s="1"/>
  <c r="AT37" i="13"/>
  <c r="AT21" i="13" s="1"/>
  <c r="P35" i="12"/>
  <c r="S35" i="12" s="1"/>
  <c r="AG36" i="13" s="1"/>
  <c r="R35" i="12"/>
  <c r="F36" i="13" s="1"/>
  <c r="J37" i="12"/>
  <c r="R36" i="12" l="1"/>
  <c r="F37" i="13" s="1"/>
  <c r="P36" i="12"/>
  <c r="S36" i="12" s="1"/>
  <c r="AG37" i="13" s="1"/>
  <c r="J38" i="12"/>
  <c r="J39" i="12" l="1"/>
  <c r="R37" i="12"/>
  <c r="F38" i="13" s="1"/>
  <c r="P37" i="12"/>
  <c r="S37" i="12" s="1"/>
  <c r="AG38" i="13" s="1"/>
  <c r="J40" i="12" l="1"/>
  <c r="R38" i="12"/>
  <c r="F39" i="13" s="1"/>
  <c r="P38" i="12"/>
  <c r="S38" i="12" s="1"/>
  <c r="AG39" i="13" s="1"/>
  <c r="P39" i="12" l="1"/>
  <c r="S39" i="12" s="1"/>
  <c r="AG40" i="13" s="1"/>
  <c r="R39" i="12"/>
  <c r="F40" i="13" s="1"/>
  <c r="J41" i="12"/>
  <c r="R40" i="12" l="1"/>
  <c r="F41" i="13" s="1"/>
  <c r="P40" i="12"/>
  <c r="S40" i="12" s="1"/>
  <c r="AG41" i="13" s="1"/>
  <c r="J42" i="12"/>
  <c r="J43" i="12" l="1"/>
  <c r="R41" i="12"/>
  <c r="F42" i="13" s="1"/>
  <c r="P41" i="12"/>
  <c r="S41" i="12" s="1"/>
  <c r="AG42" i="13" s="1"/>
  <c r="J44" i="12" l="1"/>
  <c r="R42" i="12"/>
  <c r="F43" i="13" s="1"/>
  <c r="P42" i="12"/>
  <c r="S42" i="12" s="1"/>
  <c r="AG43" i="13" s="1"/>
  <c r="P43" i="12" l="1"/>
  <c r="S43" i="12" s="1"/>
  <c r="AG44" i="13" s="1"/>
  <c r="R43" i="12"/>
  <c r="F44" i="13" s="1"/>
  <c r="J45" i="12"/>
  <c r="R44" i="12" l="1"/>
  <c r="F45" i="13" s="1"/>
  <c r="P44" i="12"/>
  <c r="S44" i="12" s="1"/>
  <c r="AG45" i="13" s="1"/>
  <c r="J46" i="12"/>
  <c r="J47" i="12" l="1"/>
  <c r="R45" i="12"/>
  <c r="F46" i="13" s="1"/>
  <c r="P45" i="12"/>
  <c r="S45" i="12" s="1"/>
  <c r="AG46" i="13" s="1"/>
  <c r="J48" i="12" l="1"/>
  <c r="R46" i="12"/>
  <c r="F47" i="13" s="1"/>
  <c r="P46" i="12"/>
  <c r="S46" i="12" s="1"/>
  <c r="AG47" i="13" s="1"/>
  <c r="P47" i="12" l="1"/>
  <c r="S47" i="12" s="1"/>
  <c r="AG48" i="13" s="1"/>
  <c r="R47" i="12"/>
  <c r="F48" i="13" s="1"/>
  <c r="J49" i="12"/>
  <c r="R48" i="12" l="1"/>
  <c r="F49" i="13" s="1"/>
  <c r="P48" i="12"/>
  <c r="S48" i="12" s="1"/>
  <c r="AG49" i="13" s="1"/>
  <c r="J50" i="12"/>
  <c r="R49" i="12" l="1"/>
  <c r="F50" i="13" s="1"/>
  <c r="P49" i="12"/>
  <c r="S49" i="12" s="1"/>
  <c r="AG50" i="13" s="1"/>
  <c r="J51" i="12"/>
  <c r="R50" i="12" l="1"/>
  <c r="F51" i="13" s="1"/>
  <c r="P50" i="12"/>
  <c r="S50" i="12" s="1"/>
  <c r="AG51" i="13" s="1"/>
  <c r="J52" i="12"/>
  <c r="P51" i="12" l="1"/>
  <c r="S51" i="12" s="1"/>
  <c r="AG52" i="13" s="1"/>
  <c r="R51" i="12"/>
  <c r="F52" i="13" s="1"/>
  <c r="J53" i="12"/>
  <c r="R52" i="12" l="1"/>
  <c r="F53" i="13" s="1"/>
  <c r="P52" i="12"/>
  <c r="S52" i="12" s="1"/>
  <c r="AG53" i="13" s="1"/>
  <c r="J54" i="12"/>
  <c r="J55" i="12" l="1"/>
  <c r="R53" i="12"/>
  <c r="F54" i="13" s="1"/>
  <c r="P53" i="12"/>
  <c r="S53" i="12" s="1"/>
  <c r="AG54" i="13" s="1"/>
  <c r="J56" i="12" l="1"/>
  <c r="R54" i="12"/>
  <c r="F55" i="13" s="1"/>
  <c r="P54" i="12"/>
  <c r="S54" i="12" s="1"/>
  <c r="AG55" i="13" s="1"/>
  <c r="P55" i="12" l="1"/>
  <c r="S55" i="12" s="1"/>
  <c r="AG56" i="13" s="1"/>
  <c r="R55" i="12"/>
  <c r="F56" i="13" s="1"/>
  <c r="J57" i="12"/>
  <c r="R56" i="12" l="1"/>
  <c r="F57" i="13" s="1"/>
  <c r="P56" i="12"/>
  <c r="S56" i="12" s="1"/>
  <c r="AG57" i="13" s="1"/>
  <c r="J58" i="12"/>
  <c r="J59" i="12" l="1"/>
  <c r="R57" i="12"/>
  <c r="F58" i="13" s="1"/>
  <c r="P57" i="12"/>
  <c r="S57" i="12" s="1"/>
  <c r="AG58" i="13" s="1"/>
  <c r="J60" i="12" l="1"/>
  <c r="R58" i="12"/>
  <c r="F59" i="13" s="1"/>
  <c r="P58" i="12"/>
  <c r="S58" i="12" s="1"/>
  <c r="AG59" i="13" s="1"/>
  <c r="P59" i="12" l="1"/>
  <c r="S59" i="12" s="1"/>
  <c r="R59" i="12"/>
  <c r="J61" i="12"/>
  <c r="F60" i="13" l="1"/>
  <c r="AG60" i="13"/>
  <c r="R60" i="12"/>
  <c r="F61" i="13" s="1"/>
  <c r="P60" i="12"/>
  <c r="S60" i="12" s="1"/>
  <c r="AG61" i="13" s="1"/>
  <c r="J62" i="12"/>
  <c r="J63" i="12" s="1"/>
  <c r="R61" i="12" l="1"/>
  <c r="F62" i="13" s="1"/>
  <c r="P61" i="12"/>
  <c r="S61" i="12" s="1"/>
  <c r="AG62" i="13" s="1"/>
  <c r="R62" i="12" l="1"/>
  <c r="F63" i="13" s="1"/>
  <c r="P62" i="12"/>
  <c r="S62" i="12" s="1"/>
  <c r="AG63" i="13" s="1"/>
  <c r="AT66" i="13" l="1"/>
  <c r="AT67" i="13"/>
  <c r="S66" i="13"/>
  <c r="S67" i="13"/>
  <c r="AT64" i="13"/>
  <c r="AT6" i="13" s="1"/>
  <c r="AT65" i="13"/>
  <c r="AT22" i="13" s="1"/>
  <c r="S64" i="13"/>
  <c r="S6" i="13" s="1"/>
  <c r="S65" i="13"/>
  <c r="S22" i="13" s="1"/>
  <c r="R63" i="12"/>
  <c r="F64" i="13" s="1"/>
  <c r="P63" i="12"/>
  <c r="S63" i="12" s="1"/>
  <c r="AG64" i="13" s="1"/>
  <c r="J64" i="12"/>
  <c r="R64" i="12" l="1"/>
  <c r="F65" i="13" s="1"/>
  <c r="P64" i="12"/>
  <c r="S64" i="12" s="1"/>
  <c r="AG65" i="13" s="1"/>
  <c r="J65" i="12"/>
  <c r="J66" i="12" l="1"/>
  <c r="P65" i="12"/>
  <c r="S65" i="12" s="1"/>
  <c r="AG66" i="13" s="1"/>
  <c r="R65" i="12"/>
  <c r="F66" i="13" s="1"/>
  <c r="R66" i="12" l="1"/>
  <c r="F67" i="13" s="1"/>
  <c r="P66" i="12"/>
  <c r="S66" i="12" s="1"/>
  <c r="AG67" i="13" s="1"/>
  <c r="J67" i="12"/>
  <c r="R67" i="12" l="1"/>
  <c r="F68" i="13" s="1"/>
  <c r="P67" i="12"/>
  <c r="S67" i="12" s="1"/>
  <c r="AG68" i="13" s="1"/>
  <c r="J68" i="12"/>
  <c r="J69" i="12" l="1"/>
  <c r="R68" i="12"/>
  <c r="F69" i="13" s="1"/>
  <c r="P68" i="12"/>
  <c r="S68" i="12" s="1"/>
  <c r="AG69" i="13" s="1"/>
  <c r="P69" i="12" l="1"/>
  <c r="S69" i="12" s="1"/>
  <c r="AG70" i="13" s="1"/>
  <c r="R69" i="12"/>
  <c r="F70" i="13" s="1"/>
  <c r="J70" i="12"/>
  <c r="R70" i="12" l="1"/>
  <c r="F71" i="13" s="1"/>
  <c r="P70" i="12"/>
  <c r="S70" i="12" s="1"/>
  <c r="AG71" i="13" s="1"/>
  <c r="J71" i="12"/>
  <c r="R71" i="12" l="1"/>
  <c r="F72" i="13" s="1"/>
  <c r="P71" i="12"/>
  <c r="S71" i="12" s="1"/>
  <c r="AG72" i="13" s="1"/>
  <c r="J72" i="12"/>
  <c r="J73" i="12" l="1"/>
  <c r="R72" i="12"/>
  <c r="F73" i="13" s="1"/>
  <c r="P72" i="12"/>
  <c r="S72" i="12" s="1"/>
  <c r="AG73" i="13" s="1"/>
  <c r="P73" i="12" l="1"/>
  <c r="S73" i="12" s="1"/>
  <c r="AG74" i="13" s="1"/>
  <c r="R73" i="12"/>
  <c r="F74" i="13" s="1"/>
  <c r="J74" i="12"/>
  <c r="J75" i="12" l="1"/>
  <c r="R74" i="12"/>
  <c r="F75" i="13" s="1"/>
  <c r="P74" i="12"/>
  <c r="S74" i="12" s="1"/>
  <c r="AG75" i="13" s="1"/>
  <c r="R75" i="12" l="1"/>
  <c r="F76" i="13" s="1"/>
  <c r="P75" i="12"/>
  <c r="S75" i="12" s="1"/>
  <c r="AG76" i="13" s="1"/>
  <c r="J76" i="12"/>
  <c r="R76" i="12" l="1"/>
  <c r="F77" i="13" s="1"/>
  <c r="P76" i="12"/>
  <c r="S76" i="12" s="1"/>
  <c r="AG77" i="13" s="1"/>
  <c r="J77" i="12"/>
  <c r="P77" i="12" l="1"/>
  <c r="S77" i="12" s="1"/>
  <c r="AG78" i="13" s="1"/>
  <c r="R77" i="12"/>
  <c r="F78" i="13" s="1"/>
  <c r="J78" i="12"/>
  <c r="R78" i="12" l="1"/>
  <c r="F79" i="13" s="1"/>
  <c r="P78" i="12"/>
  <c r="S78" i="12" s="1"/>
  <c r="AG79" i="13" s="1"/>
  <c r="J79" i="12"/>
  <c r="R79" i="12" l="1"/>
  <c r="F80" i="13" s="1"/>
  <c r="P79" i="12"/>
  <c r="S79" i="12" s="1"/>
  <c r="AG80" i="13" s="1"/>
  <c r="J80" i="12"/>
  <c r="J81" i="12" l="1"/>
  <c r="R80" i="12"/>
  <c r="F81" i="13" s="1"/>
  <c r="P80" i="12"/>
  <c r="S80" i="12" s="1"/>
  <c r="AG81" i="13" s="1"/>
  <c r="P81" i="12" l="1"/>
  <c r="S81" i="12" s="1"/>
  <c r="AG82" i="13" s="1"/>
  <c r="R81" i="12"/>
  <c r="F82" i="13" s="1"/>
  <c r="J82" i="12"/>
  <c r="R82" i="12" l="1"/>
  <c r="F83" i="13" s="1"/>
  <c r="P82" i="12"/>
  <c r="S82" i="12" s="1"/>
  <c r="AG83" i="13" s="1"/>
  <c r="J83" i="12"/>
  <c r="J84" i="12" l="1"/>
  <c r="R83" i="12"/>
  <c r="F84" i="13" s="1"/>
  <c r="P83" i="12"/>
  <c r="S83" i="12" s="1"/>
  <c r="AG84" i="13" s="1"/>
  <c r="J85" i="12" l="1"/>
  <c r="R84" i="12"/>
  <c r="F85" i="13" s="1"/>
  <c r="P84" i="12"/>
  <c r="S84" i="12" s="1"/>
  <c r="AG85" i="13" s="1"/>
  <c r="P85" i="12" l="1"/>
  <c r="S85" i="12" s="1"/>
  <c r="AG86" i="13" s="1"/>
  <c r="R85" i="12"/>
  <c r="F86" i="13" s="1"/>
  <c r="J86" i="12"/>
  <c r="R86" i="12" l="1"/>
  <c r="F87" i="13" s="1"/>
  <c r="P86" i="12"/>
  <c r="S86" i="12" s="1"/>
  <c r="AG87" i="13" s="1"/>
  <c r="J87" i="12"/>
  <c r="R87" i="12" l="1"/>
  <c r="F88" i="13" s="1"/>
  <c r="P87" i="12"/>
  <c r="S87" i="12" s="1"/>
  <c r="AG88" i="13" s="1"/>
  <c r="J88" i="12"/>
  <c r="R88" i="12" l="1"/>
  <c r="F89" i="13" s="1"/>
  <c r="P88" i="12"/>
  <c r="S88" i="12" s="1"/>
  <c r="AG89" i="13" s="1"/>
  <c r="J89" i="12"/>
  <c r="J90" i="12" l="1"/>
  <c r="P89" i="12"/>
  <c r="S89" i="12" s="1"/>
  <c r="AG90" i="13" s="1"/>
  <c r="R89" i="12"/>
  <c r="F90" i="13" s="1"/>
  <c r="R90" i="12" l="1"/>
  <c r="F91" i="13" s="1"/>
  <c r="P90" i="12"/>
  <c r="S90" i="12" s="1"/>
  <c r="AG91" i="13" s="1"/>
  <c r="J91" i="12"/>
  <c r="J92" i="12" l="1"/>
  <c r="R91" i="12"/>
  <c r="F92" i="13" s="1"/>
  <c r="P91" i="12"/>
  <c r="S91" i="12" s="1"/>
  <c r="AG92" i="13" s="1"/>
  <c r="J93" i="12" l="1"/>
  <c r="R92" i="12"/>
  <c r="F93" i="13" s="1"/>
  <c r="P92" i="12"/>
  <c r="S92" i="12" s="1"/>
  <c r="AG93" i="13" s="1"/>
  <c r="P93" i="12" l="1"/>
  <c r="S93" i="12" s="1"/>
  <c r="R93" i="12"/>
  <c r="F94" i="13" s="1"/>
  <c r="J94" i="12"/>
  <c r="S97" i="13" l="1"/>
  <c r="S98" i="13"/>
  <c r="S96" i="13"/>
  <c r="S23" i="13" s="1"/>
  <c r="S95" i="13"/>
  <c r="S7" i="13" s="1"/>
  <c r="AG94" i="13"/>
  <c r="R94" i="12"/>
  <c r="F95" i="13" s="1"/>
  <c r="P94" i="12"/>
  <c r="S94" i="12" s="1"/>
  <c r="AG95" i="13" s="1"/>
  <c r="J95" i="12"/>
  <c r="AT98" i="13" l="1"/>
  <c r="AT97" i="13"/>
  <c r="AT96" i="13"/>
  <c r="AT23" i="13" s="1"/>
  <c r="AT95" i="13"/>
  <c r="AT7" i="13" s="1"/>
  <c r="J96" i="12"/>
  <c r="R95" i="12"/>
  <c r="F96" i="13" s="1"/>
  <c r="P95" i="12"/>
  <c r="S95" i="12" s="1"/>
  <c r="AG96" i="13" s="1"/>
  <c r="P96" i="12" l="1"/>
  <c r="S96" i="12" s="1"/>
  <c r="AG97" i="13" s="1"/>
  <c r="R96" i="12"/>
  <c r="F97" i="13" s="1"/>
  <c r="J97" i="12"/>
  <c r="R97" i="12" l="1"/>
  <c r="F98" i="13" s="1"/>
  <c r="P97" i="12"/>
  <c r="S97" i="12" s="1"/>
  <c r="AG98" i="13" s="1"/>
  <c r="J98" i="12"/>
  <c r="R98" i="12" l="1"/>
  <c r="F99" i="13" s="1"/>
  <c r="P98" i="12"/>
  <c r="S98" i="12" s="1"/>
  <c r="AG99" i="13" s="1"/>
  <c r="J99" i="12"/>
  <c r="J100" i="12" l="1"/>
  <c r="R99" i="12"/>
  <c r="F100" i="13" s="1"/>
  <c r="P99" i="12"/>
  <c r="S99" i="12" s="1"/>
  <c r="AG100" i="13" s="1"/>
  <c r="P100" i="12" l="1"/>
  <c r="S100" i="12" s="1"/>
  <c r="AG101" i="13" s="1"/>
  <c r="R100" i="12"/>
  <c r="F101" i="13" s="1"/>
  <c r="J101" i="12"/>
  <c r="R101" i="12" l="1"/>
  <c r="F102" i="13" s="1"/>
  <c r="P101" i="12"/>
  <c r="S101" i="12" s="1"/>
  <c r="AG102" i="13" s="1"/>
  <c r="J102" i="12"/>
  <c r="R102" i="12" l="1"/>
  <c r="F103" i="13" s="1"/>
  <c r="P102" i="12"/>
  <c r="S102" i="12" s="1"/>
  <c r="AG103" i="13" s="1"/>
  <c r="J103" i="12"/>
  <c r="J104" i="12" l="1"/>
  <c r="R103" i="12"/>
  <c r="F104" i="13" s="1"/>
  <c r="P103" i="12"/>
  <c r="S103" i="12" s="1"/>
  <c r="AG104" i="13" s="1"/>
  <c r="P104" i="12" l="1"/>
  <c r="S104" i="12" s="1"/>
  <c r="AG105" i="13" s="1"/>
  <c r="R104" i="12"/>
  <c r="F105" i="13" s="1"/>
  <c r="J105" i="12"/>
  <c r="J106" i="12" l="1"/>
  <c r="R105" i="12"/>
  <c r="F106" i="13" s="1"/>
  <c r="P105" i="12"/>
  <c r="S105" i="12" s="1"/>
  <c r="AG106" i="13" s="1"/>
  <c r="R106" i="12" l="1"/>
  <c r="F107" i="13" s="1"/>
  <c r="P106" i="12"/>
  <c r="S106" i="12" s="1"/>
  <c r="AG107" i="13" s="1"/>
  <c r="J107" i="12"/>
  <c r="R107" i="12" l="1"/>
  <c r="F108" i="13" s="1"/>
  <c r="P107" i="12"/>
  <c r="S107" i="12" s="1"/>
  <c r="AG108" i="13" s="1"/>
  <c r="J108" i="12"/>
  <c r="P108" i="12" l="1"/>
  <c r="S108" i="12" s="1"/>
  <c r="AG109" i="13" s="1"/>
  <c r="R108" i="12"/>
  <c r="F109" i="13" s="1"/>
  <c r="J109" i="12"/>
  <c r="R109" i="12" l="1"/>
  <c r="F110" i="13" s="1"/>
  <c r="P109" i="12"/>
  <c r="S109" i="12" s="1"/>
  <c r="AG110" i="13" s="1"/>
  <c r="J110" i="12"/>
  <c r="R110" i="12" l="1"/>
  <c r="F111" i="13" s="1"/>
  <c r="P110" i="12"/>
  <c r="S110" i="12" s="1"/>
  <c r="AG111" i="13" s="1"/>
  <c r="J111" i="12"/>
  <c r="R111" i="12" l="1"/>
  <c r="F112" i="13" s="1"/>
  <c r="P111" i="12"/>
  <c r="S111" i="12" s="1"/>
  <c r="AG112" i="13" s="1"/>
  <c r="J112" i="12"/>
  <c r="J113" i="12" l="1"/>
  <c r="P112" i="12"/>
  <c r="S112" i="12" s="1"/>
  <c r="AG113" i="13" s="1"/>
  <c r="R112" i="12"/>
  <c r="F113" i="13" s="1"/>
  <c r="R113" i="12" l="1"/>
  <c r="F114" i="13" s="1"/>
  <c r="P113" i="12"/>
  <c r="S113" i="12" s="1"/>
  <c r="AG114" i="13" s="1"/>
  <c r="J114" i="12"/>
  <c r="J115" i="12" l="1"/>
  <c r="R114" i="12"/>
  <c r="F115" i="13" s="1"/>
  <c r="P114" i="12"/>
  <c r="S114" i="12" s="1"/>
  <c r="AG115" i="13" s="1"/>
  <c r="J116" i="12" l="1"/>
  <c r="R115" i="12"/>
  <c r="F116" i="13" s="1"/>
  <c r="P115" i="12"/>
  <c r="S115" i="12" s="1"/>
  <c r="AG116" i="13" s="1"/>
  <c r="P116" i="12" l="1"/>
  <c r="S116" i="12" s="1"/>
  <c r="AG117" i="13" s="1"/>
  <c r="R116" i="12"/>
  <c r="F117" i="13" s="1"/>
  <c r="J117" i="12"/>
  <c r="R117" i="12" l="1"/>
  <c r="F118" i="13" s="1"/>
  <c r="P117" i="12"/>
  <c r="S117" i="12" s="1"/>
  <c r="AG118" i="13" s="1"/>
  <c r="J118" i="12"/>
  <c r="R118" i="12" l="1"/>
  <c r="F119" i="13" s="1"/>
  <c r="P118" i="12"/>
  <c r="S118" i="12" s="1"/>
  <c r="AG119" i="13" s="1"/>
  <c r="J119" i="12"/>
  <c r="J120" i="12" l="1"/>
  <c r="R119" i="12"/>
  <c r="F120" i="13" s="1"/>
  <c r="P119" i="12"/>
  <c r="S119" i="12" s="1"/>
  <c r="AG120" i="13" s="1"/>
  <c r="P120" i="12" l="1"/>
  <c r="S120" i="12" s="1"/>
  <c r="AG121" i="13" s="1"/>
  <c r="R120" i="12"/>
  <c r="F121" i="13" s="1"/>
  <c r="J121" i="12"/>
  <c r="P121" i="12" l="1"/>
  <c r="S121" i="12" s="1"/>
  <c r="AG122" i="13" s="1"/>
  <c r="R121" i="12"/>
  <c r="F122" i="13" s="1"/>
  <c r="J122" i="12"/>
  <c r="R122" i="12" l="1"/>
  <c r="F123" i="13" s="1"/>
  <c r="P122" i="12"/>
  <c r="S122" i="12" s="1"/>
  <c r="AG123" i="13" s="1"/>
  <c r="J123" i="12"/>
  <c r="J124" i="12" l="1"/>
  <c r="R123" i="12"/>
  <c r="F124" i="13" s="1"/>
  <c r="P123" i="12"/>
  <c r="S123" i="12" s="1"/>
  <c r="S128" i="13" l="1"/>
  <c r="S127" i="13"/>
  <c r="S125" i="13"/>
  <c r="S8" i="13" s="1"/>
  <c r="S126" i="13"/>
  <c r="S24" i="13" s="1"/>
  <c r="AG124" i="13"/>
  <c r="R124" i="12"/>
  <c r="F125" i="13" s="1"/>
  <c r="P124" i="12"/>
  <c r="S124" i="12" s="1"/>
  <c r="AG125" i="13" s="1"/>
  <c r="J125" i="12"/>
  <c r="AT128" i="13" l="1"/>
  <c r="AT127" i="13"/>
  <c r="AT125" i="13"/>
  <c r="AT8" i="13" s="1"/>
  <c r="AT126" i="13"/>
  <c r="AT24" i="13" s="1"/>
  <c r="J126" i="12"/>
  <c r="R125" i="12"/>
  <c r="F126" i="13" s="1"/>
  <c r="P125" i="12"/>
  <c r="S125" i="12" s="1"/>
  <c r="AG126" i="13" l="1"/>
  <c r="J127" i="12"/>
  <c r="R126" i="12"/>
  <c r="F127" i="13" s="1"/>
  <c r="P126" i="12"/>
  <c r="S126" i="12" s="1"/>
  <c r="AG127" i="13" s="1"/>
  <c r="J128" i="12" l="1"/>
  <c r="R127" i="12"/>
  <c r="F128" i="13" s="1"/>
  <c r="P127" i="12"/>
  <c r="S127" i="12" s="1"/>
  <c r="AG128" i="13" l="1"/>
  <c r="P128" i="12"/>
  <c r="S128" i="12" s="1"/>
  <c r="AG129" i="13" s="1"/>
  <c r="R128" i="12"/>
  <c r="F129" i="13" s="1"/>
  <c r="J129" i="12"/>
  <c r="R129" i="12" l="1"/>
  <c r="F130" i="13" s="1"/>
  <c r="P129" i="12"/>
  <c r="S129" i="12" s="1"/>
  <c r="AG130" i="13" s="1"/>
  <c r="J130" i="12"/>
  <c r="J131" i="12" l="1"/>
  <c r="R130" i="12"/>
  <c r="F131" i="13" s="1"/>
  <c r="P130" i="12"/>
  <c r="S130" i="12" s="1"/>
  <c r="AG131" i="13" s="1"/>
  <c r="J132" i="12" l="1"/>
  <c r="R131" i="12"/>
  <c r="F132" i="13" s="1"/>
  <c r="P131" i="12"/>
  <c r="S131" i="12" s="1"/>
  <c r="AG132" i="13" s="1"/>
  <c r="P132" i="12" l="1"/>
  <c r="S132" i="12" s="1"/>
  <c r="AG133" i="13" s="1"/>
  <c r="R132" i="12"/>
  <c r="F133" i="13" s="1"/>
  <c r="J133" i="12"/>
  <c r="R133" i="12" l="1"/>
  <c r="F134" i="13" s="1"/>
  <c r="P133" i="12"/>
  <c r="S133" i="12" s="1"/>
  <c r="AG134" i="13" s="1"/>
  <c r="J134" i="12"/>
  <c r="J135" i="12" l="1"/>
  <c r="R134" i="12"/>
  <c r="F135" i="13" s="1"/>
  <c r="P134" i="12"/>
  <c r="S134" i="12" s="1"/>
  <c r="AG135" i="13" s="1"/>
  <c r="J136" i="12" l="1"/>
  <c r="R135" i="12"/>
  <c r="F136" i="13" s="1"/>
  <c r="P135" i="12"/>
  <c r="S135" i="12" s="1"/>
  <c r="AG136" i="13" s="1"/>
  <c r="P136" i="12" l="1"/>
  <c r="S136" i="12" s="1"/>
  <c r="AG137" i="13" s="1"/>
  <c r="R136" i="12"/>
  <c r="F137" i="13" s="1"/>
  <c r="J137" i="12"/>
  <c r="R137" i="12" l="1"/>
  <c r="F138" i="13" s="1"/>
  <c r="P137" i="12"/>
  <c r="S137" i="12" s="1"/>
  <c r="AG138" i="13" s="1"/>
  <c r="J138" i="12"/>
  <c r="R138" i="12" l="1"/>
  <c r="F139" i="13" s="1"/>
  <c r="P138" i="12"/>
  <c r="S138" i="12" s="1"/>
  <c r="AG139" i="13" s="1"/>
  <c r="J139" i="12"/>
  <c r="R139" i="12" l="1"/>
  <c r="F140" i="13" s="1"/>
  <c r="P139" i="12"/>
  <c r="S139" i="12" s="1"/>
  <c r="AG140" i="13" s="1"/>
  <c r="J140" i="12"/>
  <c r="J141" i="12" l="1"/>
  <c r="P140" i="12"/>
  <c r="S140" i="12" s="1"/>
  <c r="AG141" i="13" s="1"/>
  <c r="R140" i="12"/>
  <c r="F141" i="13" s="1"/>
  <c r="R141" i="12" l="1"/>
  <c r="F142" i="13" s="1"/>
  <c r="P141" i="12"/>
  <c r="S141" i="12" s="1"/>
  <c r="AG142" i="13" s="1"/>
  <c r="J142" i="12"/>
  <c r="R142" i="12" l="1"/>
  <c r="F143" i="13" s="1"/>
  <c r="P142" i="12"/>
  <c r="S142" i="12" s="1"/>
  <c r="AG143" i="13" s="1"/>
  <c r="J143" i="12"/>
  <c r="R143" i="12" l="1"/>
  <c r="F144" i="13" s="1"/>
  <c r="P143" i="12"/>
  <c r="S143" i="12" s="1"/>
  <c r="AG144" i="13" s="1"/>
  <c r="J144" i="12"/>
  <c r="P144" i="12" l="1"/>
  <c r="S144" i="12" s="1"/>
  <c r="AG145" i="13" s="1"/>
  <c r="R144" i="12"/>
  <c r="F145" i="13" s="1"/>
  <c r="J145" i="12"/>
  <c r="R145" i="12" l="1"/>
  <c r="F146" i="13" s="1"/>
  <c r="P145" i="12"/>
  <c r="S145" i="12" s="1"/>
  <c r="AG146" i="13" s="1"/>
  <c r="J146" i="12"/>
  <c r="R146" i="12" l="1"/>
  <c r="F147" i="13" s="1"/>
  <c r="P146" i="12"/>
  <c r="S146" i="12" s="1"/>
  <c r="AG147" i="13" s="1"/>
  <c r="J147" i="12"/>
  <c r="J148" i="12" l="1"/>
  <c r="R147" i="12"/>
  <c r="F148" i="13" s="1"/>
  <c r="P147" i="12"/>
  <c r="S147" i="12" s="1"/>
  <c r="AG148" i="13" s="1"/>
  <c r="P148" i="12" l="1"/>
  <c r="S148" i="12" s="1"/>
  <c r="AG149" i="13" s="1"/>
  <c r="R148" i="12"/>
  <c r="F149" i="13" s="1"/>
  <c r="J149" i="12"/>
  <c r="R149" i="12" l="1"/>
  <c r="F150" i="13" s="1"/>
  <c r="P149" i="12"/>
  <c r="S149" i="12" s="1"/>
  <c r="AG150" i="13" s="1"/>
  <c r="J150" i="12"/>
  <c r="R150" i="12" l="1"/>
  <c r="F151" i="13" s="1"/>
  <c r="P150" i="12"/>
  <c r="S150" i="12" s="1"/>
  <c r="AG151" i="13" s="1"/>
  <c r="J151" i="12"/>
  <c r="R151" i="12" l="1"/>
  <c r="F152" i="13" s="1"/>
  <c r="P151" i="12"/>
  <c r="S151" i="12" s="1"/>
  <c r="AG152" i="13" s="1"/>
  <c r="J152" i="12"/>
  <c r="J153" i="12" l="1"/>
  <c r="P152" i="12"/>
  <c r="S152" i="12" s="1"/>
  <c r="AG153" i="13" s="1"/>
  <c r="R152" i="12"/>
  <c r="F153" i="13" s="1"/>
  <c r="R153" i="12" l="1"/>
  <c r="F154" i="13" s="1"/>
  <c r="P153" i="12"/>
  <c r="S153" i="12" s="1"/>
  <c r="AG154" i="13" s="1"/>
  <c r="J154" i="12"/>
  <c r="R154" i="12" l="1"/>
  <c r="F155" i="13" s="1"/>
  <c r="P154" i="12"/>
  <c r="S154" i="12" s="1"/>
  <c r="J155" i="12"/>
  <c r="S158" i="13" l="1"/>
  <c r="S159" i="13"/>
  <c r="S157" i="13"/>
  <c r="S25" i="13" s="1"/>
  <c r="S156" i="13"/>
  <c r="S9" i="13" s="1"/>
  <c r="AG155" i="13"/>
  <c r="J156" i="12"/>
  <c r="R155" i="12"/>
  <c r="F156" i="13" s="1"/>
  <c r="P155" i="12"/>
  <c r="S155" i="12" s="1"/>
  <c r="AG156" i="13" s="1"/>
  <c r="AT159" i="13" l="1"/>
  <c r="AT158" i="13"/>
  <c r="AT157" i="13"/>
  <c r="AT25" i="13" s="1"/>
  <c r="AT156" i="13"/>
  <c r="AT9" i="13" s="1"/>
  <c r="R156" i="12"/>
  <c r="F157" i="13" s="1"/>
  <c r="P156" i="12"/>
  <c r="S156" i="12" s="1"/>
  <c r="J157" i="12"/>
  <c r="AG157" i="13" l="1"/>
  <c r="J158" i="12"/>
  <c r="R157" i="12"/>
  <c r="F158" i="13" s="1"/>
  <c r="P157" i="12"/>
  <c r="S157" i="12" s="1"/>
  <c r="AG158" i="13" s="1"/>
  <c r="J159" i="12" l="1"/>
  <c r="R158" i="12"/>
  <c r="F159" i="13" s="1"/>
  <c r="P158" i="12"/>
  <c r="S158" i="12" s="1"/>
  <c r="AG159" i="13" l="1"/>
  <c r="P159" i="12"/>
  <c r="S159" i="12" s="1"/>
  <c r="AG160" i="13" s="1"/>
  <c r="R159" i="12"/>
  <c r="F160" i="13" s="1"/>
  <c r="J160" i="12"/>
  <c r="R160" i="12" l="1"/>
  <c r="F161" i="13" s="1"/>
  <c r="P160" i="12"/>
  <c r="S160" i="12" s="1"/>
  <c r="AG161" i="13" s="1"/>
  <c r="J161" i="12"/>
  <c r="R161" i="12" l="1"/>
  <c r="F162" i="13" s="1"/>
  <c r="P161" i="12"/>
  <c r="S161" i="12" s="1"/>
  <c r="AG162" i="13" s="1"/>
  <c r="J162" i="12"/>
  <c r="J163" i="12" l="1"/>
  <c r="R162" i="12"/>
  <c r="F163" i="13" s="1"/>
  <c r="P162" i="12"/>
  <c r="S162" i="12" s="1"/>
  <c r="AG163" i="13" s="1"/>
  <c r="P163" i="12" l="1"/>
  <c r="S163" i="12" s="1"/>
  <c r="AG164" i="13" s="1"/>
  <c r="R163" i="12"/>
  <c r="F164" i="13" s="1"/>
  <c r="J164" i="12"/>
  <c r="R164" i="12" l="1"/>
  <c r="F165" i="13" s="1"/>
  <c r="P164" i="12"/>
  <c r="S164" i="12" s="1"/>
  <c r="AG165" i="13" s="1"/>
  <c r="J165" i="12"/>
  <c r="R165" i="12" l="1"/>
  <c r="F166" i="13" s="1"/>
  <c r="P165" i="12"/>
  <c r="S165" i="12" s="1"/>
  <c r="AG166" i="13" s="1"/>
  <c r="J166" i="12"/>
  <c r="R166" i="12" l="1"/>
  <c r="F167" i="13" s="1"/>
  <c r="P166" i="12"/>
  <c r="S166" i="12" s="1"/>
  <c r="AG167" i="13" s="1"/>
  <c r="J167" i="12"/>
  <c r="J168" i="12" l="1"/>
  <c r="P167" i="12"/>
  <c r="S167" i="12" s="1"/>
  <c r="AG168" i="13" s="1"/>
  <c r="R167" i="12"/>
  <c r="F168" i="13" s="1"/>
  <c r="R168" i="12" l="1"/>
  <c r="F169" i="13" s="1"/>
  <c r="P168" i="12"/>
  <c r="S168" i="12" s="1"/>
  <c r="AG169" i="13" s="1"/>
  <c r="J169" i="12"/>
  <c r="J170" i="12" l="1"/>
  <c r="R169" i="12"/>
  <c r="F170" i="13" s="1"/>
  <c r="P169" i="12"/>
  <c r="S169" i="12" s="1"/>
  <c r="AG170" i="13" s="1"/>
  <c r="J171" i="12" l="1"/>
  <c r="R170" i="12"/>
  <c r="F171" i="13" s="1"/>
  <c r="P170" i="12"/>
  <c r="S170" i="12" s="1"/>
  <c r="AG171" i="13" s="1"/>
  <c r="P171" i="12" l="1"/>
  <c r="S171" i="12" s="1"/>
  <c r="AG172" i="13" s="1"/>
  <c r="R171" i="12"/>
  <c r="F172" i="13" s="1"/>
  <c r="J172" i="12"/>
  <c r="R172" i="12" l="1"/>
  <c r="F173" i="13" s="1"/>
  <c r="P172" i="12"/>
  <c r="S172" i="12" s="1"/>
  <c r="AG173" i="13" s="1"/>
  <c r="J173" i="12"/>
  <c r="R173" i="12" l="1"/>
  <c r="F174" i="13" s="1"/>
  <c r="P173" i="12"/>
  <c r="S173" i="12" s="1"/>
  <c r="AG174" i="13" s="1"/>
  <c r="J174" i="12"/>
  <c r="R174" i="12" l="1"/>
  <c r="F175" i="13" s="1"/>
  <c r="P174" i="12"/>
  <c r="S174" i="12" s="1"/>
  <c r="AG175" i="13" s="1"/>
  <c r="J175" i="12"/>
  <c r="P175" i="12" l="1"/>
  <c r="S175" i="12" s="1"/>
  <c r="AG176" i="13" s="1"/>
  <c r="R175" i="12"/>
  <c r="F176" i="13" s="1"/>
  <c r="J176" i="12"/>
  <c r="J177" i="12" l="1"/>
  <c r="R176" i="12"/>
  <c r="F177" i="13" s="1"/>
  <c r="P176" i="12"/>
  <c r="S176" i="12" s="1"/>
  <c r="AG177" i="13" s="1"/>
  <c r="J178" i="12" l="1"/>
  <c r="R177" i="12"/>
  <c r="F178" i="13" s="1"/>
  <c r="P177" i="12"/>
  <c r="S177" i="12" s="1"/>
  <c r="AG178" i="13" s="1"/>
  <c r="J179" i="12" l="1"/>
  <c r="R178" i="12"/>
  <c r="F179" i="13" s="1"/>
  <c r="P178" i="12"/>
  <c r="S178" i="12" s="1"/>
  <c r="AG179" i="13" s="1"/>
  <c r="P179" i="12" l="1"/>
  <c r="S179" i="12" s="1"/>
  <c r="AG180" i="13" s="1"/>
  <c r="R179" i="12"/>
  <c r="F180" i="13" s="1"/>
  <c r="J180" i="12"/>
  <c r="R180" i="12" l="1"/>
  <c r="F181" i="13" s="1"/>
  <c r="P180" i="12"/>
  <c r="S180" i="12" s="1"/>
  <c r="AG181" i="13" s="1"/>
  <c r="J181" i="12"/>
  <c r="J182" i="12" l="1"/>
  <c r="R181" i="12"/>
  <c r="F182" i="13" s="1"/>
  <c r="P181" i="12"/>
  <c r="S181" i="12" s="1"/>
  <c r="AG182" i="13" s="1"/>
  <c r="J183" i="12" l="1"/>
  <c r="R182" i="12"/>
  <c r="F183" i="13" s="1"/>
  <c r="P182" i="12"/>
  <c r="S182" i="12" s="1"/>
  <c r="AG183" i="13" s="1"/>
  <c r="P183" i="12" l="1"/>
  <c r="S183" i="12" s="1"/>
  <c r="AG184" i="13" s="1"/>
  <c r="R183" i="12"/>
  <c r="F184" i="13" s="1"/>
  <c r="J184" i="12"/>
  <c r="R184" i="12" l="1"/>
  <c r="F185" i="13" s="1"/>
  <c r="P184" i="12"/>
  <c r="S184" i="12" s="1"/>
  <c r="J185" i="12"/>
  <c r="S189" i="13" l="1"/>
  <c r="S188" i="13"/>
  <c r="S186" i="13"/>
  <c r="S10" i="13" s="1"/>
  <c r="S187" i="13"/>
  <c r="S26" i="13" s="1"/>
  <c r="AG185" i="13"/>
  <c r="R185" i="12"/>
  <c r="F186" i="13" s="1"/>
  <c r="P185" i="12"/>
  <c r="S185" i="12" s="1"/>
  <c r="AG186" i="13" s="1"/>
  <c r="J186" i="12"/>
  <c r="AT188" i="13" l="1"/>
  <c r="AT189" i="13"/>
  <c r="AT186" i="13"/>
  <c r="AT10" i="13" s="1"/>
  <c r="AT187" i="13"/>
  <c r="AT26" i="13" s="1"/>
  <c r="P186" i="12"/>
  <c r="S186" i="12" s="1"/>
  <c r="R186" i="12"/>
  <c r="F187" i="13" s="1"/>
  <c r="J187" i="12"/>
  <c r="AG187" i="13" l="1"/>
  <c r="R187" i="12"/>
  <c r="F188" i="13" s="1"/>
  <c r="P187" i="12"/>
  <c r="S187" i="12" s="1"/>
  <c r="AG188" i="13" s="1"/>
  <c r="J188" i="12"/>
  <c r="J189" i="12" l="1"/>
  <c r="R188" i="12"/>
  <c r="F189" i="13" s="1"/>
  <c r="P188" i="12"/>
  <c r="S188" i="12" s="1"/>
  <c r="AG189" i="13" l="1"/>
  <c r="J190" i="12"/>
  <c r="R189" i="12"/>
  <c r="F190" i="13" s="1"/>
  <c r="P189" i="12"/>
  <c r="S189" i="12" s="1"/>
  <c r="AG190" i="13" s="1"/>
  <c r="P190" i="12" l="1"/>
  <c r="S190" i="12" s="1"/>
  <c r="R190" i="12"/>
  <c r="F191" i="13" s="1"/>
  <c r="J191" i="12"/>
  <c r="AG191" i="13" l="1"/>
  <c r="R191" i="12"/>
  <c r="F192" i="13" s="1"/>
  <c r="P191" i="12"/>
  <c r="S191" i="12" s="1"/>
  <c r="AG192" i="13" s="1"/>
  <c r="J192" i="12"/>
  <c r="J193" i="12" l="1"/>
  <c r="R192" i="12"/>
  <c r="F193" i="13" s="1"/>
  <c r="P192" i="12"/>
  <c r="S192" i="12" s="1"/>
  <c r="AG193" i="13" s="1"/>
  <c r="R193" i="12" l="1"/>
  <c r="F194" i="13" s="1"/>
  <c r="P193" i="12"/>
  <c r="S193" i="12" s="1"/>
  <c r="J194" i="12"/>
  <c r="AG194" i="13" l="1"/>
  <c r="R194" i="12"/>
  <c r="F195" i="13" s="1"/>
  <c r="P194" i="12"/>
  <c r="S194" i="12" s="1"/>
  <c r="AG195" i="13" s="1"/>
  <c r="J195" i="12"/>
  <c r="R195" i="12" l="1"/>
  <c r="F196" i="13" s="1"/>
  <c r="P195" i="12"/>
  <c r="S195" i="12" s="1"/>
  <c r="AG196" i="13" s="1"/>
  <c r="J196" i="12"/>
  <c r="J197" i="12" l="1"/>
  <c r="P196" i="12"/>
  <c r="S196" i="12" s="1"/>
  <c r="AG197" i="13" s="1"/>
  <c r="R196" i="12"/>
  <c r="F197" i="13" s="1"/>
  <c r="R197" i="12" l="1"/>
  <c r="F198" i="13" s="1"/>
  <c r="P197" i="12"/>
  <c r="S197" i="12" s="1"/>
  <c r="AG198" i="13" s="1"/>
  <c r="J198" i="12"/>
  <c r="J199" i="12" l="1"/>
  <c r="R198" i="12"/>
  <c r="F199" i="13" s="1"/>
  <c r="P198" i="12"/>
  <c r="S198" i="12" s="1"/>
  <c r="AG199" i="13" s="1"/>
  <c r="J200" i="12" l="1"/>
  <c r="R199" i="12"/>
  <c r="F200" i="13" s="1"/>
  <c r="P199" i="12"/>
  <c r="S199" i="12" s="1"/>
  <c r="AG200" i="13" s="1"/>
  <c r="P200" i="12" l="1"/>
  <c r="S200" i="12" s="1"/>
  <c r="AG201" i="13" s="1"/>
  <c r="R200" i="12"/>
  <c r="F201" i="13" s="1"/>
  <c r="J201" i="12"/>
  <c r="R201" i="12" l="1"/>
  <c r="F202" i="13" s="1"/>
  <c r="P201" i="12"/>
  <c r="S201" i="12" s="1"/>
  <c r="AG202" i="13" s="1"/>
  <c r="J202" i="12"/>
  <c r="J203" i="12" l="1"/>
  <c r="R202" i="12"/>
  <c r="F203" i="13" s="1"/>
  <c r="P202" i="12"/>
  <c r="S202" i="12" s="1"/>
  <c r="AG203" i="13" s="1"/>
  <c r="J204" i="12" l="1"/>
  <c r="R203" i="12"/>
  <c r="F204" i="13" s="1"/>
  <c r="P203" i="12"/>
  <c r="S203" i="12" s="1"/>
  <c r="AG204" i="13" s="1"/>
  <c r="P204" i="12" l="1"/>
  <c r="S204" i="12" s="1"/>
  <c r="AG205" i="13" s="1"/>
  <c r="R204" i="12"/>
  <c r="F205" i="13" s="1"/>
  <c r="J205" i="12"/>
  <c r="R205" i="12" l="1"/>
  <c r="F206" i="13" s="1"/>
  <c r="P205" i="12"/>
  <c r="S205" i="12" s="1"/>
  <c r="AG206" i="13" s="1"/>
  <c r="J206" i="12"/>
  <c r="R206" i="12" l="1"/>
  <c r="F207" i="13" s="1"/>
  <c r="P206" i="12"/>
  <c r="S206" i="12" s="1"/>
  <c r="AG207" i="13" s="1"/>
  <c r="J207" i="12"/>
  <c r="J208" i="12" l="1"/>
  <c r="R207" i="12"/>
  <c r="F208" i="13" s="1"/>
  <c r="P207" i="12"/>
  <c r="S207" i="12" s="1"/>
  <c r="AG208" i="13" s="1"/>
  <c r="P208" i="12" l="1"/>
  <c r="S208" i="12" s="1"/>
  <c r="AG209" i="13" s="1"/>
  <c r="R208" i="12"/>
  <c r="F209" i="13" s="1"/>
  <c r="J209" i="12"/>
  <c r="R209" i="12" l="1"/>
  <c r="F210" i="13" s="1"/>
  <c r="P209" i="12"/>
  <c r="S209" i="12" s="1"/>
  <c r="AG210" i="13" s="1"/>
  <c r="J210" i="12"/>
  <c r="R210" i="12" l="1"/>
  <c r="F211" i="13" s="1"/>
  <c r="P210" i="12"/>
  <c r="S210" i="12" s="1"/>
  <c r="AG211" i="13" s="1"/>
  <c r="J211" i="12"/>
  <c r="R211" i="12" l="1"/>
  <c r="F212" i="13" s="1"/>
  <c r="P211" i="12"/>
  <c r="S211" i="12" s="1"/>
  <c r="AG212" i="13" s="1"/>
  <c r="J212" i="12"/>
  <c r="J213" i="12" l="1"/>
  <c r="P212" i="12"/>
  <c r="S212" i="12" s="1"/>
  <c r="AG213" i="13" s="1"/>
  <c r="R212" i="12"/>
  <c r="F213" i="13" s="1"/>
  <c r="R213" i="12" l="1"/>
  <c r="F214" i="13" s="1"/>
  <c r="P213" i="12"/>
  <c r="S213" i="12" s="1"/>
  <c r="AG214" i="13" s="1"/>
  <c r="J214" i="12"/>
  <c r="J215" i="12" l="1"/>
  <c r="R214" i="12"/>
  <c r="F215" i="13" s="1"/>
  <c r="P214" i="12"/>
  <c r="S214" i="12" s="1"/>
  <c r="AG215" i="13" s="1"/>
  <c r="J216" i="12" l="1"/>
  <c r="R215" i="12"/>
  <c r="F216" i="13" s="1"/>
  <c r="P215" i="12"/>
  <c r="S215" i="12" s="1"/>
  <c r="S220" i="13" l="1"/>
  <c r="S219" i="13"/>
  <c r="S218" i="13"/>
  <c r="S27" i="13" s="1"/>
  <c r="S217" i="13"/>
  <c r="S11" i="13" s="1"/>
  <c r="AG216" i="13"/>
  <c r="P216" i="12"/>
  <c r="S216" i="12" s="1"/>
  <c r="AG217" i="13" s="1"/>
  <c r="R216" i="12"/>
  <c r="F217" i="13" s="1"/>
  <c r="J217" i="12"/>
  <c r="AT220" i="13" l="1"/>
  <c r="AT219" i="13"/>
  <c r="AT218" i="13"/>
  <c r="AT27" i="13" s="1"/>
  <c r="AT217" i="13"/>
  <c r="AT11" i="13" s="1"/>
  <c r="J218" i="12"/>
  <c r="R217" i="12"/>
  <c r="F218" i="13" s="1"/>
  <c r="P217" i="12"/>
  <c r="S217" i="12" s="1"/>
  <c r="AG218" i="13" l="1"/>
  <c r="J219" i="12"/>
  <c r="P218" i="12"/>
  <c r="S218" i="12" s="1"/>
  <c r="AG219" i="13" s="1"/>
  <c r="R218" i="12"/>
  <c r="F219" i="13" s="1"/>
  <c r="P219" i="12" l="1"/>
  <c r="S219" i="12" s="1"/>
  <c r="AG220" i="13" s="1"/>
  <c r="R219" i="12"/>
  <c r="F220" i="13" s="1"/>
  <c r="J220" i="12"/>
  <c r="R220" i="12" l="1"/>
  <c r="F221" i="13" s="1"/>
  <c r="P220" i="12"/>
  <c r="S220" i="12" s="1"/>
  <c r="J221" i="12"/>
  <c r="AG221" i="13" l="1"/>
  <c r="R221" i="12"/>
  <c r="F222" i="13" s="1"/>
  <c r="P221" i="12"/>
  <c r="S221" i="12" s="1"/>
  <c r="AG222" i="13" s="1"/>
  <c r="J222" i="12"/>
  <c r="J223" i="12" l="1"/>
  <c r="P222" i="12"/>
  <c r="S222" i="12" s="1"/>
  <c r="AG223" i="13" s="1"/>
  <c r="R222" i="12"/>
  <c r="F223" i="13" s="1"/>
  <c r="P223" i="12" l="1"/>
  <c r="S223" i="12" s="1"/>
  <c r="R223" i="12"/>
  <c r="F224" i="13" s="1"/>
  <c r="J224" i="12"/>
  <c r="AG224" i="13" l="1"/>
  <c r="R224" i="12"/>
  <c r="F225" i="13" s="1"/>
  <c r="P224" i="12"/>
  <c r="S224" i="12" s="1"/>
  <c r="AG225" i="13" s="1"/>
  <c r="J225" i="12"/>
  <c r="J226" i="12" l="1"/>
  <c r="R225" i="12"/>
  <c r="F226" i="13" s="1"/>
  <c r="P225" i="12"/>
  <c r="S225" i="12" s="1"/>
  <c r="AG226" i="13" s="1"/>
  <c r="J227" i="12" l="1"/>
  <c r="P226" i="12"/>
  <c r="S226" i="12" s="1"/>
  <c r="AG227" i="13" s="1"/>
  <c r="R226" i="12"/>
  <c r="F227" i="13" s="1"/>
  <c r="J228" i="12" l="1"/>
  <c r="P227" i="12"/>
  <c r="S227" i="12" s="1"/>
  <c r="AG228" i="13" s="1"/>
  <c r="R227" i="12"/>
  <c r="F228" i="13" s="1"/>
  <c r="R228" i="12" l="1"/>
  <c r="F229" i="13" s="1"/>
  <c r="P228" i="12"/>
  <c r="S228" i="12" s="1"/>
  <c r="AG229" i="13" s="1"/>
  <c r="J229" i="12"/>
  <c r="R229" i="12" l="1"/>
  <c r="F230" i="13" s="1"/>
  <c r="P229" i="12"/>
  <c r="S229" i="12" s="1"/>
  <c r="AG230" i="13" s="1"/>
  <c r="J230" i="12"/>
  <c r="P230" i="12" l="1"/>
  <c r="S230" i="12" s="1"/>
  <c r="AG231" i="13" s="1"/>
  <c r="R230" i="12"/>
  <c r="F231" i="13" s="1"/>
  <c r="J231" i="12"/>
  <c r="P231" i="12" l="1"/>
  <c r="S231" i="12" s="1"/>
  <c r="AG232" i="13" s="1"/>
  <c r="R231" i="12"/>
  <c r="F232" i="13" s="1"/>
  <c r="J232" i="12"/>
  <c r="R232" i="12" l="1"/>
  <c r="F233" i="13" s="1"/>
  <c r="P232" i="12"/>
  <c r="S232" i="12" s="1"/>
  <c r="AG233" i="13" s="1"/>
  <c r="J233" i="12"/>
  <c r="J234" i="12" l="1"/>
  <c r="R233" i="12"/>
  <c r="F234" i="13" s="1"/>
  <c r="P233" i="12"/>
  <c r="S233" i="12" s="1"/>
  <c r="AG234" i="13" s="1"/>
  <c r="J235" i="12" l="1"/>
  <c r="P234" i="12"/>
  <c r="S234" i="12" s="1"/>
  <c r="AG235" i="13" s="1"/>
  <c r="R234" i="12"/>
  <c r="F235" i="13" s="1"/>
  <c r="P235" i="12" l="1"/>
  <c r="S235" i="12" s="1"/>
  <c r="AG236" i="13" s="1"/>
  <c r="R235" i="12"/>
  <c r="F236" i="13" s="1"/>
  <c r="J236" i="12"/>
  <c r="R236" i="12" l="1"/>
  <c r="F237" i="13" s="1"/>
  <c r="P236" i="12"/>
  <c r="S236" i="12" s="1"/>
  <c r="AG237" i="13" s="1"/>
  <c r="J237" i="12"/>
  <c r="J238" i="12" l="1"/>
  <c r="R237" i="12"/>
  <c r="F238" i="13" s="1"/>
  <c r="P237" i="12"/>
  <c r="S237" i="12" s="1"/>
  <c r="AG238" i="13" s="1"/>
  <c r="J239" i="12" l="1"/>
  <c r="P238" i="12"/>
  <c r="S238" i="12" s="1"/>
  <c r="AG239" i="13" s="1"/>
  <c r="R238" i="12"/>
  <c r="F239" i="13" s="1"/>
  <c r="P239" i="12" l="1"/>
  <c r="S239" i="12" s="1"/>
  <c r="AG240" i="13" s="1"/>
  <c r="R239" i="12"/>
  <c r="F240" i="13" s="1"/>
  <c r="J240" i="12"/>
  <c r="R240" i="12" l="1"/>
  <c r="F241" i="13" s="1"/>
  <c r="P240" i="12"/>
  <c r="S240" i="12" s="1"/>
  <c r="AG241" i="13" s="1"/>
  <c r="J241" i="12"/>
  <c r="J242" i="12" l="1"/>
  <c r="R241" i="12"/>
  <c r="F242" i="13" s="1"/>
  <c r="P241" i="12"/>
  <c r="S241" i="12" s="1"/>
  <c r="AG242" i="13" s="1"/>
  <c r="J243" i="12" l="1"/>
  <c r="P242" i="12"/>
  <c r="S242" i="12" s="1"/>
  <c r="AG243" i="13" s="1"/>
  <c r="R242" i="12"/>
  <c r="F243" i="13" s="1"/>
  <c r="J244" i="12" l="1"/>
  <c r="P243" i="12"/>
  <c r="S243" i="12" s="1"/>
  <c r="AG244" i="13" s="1"/>
  <c r="R243" i="12"/>
  <c r="F244" i="13" s="1"/>
  <c r="J245" i="12" l="1"/>
  <c r="R244" i="12"/>
  <c r="F245" i="13" s="1"/>
  <c r="P244" i="12"/>
  <c r="S244" i="12" s="1"/>
  <c r="AG245" i="13" s="1"/>
  <c r="J246" i="12" l="1"/>
  <c r="R245" i="12"/>
  <c r="F246" i="13" s="1"/>
  <c r="P245" i="12"/>
  <c r="S245" i="12" s="1"/>
  <c r="AG246" i="13" s="1"/>
  <c r="J247" i="12" l="1"/>
  <c r="P246" i="12"/>
  <c r="S246" i="12" s="1"/>
  <c r="R246" i="12"/>
  <c r="F247" i="13" s="1"/>
  <c r="S251" i="13" l="1"/>
  <c r="S250" i="13"/>
  <c r="S249" i="13"/>
  <c r="S28" i="13" s="1"/>
  <c r="S248" i="13"/>
  <c r="S12" i="13" s="1"/>
  <c r="AG247" i="13"/>
  <c r="P247" i="12"/>
  <c r="S247" i="12" s="1"/>
  <c r="AG248" i="13" s="1"/>
  <c r="R247" i="12"/>
  <c r="F248" i="13" s="1"/>
  <c r="J248" i="12"/>
  <c r="AT251" i="13" l="1"/>
  <c r="AT250" i="13"/>
  <c r="AT249" i="13"/>
  <c r="AT28" i="13" s="1"/>
  <c r="AT248" i="13"/>
  <c r="AT12" i="13" s="1"/>
  <c r="R248" i="12"/>
  <c r="F249" i="13" s="1"/>
  <c r="P248" i="12"/>
  <c r="S248" i="12" s="1"/>
  <c r="J249" i="12"/>
  <c r="AG249" i="13" l="1"/>
  <c r="J250" i="12"/>
  <c r="R249" i="12"/>
  <c r="F250" i="13" s="1"/>
  <c r="P249" i="12"/>
  <c r="S249" i="12" s="1"/>
  <c r="AG250" i="13" s="1"/>
  <c r="P250" i="12" l="1"/>
  <c r="S250" i="12" s="1"/>
  <c r="R250" i="12"/>
  <c r="F251" i="13" s="1"/>
  <c r="J251" i="12"/>
  <c r="AG251" i="13" l="1"/>
  <c r="R251" i="12"/>
  <c r="F252" i="13" s="1"/>
  <c r="P251" i="12"/>
  <c r="S251" i="12" s="1"/>
  <c r="AG252" i="13" s="1"/>
  <c r="J252" i="12"/>
  <c r="R252" i="12" l="1"/>
  <c r="F253" i="13" s="1"/>
  <c r="P252" i="12"/>
  <c r="S252" i="12" s="1"/>
  <c r="AG253" i="13" s="1"/>
  <c r="J253" i="12"/>
  <c r="J254" i="12" l="1"/>
  <c r="R253" i="12"/>
  <c r="F254" i="13" s="1"/>
  <c r="P253" i="12"/>
  <c r="S253" i="12" s="1"/>
  <c r="AG254" i="13" s="1"/>
  <c r="P254" i="12" l="1"/>
  <c r="S254" i="12" s="1"/>
  <c r="AG255" i="13" s="1"/>
  <c r="R254" i="12"/>
  <c r="F255" i="13" s="1"/>
  <c r="J255" i="12"/>
  <c r="R255" i="12" l="1"/>
  <c r="F256" i="13" s="1"/>
  <c r="P255" i="12"/>
  <c r="S255" i="12" s="1"/>
  <c r="AG256" i="13" s="1"/>
  <c r="J256" i="12"/>
  <c r="R256" i="12" l="1"/>
  <c r="F257" i="13" s="1"/>
  <c r="P256" i="12"/>
  <c r="S256" i="12" s="1"/>
  <c r="AG257" i="13" s="1"/>
  <c r="J257" i="12"/>
  <c r="R257" i="12" l="1"/>
  <c r="F258" i="13" s="1"/>
  <c r="P257" i="12"/>
  <c r="S257" i="12" s="1"/>
  <c r="AG258" i="13" s="1"/>
  <c r="J258" i="12"/>
  <c r="J259" i="12" l="1"/>
  <c r="P258" i="12"/>
  <c r="S258" i="12" s="1"/>
  <c r="AG259" i="13" s="1"/>
  <c r="R258" i="12"/>
  <c r="F259" i="13" s="1"/>
  <c r="J260" i="12" l="1"/>
  <c r="R259" i="12"/>
  <c r="F260" i="13" s="1"/>
  <c r="P259" i="12"/>
  <c r="S259" i="12" s="1"/>
  <c r="AG260" i="13" s="1"/>
  <c r="R260" i="12" l="1"/>
  <c r="F261" i="13" s="1"/>
  <c r="P260" i="12"/>
  <c r="S260" i="12" s="1"/>
  <c r="AG261" i="13" s="1"/>
  <c r="J261" i="12"/>
  <c r="J262" i="12" l="1"/>
  <c r="R261" i="12"/>
  <c r="F262" i="13" s="1"/>
  <c r="P261" i="12"/>
  <c r="S261" i="12" s="1"/>
  <c r="AG262" i="13" s="1"/>
  <c r="P262" i="12" l="1"/>
  <c r="S262" i="12" s="1"/>
  <c r="AG263" i="13" s="1"/>
  <c r="R262" i="12"/>
  <c r="F263" i="13" s="1"/>
  <c r="J263" i="12"/>
  <c r="R263" i="12" l="1"/>
  <c r="F264" i="13" s="1"/>
  <c r="P263" i="12"/>
  <c r="S263" i="12" s="1"/>
  <c r="AG264" i="13" s="1"/>
  <c r="J264" i="12"/>
  <c r="J265" i="12" l="1"/>
  <c r="R264" i="12"/>
  <c r="F265" i="13" s="1"/>
  <c r="P264" i="12"/>
  <c r="S264" i="12" s="1"/>
  <c r="AG265" i="13" s="1"/>
  <c r="J266" i="12" l="1"/>
  <c r="R265" i="12"/>
  <c r="F266" i="13" s="1"/>
  <c r="P265" i="12"/>
  <c r="S265" i="12" s="1"/>
  <c r="AG266" i="13" s="1"/>
  <c r="P266" i="12" l="1"/>
  <c r="S266" i="12" s="1"/>
  <c r="AG267" i="13" s="1"/>
  <c r="R266" i="12"/>
  <c r="F267" i="13" s="1"/>
  <c r="J267" i="12"/>
  <c r="J268" i="12" l="1"/>
  <c r="R267" i="12"/>
  <c r="F268" i="13" s="1"/>
  <c r="P267" i="12"/>
  <c r="S267" i="12" s="1"/>
  <c r="AG268" i="13" s="1"/>
  <c r="P268" i="12" l="1"/>
  <c r="S268" i="12" s="1"/>
  <c r="AG269" i="13" s="1"/>
  <c r="R268" i="12"/>
  <c r="F269" i="13" s="1"/>
  <c r="J269" i="12"/>
  <c r="R269" i="12" l="1"/>
  <c r="F270" i="13" s="1"/>
  <c r="P269" i="12"/>
  <c r="S269" i="12" s="1"/>
  <c r="AG270" i="13" s="1"/>
  <c r="J270" i="12"/>
  <c r="J271" i="12" l="1"/>
  <c r="R270" i="12"/>
  <c r="F271" i="13" s="1"/>
  <c r="P270" i="12"/>
  <c r="S270" i="12" s="1"/>
  <c r="AG271" i="13" s="1"/>
  <c r="J272" i="12" l="1"/>
  <c r="P271" i="12"/>
  <c r="S271" i="12" s="1"/>
  <c r="AG272" i="13" s="1"/>
  <c r="R271" i="12"/>
  <c r="F272" i="13" s="1"/>
  <c r="P272" i="12" l="1"/>
  <c r="S272" i="12" s="1"/>
  <c r="AG273" i="13" s="1"/>
  <c r="R272" i="12"/>
  <c r="F273" i="13" s="1"/>
  <c r="J273" i="12"/>
  <c r="R273" i="12" l="1"/>
  <c r="F274" i="13" s="1"/>
  <c r="P273" i="12"/>
  <c r="S273" i="12" s="1"/>
  <c r="AG274" i="13" s="1"/>
  <c r="J274" i="12"/>
  <c r="J275" i="12" l="1"/>
  <c r="R274" i="12"/>
  <c r="F275" i="13" s="1"/>
  <c r="P274" i="12"/>
  <c r="S274" i="12" s="1"/>
  <c r="AG275" i="13" s="1"/>
  <c r="J276" i="12" l="1"/>
  <c r="P275" i="12"/>
  <c r="S275" i="12" s="1"/>
  <c r="AG276" i="13" s="1"/>
  <c r="R275" i="12"/>
  <c r="F276" i="13" s="1"/>
  <c r="P276" i="12" l="1"/>
  <c r="S276" i="12" s="1"/>
  <c r="R276" i="12"/>
  <c r="F277" i="13" s="1"/>
  <c r="J277" i="12"/>
  <c r="S281" i="13" l="1"/>
  <c r="S280" i="13"/>
  <c r="S279" i="13"/>
  <c r="S29" i="13" s="1"/>
  <c r="S278" i="13"/>
  <c r="S13" i="13" s="1"/>
  <c r="AG277" i="13"/>
  <c r="R277" i="12"/>
  <c r="F278" i="13" s="1"/>
  <c r="P277" i="12"/>
  <c r="S277" i="12" s="1"/>
  <c r="AG278" i="13" s="1"/>
  <c r="J278" i="12"/>
  <c r="AT280" i="13" l="1"/>
  <c r="AT281" i="13"/>
  <c r="AT279" i="13"/>
  <c r="AT29" i="13" s="1"/>
  <c r="AT278" i="13"/>
  <c r="AT13" i="13" s="1"/>
  <c r="J279" i="12"/>
  <c r="R278" i="12"/>
  <c r="F279" i="13" s="1"/>
  <c r="P278" i="12"/>
  <c r="S278" i="12" s="1"/>
  <c r="AG279" i="13" l="1"/>
  <c r="P279" i="12"/>
  <c r="S279" i="12" s="1"/>
  <c r="AG280" i="13" s="1"/>
  <c r="R279" i="12"/>
  <c r="F280" i="13" s="1"/>
  <c r="J280" i="12"/>
  <c r="R280" i="12" l="1"/>
  <c r="F281" i="13" s="1"/>
  <c r="P280" i="12"/>
  <c r="S280" i="12" s="1"/>
  <c r="J281" i="12"/>
  <c r="AG281" i="13" l="1"/>
  <c r="J282" i="12"/>
  <c r="R281" i="12"/>
  <c r="F282" i="13" s="1"/>
  <c r="P281" i="12"/>
  <c r="S281" i="12" s="1"/>
  <c r="AG282" i="13" s="1"/>
  <c r="P282" i="12" l="1"/>
  <c r="S282" i="12" s="1"/>
  <c r="R282" i="12"/>
  <c r="F283" i="13" s="1"/>
  <c r="J283" i="12"/>
  <c r="AG283" i="13" l="1"/>
  <c r="P283" i="12"/>
  <c r="S283" i="12" s="1"/>
  <c r="AG284" i="13" s="1"/>
  <c r="R283" i="12"/>
  <c r="F284" i="13" s="1"/>
  <c r="J284" i="12"/>
  <c r="R284" i="12" l="1"/>
  <c r="F285" i="13" s="1"/>
  <c r="P284" i="12"/>
  <c r="S284" i="12" s="1"/>
  <c r="J285" i="12"/>
  <c r="AG285" i="13" l="1"/>
  <c r="J286" i="12"/>
  <c r="R285" i="12"/>
  <c r="F286" i="13" s="1"/>
  <c r="P285" i="12"/>
  <c r="S285" i="12" s="1"/>
  <c r="AG286" i="13" s="1"/>
  <c r="J287" i="12" l="1"/>
  <c r="P286" i="12"/>
  <c r="S286" i="12" s="1"/>
  <c r="R286" i="12"/>
  <c r="F287" i="13" s="1"/>
  <c r="AG287" i="13" l="1"/>
  <c r="P287" i="12"/>
  <c r="S287" i="12" s="1"/>
  <c r="AG288" i="13" s="1"/>
  <c r="R287" i="12"/>
  <c r="F288" i="13" s="1"/>
  <c r="J288" i="12"/>
  <c r="R288" i="12" l="1"/>
  <c r="F289" i="13" s="1"/>
  <c r="P288" i="12"/>
  <c r="S288" i="12" s="1"/>
  <c r="AG289" i="13" s="1"/>
  <c r="J289" i="12"/>
  <c r="J290" i="12" l="1"/>
  <c r="R289" i="12"/>
  <c r="F290" i="13" s="1"/>
  <c r="P289" i="12"/>
  <c r="S289" i="12" s="1"/>
  <c r="AG290" i="13" s="1"/>
  <c r="J291" i="12" l="1"/>
  <c r="P290" i="12"/>
  <c r="S290" i="12" s="1"/>
  <c r="AG291" i="13" s="1"/>
  <c r="R290" i="12"/>
  <c r="F291" i="13" s="1"/>
  <c r="P291" i="12" l="1"/>
  <c r="S291" i="12" s="1"/>
  <c r="AG292" i="13" s="1"/>
  <c r="R291" i="12"/>
  <c r="F292" i="13" s="1"/>
  <c r="J292" i="12"/>
  <c r="R292" i="12" l="1"/>
  <c r="F293" i="13" s="1"/>
  <c r="P292" i="12"/>
  <c r="S292" i="12" s="1"/>
  <c r="AG293" i="13" s="1"/>
  <c r="J293" i="12"/>
  <c r="R293" i="12" l="1"/>
  <c r="F294" i="13" s="1"/>
  <c r="P293" i="12"/>
  <c r="S293" i="12" s="1"/>
  <c r="AG294" i="13" s="1"/>
  <c r="J294" i="12"/>
  <c r="J295" i="12" l="1"/>
  <c r="P294" i="12"/>
  <c r="S294" i="12" s="1"/>
  <c r="AG295" i="13" s="1"/>
  <c r="R294" i="12"/>
  <c r="F295" i="13" s="1"/>
  <c r="P295" i="12" l="1"/>
  <c r="S295" i="12" s="1"/>
  <c r="AG296" i="13" s="1"/>
  <c r="R295" i="12"/>
  <c r="F296" i="13" s="1"/>
  <c r="J296" i="12"/>
  <c r="J297" i="12" l="1"/>
  <c r="R296" i="12"/>
  <c r="F297" i="13" s="1"/>
  <c r="P296" i="12"/>
  <c r="S296" i="12" s="1"/>
  <c r="AG297" i="13" s="1"/>
  <c r="J298" i="12" l="1"/>
  <c r="R297" i="12"/>
  <c r="F298" i="13" s="1"/>
  <c r="P297" i="12"/>
  <c r="S297" i="12" s="1"/>
  <c r="AG298" i="13" s="1"/>
  <c r="J299" i="12" l="1"/>
  <c r="P298" i="12"/>
  <c r="S298" i="12" s="1"/>
  <c r="AG299" i="13" s="1"/>
  <c r="R298" i="12"/>
  <c r="F299" i="13" s="1"/>
  <c r="P299" i="12" l="1"/>
  <c r="S299" i="12" s="1"/>
  <c r="AG300" i="13" s="1"/>
  <c r="R299" i="12"/>
  <c r="F300" i="13" s="1"/>
  <c r="J300" i="12"/>
  <c r="J301" i="12" l="1"/>
  <c r="R300" i="12"/>
  <c r="F301" i="13" s="1"/>
  <c r="P300" i="12"/>
  <c r="S300" i="12" s="1"/>
  <c r="AG301" i="13" s="1"/>
  <c r="J302" i="12" l="1"/>
  <c r="R301" i="12"/>
  <c r="F302" i="13" s="1"/>
  <c r="P301" i="12"/>
  <c r="S301" i="12" s="1"/>
  <c r="AG302" i="13" s="1"/>
  <c r="J303" i="12" l="1"/>
  <c r="P302" i="12"/>
  <c r="S302" i="12" s="1"/>
  <c r="AG303" i="13" s="1"/>
  <c r="R302" i="12"/>
  <c r="F303" i="13" s="1"/>
  <c r="P303" i="12" l="1"/>
  <c r="S303" i="12" s="1"/>
  <c r="AG304" i="13" s="1"/>
  <c r="R303" i="12"/>
  <c r="F304" i="13" s="1"/>
  <c r="J304" i="12"/>
  <c r="J305" i="12" l="1"/>
  <c r="R304" i="12"/>
  <c r="F305" i="13" s="1"/>
  <c r="P304" i="12"/>
  <c r="S304" i="12" s="1"/>
  <c r="AG305" i="13" s="1"/>
  <c r="J306" i="12" l="1"/>
  <c r="R305" i="12"/>
  <c r="F306" i="13" s="1"/>
  <c r="P305" i="12"/>
  <c r="S305" i="12" s="1"/>
  <c r="AG306" i="13" s="1"/>
  <c r="J307" i="12" l="1"/>
  <c r="P306" i="12"/>
  <c r="S306" i="12" s="1"/>
  <c r="AG307" i="13" s="1"/>
  <c r="R306" i="12"/>
  <c r="F307" i="13" s="1"/>
  <c r="P307" i="12" l="1"/>
  <c r="S307" i="12" s="1"/>
  <c r="R307" i="12"/>
  <c r="F308" i="13" s="1"/>
  <c r="J308" i="12"/>
  <c r="S312" i="13" l="1"/>
  <c r="S311" i="13"/>
  <c r="S310" i="13"/>
  <c r="S30" i="13" s="1"/>
  <c r="S309" i="13"/>
  <c r="S14" i="13" s="1"/>
  <c r="AG308" i="13"/>
  <c r="R308" i="12"/>
  <c r="F309" i="13" s="1"/>
  <c r="P308" i="12"/>
  <c r="S308" i="12" s="1"/>
  <c r="AG309" i="13" s="1"/>
  <c r="J309" i="12"/>
  <c r="AT312" i="13" l="1"/>
  <c r="AT311" i="13"/>
  <c r="AT310" i="13"/>
  <c r="AT30" i="13" s="1"/>
  <c r="AT309" i="13"/>
  <c r="AT14" i="13" s="1"/>
  <c r="J310" i="12"/>
  <c r="R309" i="12"/>
  <c r="F310" i="13" s="1"/>
  <c r="P309" i="12"/>
  <c r="S309" i="12" s="1"/>
  <c r="AG310" i="13" l="1"/>
  <c r="P310" i="12"/>
  <c r="S310" i="12" s="1"/>
  <c r="AG311" i="13" s="1"/>
  <c r="R310" i="12"/>
  <c r="F311" i="13" s="1"/>
  <c r="J311" i="12"/>
  <c r="J312" i="12" l="1"/>
  <c r="R311" i="12"/>
  <c r="F312" i="13" s="1"/>
  <c r="P311" i="12"/>
  <c r="S311" i="12" s="1"/>
  <c r="AG312" i="13" l="1"/>
  <c r="R312" i="12"/>
  <c r="F313" i="13" s="1"/>
  <c r="P312" i="12"/>
  <c r="S312" i="12" s="1"/>
  <c r="AG313" i="13" s="1"/>
  <c r="J313" i="12"/>
  <c r="P313" i="12" l="1"/>
  <c r="S313" i="12" s="1"/>
  <c r="R313" i="12"/>
  <c r="F314" i="13" s="1"/>
  <c r="J314" i="12"/>
  <c r="AG314" i="13" l="1"/>
  <c r="R314" i="12"/>
  <c r="F315" i="13" s="1"/>
  <c r="P314" i="12"/>
  <c r="S314" i="12" s="1"/>
  <c r="AG315" i="13" s="1"/>
  <c r="J315" i="12"/>
  <c r="R315" i="12" l="1"/>
  <c r="F316" i="13" s="1"/>
  <c r="P315" i="12"/>
  <c r="S315" i="12" s="1"/>
  <c r="J316" i="12"/>
  <c r="AG316" i="13" l="1"/>
  <c r="J317" i="12"/>
  <c r="R316" i="12"/>
  <c r="F317" i="13" s="1"/>
  <c r="P316" i="12"/>
  <c r="S316" i="12" s="1"/>
  <c r="AG317" i="13" s="1"/>
  <c r="P317" i="12" l="1"/>
  <c r="S317" i="12" s="1"/>
  <c r="R317" i="12"/>
  <c r="F318" i="13" s="1"/>
  <c r="J318" i="12"/>
  <c r="AG318" i="13" l="1"/>
  <c r="R318" i="12"/>
  <c r="F319" i="13" s="1"/>
  <c r="P318" i="12"/>
  <c r="S318" i="12" s="1"/>
  <c r="AG319" i="13" s="1"/>
  <c r="J319" i="12"/>
  <c r="J320" i="12" l="1"/>
  <c r="R319" i="12"/>
  <c r="F320" i="13" s="1"/>
  <c r="P319" i="12"/>
  <c r="S319" i="12" s="1"/>
  <c r="AG320" i="13" s="1"/>
  <c r="J321" i="12" l="1"/>
  <c r="R320" i="12"/>
  <c r="F321" i="13" s="1"/>
  <c r="P320" i="12"/>
  <c r="S320" i="12" s="1"/>
  <c r="AG321" i="13" s="1"/>
  <c r="P321" i="12" l="1"/>
  <c r="S321" i="12" s="1"/>
  <c r="AG322" i="13" s="1"/>
  <c r="R321" i="12"/>
  <c r="F322" i="13" s="1"/>
  <c r="J322" i="12"/>
  <c r="R322" i="12" l="1"/>
  <c r="F323" i="13" s="1"/>
  <c r="P322" i="12"/>
  <c r="S322" i="12" s="1"/>
  <c r="AG323" i="13" s="1"/>
  <c r="J323" i="12"/>
  <c r="R323" i="12" l="1"/>
  <c r="F324" i="13" s="1"/>
  <c r="P323" i="12"/>
  <c r="S323" i="12" s="1"/>
  <c r="AG324" i="13" s="1"/>
  <c r="J324" i="12"/>
  <c r="J325" i="12" l="1"/>
  <c r="R324" i="12"/>
  <c r="F325" i="13" s="1"/>
  <c r="P324" i="12"/>
  <c r="S324" i="12" s="1"/>
  <c r="AG325" i="13" s="1"/>
  <c r="P325" i="12" l="1"/>
  <c r="S325" i="12" s="1"/>
  <c r="AG326" i="13" s="1"/>
  <c r="R325" i="12"/>
  <c r="F326" i="13" s="1"/>
  <c r="J326" i="12"/>
  <c r="J327" i="12" l="1"/>
  <c r="R326" i="12"/>
  <c r="F327" i="13" s="1"/>
  <c r="P326" i="12"/>
  <c r="S326" i="12" s="1"/>
  <c r="AG327" i="13" s="1"/>
  <c r="R327" i="12" l="1"/>
  <c r="F328" i="13" s="1"/>
  <c r="P327" i="12"/>
  <c r="S327" i="12" s="1"/>
  <c r="AG328" i="13" s="1"/>
  <c r="J328" i="12"/>
  <c r="J329" i="12" l="1"/>
  <c r="R328" i="12"/>
  <c r="F329" i="13" s="1"/>
  <c r="P328" i="12"/>
  <c r="S328" i="12" s="1"/>
  <c r="AG329" i="13" s="1"/>
  <c r="P329" i="12" l="1"/>
  <c r="S329" i="12" s="1"/>
  <c r="AG330" i="13" s="1"/>
  <c r="R329" i="12"/>
  <c r="F330" i="13" s="1"/>
  <c r="J330" i="12"/>
  <c r="R330" i="12" l="1"/>
  <c r="F331" i="13" s="1"/>
  <c r="P330" i="12"/>
  <c r="S330" i="12" s="1"/>
  <c r="AG331" i="13" s="1"/>
  <c r="J331" i="12"/>
  <c r="J332" i="12" l="1"/>
  <c r="R331" i="12"/>
  <c r="F332" i="13" s="1"/>
  <c r="P331" i="12"/>
  <c r="S331" i="12" s="1"/>
  <c r="AG332" i="13" s="1"/>
  <c r="J333" i="12" l="1"/>
  <c r="R332" i="12"/>
  <c r="F333" i="13" s="1"/>
  <c r="P332" i="12"/>
  <c r="S332" i="12" s="1"/>
  <c r="AG333" i="13" s="1"/>
  <c r="P333" i="12" l="1"/>
  <c r="S333" i="12" s="1"/>
  <c r="AG334" i="13" s="1"/>
  <c r="R333" i="12"/>
  <c r="F334" i="13" s="1"/>
  <c r="J334" i="12"/>
  <c r="R334" i="12" l="1"/>
  <c r="F335" i="13" s="1"/>
  <c r="P334" i="12"/>
  <c r="S334" i="12" s="1"/>
  <c r="AG335" i="13" s="1"/>
  <c r="J335" i="12"/>
  <c r="R335" i="12" l="1"/>
  <c r="F336" i="13" s="1"/>
  <c r="P335" i="12"/>
  <c r="S335" i="12" s="1"/>
  <c r="AG336" i="13" s="1"/>
  <c r="J336" i="12"/>
  <c r="J337" i="12" l="1"/>
  <c r="P336" i="12"/>
  <c r="S336" i="12" s="1"/>
  <c r="AG337" i="13" s="1"/>
  <c r="R336" i="12"/>
  <c r="F337" i="13" s="1"/>
  <c r="R337" i="12" l="1"/>
  <c r="F338" i="13" s="1"/>
  <c r="P337" i="12"/>
  <c r="S337" i="12" s="1"/>
  <c r="J338" i="12"/>
  <c r="S341" i="13" l="1"/>
  <c r="S342" i="13"/>
  <c r="S340" i="13"/>
  <c r="S31" i="13" s="1"/>
  <c r="S339" i="13"/>
  <c r="S15" i="13" s="1"/>
  <c r="AG338" i="13"/>
  <c r="R338" i="12"/>
  <c r="F339" i="13" s="1"/>
  <c r="P338" i="12"/>
  <c r="S338" i="12" s="1"/>
  <c r="AG339" i="13" s="1"/>
  <c r="J339" i="12"/>
  <c r="AT340" i="13" l="1"/>
  <c r="AT341" i="13"/>
  <c r="AT339" i="13"/>
  <c r="AT31" i="13" s="1"/>
  <c r="AT338" i="13"/>
  <c r="AT15" i="13" s="1"/>
  <c r="P339" i="12"/>
  <c r="S339" i="12" s="1"/>
  <c r="R339" i="12"/>
  <c r="F340" i="13" s="1"/>
  <c r="J340" i="12"/>
  <c r="AG340" i="13" l="1"/>
  <c r="R340" i="12"/>
  <c r="F341" i="13" s="1"/>
  <c r="P340" i="12"/>
  <c r="S340" i="12" s="1"/>
  <c r="AG341" i="13" s="1"/>
  <c r="J341" i="12"/>
  <c r="R341" i="12" l="1"/>
  <c r="F342" i="13" s="1"/>
  <c r="P341" i="12"/>
  <c r="S341" i="12" s="1"/>
  <c r="AG342" i="13" s="1"/>
  <c r="J342" i="12"/>
  <c r="R342" i="12" l="1"/>
  <c r="F343" i="13" s="1"/>
  <c r="P342" i="12"/>
  <c r="S342" i="12" s="1"/>
  <c r="AG343" i="13" s="1"/>
  <c r="J343" i="12"/>
  <c r="P343" i="12" l="1"/>
  <c r="S343" i="12" s="1"/>
  <c r="AG344" i="13" s="1"/>
  <c r="R343" i="12"/>
  <c r="F344" i="13" s="1"/>
  <c r="J344" i="12"/>
  <c r="R344" i="12" l="1"/>
  <c r="F345" i="13" s="1"/>
  <c r="P344" i="12"/>
  <c r="S344" i="12" s="1"/>
  <c r="J345" i="12"/>
  <c r="AG345" i="13" l="1"/>
  <c r="R345" i="12"/>
  <c r="F346" i="13" s="1"/>
  <c r="P345" i="12"/>
  <c r="S345" i="12" s="1"/>
  <c r="AG346" i="13" s="1"/>
  <c r="J346" i="12"/>
  <c r="J347" i="12" l="1"/>
  <c r="R346" i="12"/>
  <c r="F347" i="13" s="1"/>
  <c r="P346" i="12"/>
  <c r="S346" i="12" s="1"/>
  <c r="AG347" i="13" s="1"/>
  <c r="P347" i="12" l="1"/>
  <c r="S347" i="12" s="1"/>
  <c r="AG348" i="13" s="1"/>
  <c r="R347" i="12"/>
  <c r="F348" i="13" s="1"/>
  <c r="J348" i="12"/>
  <c r="R348" i="12" l="1"/>
  <c r="F349" i="13" s="1"/>
  <c r="P348" i="12"/>
  <c r="S348" i="12" s="1"/>
  <c r="AG349" i="13" s="1"/>
  <c r="J349" i="12"/>
  <c r="R349" i="12" l="1"/>
  <c r="F350" i="13" s="1"/>
  <c r="P349" i="12"/>
  <c r="S349" i="12" s="1"/>
  <c r="AG350" i="13" s="1"/>
  <c r="J350" i="12"/>
  <c r="R350" i="12" l="1"/>
  <c r="F351" i="13" s="1"/>
  <c r="P350" i="12"/>
  <c r="S350" i="12" s="1"/>
  <c r="AG351" i="13" s="1"/>
  <c r="J351" i="12"/>
  <c r="P351" i="12" l="1"/>
  <c r="S351" i="12" s="1"/>
  <c r="AG352" i="13" s="1"/>
  <c r="R351" i="12"/>
  <c r="F352" i="13" s="1"/>
  <c r="J352" i="12"/>
  <c r="R352" i="12" l="1"/>
  <c r="F353" i="13" s="1"/>
  <c r="P352" i="12"/>
  <c r="S352" i="12" s="1"/>
  <c r="AG353" i="13" s="1"/>
  <c r="J353" i="12"/>
  <c r="R353" i="12" l="1"/>
  <c r="F354" i="13" s="1"/>
  <c r="P353" i="12"/>
  <c r="S353" i="12" s="1"/>
  <c r="AG354" i="13" s="1"/>
  <c r="J354" i="12"/>
  <c r="J355" i="12" l="1"/>
  <c r="R354" i="12"/>
  <c r="F355" i="13" s="1"/>
  <c r="P354" i="12"/>
  <c r="S354" i="12" s="1"/>
  <c r="AG355" i="13" s="1"/>
  <c r="P355" i="12" l="1"/>
  <c r="S355" i="12" s="1"/>
  <c r="AG356" i="13" s="1"/>
  <c r="R355" i="12"/>
  <c r="F356" i="13" s="1"/>
  <c r="J356" i="12"/>
  <c r="R356" i="12" l="1"/>
  <c r="F357" i="13" s="1"/>
  <c r="P356" i="12"/>
  <c r="S356" i="12" s="1"/>
  <c r="AG357" i="13" s="1"/>
  <c r="J357" i="12"/>
  <c r="R357" i="12" l="1"/>
  <c r="F358" i="13" s="1"/>
  <c r="P357" i="12"/>
  <c r="S357" i="12" s="1"/>
  <c r="AG358" i="13" s="1"/>
  <c r="J358" i="12"/>
  <c r="J359" i="12" l="1"/>
  <c r="R358" i="12"/>
  <c r="F359" i="13" s="1"/>
  <c r="P358" i="12"/>
  <c r="S358" i="12" s="1"/>
  <c r="AG359" i="13" s="1"/>
  <c r="P359" i="12" l="1"/>
  <c r="S359" i="12" s="1"/>
  <c r="AG360" i="13" s="1"/>
  <c r="R359" i="12"/>
  <c r="F360" i="13" s="1"/>
  <c r="J360" i="12"/>
  <c r="R360" i="12" l="1"/>
  <c r="F361" i="13" s="1"/>
  <c r="P360" i="12"/>
  <c r="S360" i="12" s="1"/>
  <c r="AG361" i="13" s="1"/>
  <c r="J361" i="12"/>
  <c r="R361" i="12" l="1"/>
  <c r="F362" i="13" s="1"/>
  <c r="P361" i="12"/>
  <c r="S361" i="12" s="1"/>
  <c r="AG362" i="13" s="1"/>
  <c r="J362" i="12"/>
  <c r="J363" i="12" l="1"/>
  <c r="R362" i="12"/>
  <c r="F363" i="13" s="1"/>
  <c r="P362" i="12"/>
  <c r="S362" i="12" s="1"/>
  <c r="AG363" i="13" s="1"/>
  <c r="P363" i="12" l="1"/>
  <c r="S363" i="12" s="1"/>
  <c r="AG364" i="13" s="1"/>
  <c r="R363" i="12"/>
  <c r="F364" i="13" s="1"/>
  <c r="J364" i="12"/>
  <c r="J365" i="12" l="1"/>
  <c r="R364" i="12"/>
  <c r="F365" i="13" s="1"/>
  <c r="P364" i="12"/>
  <c r="S364" i="12" s="1"/>
  <c r="AG365" i="13" s="1"/>
  <c r="R365" i="12" l="1"/>
  <c r="F366" i="13" s="1"/>
  <c r="P365" i="12"/>
  <c r="S365" i="12" s="1"/>
  <c r="AG366" i="13" s="1"/>
  <c r="J366" i="12"/>
  <c r="J367" i="12" l="1"/>
  <c r="J368" i="12" s="1"/>
  <c r="R366" i="12"/>
  <c r="F367" i="13" s="1"/>
  <c r="P366" i="12"/>
  <c r="S366" i="12" s="1"/>
  <c r="AG367" i="13" s="1"/>
  <c r="P367" i="12" l="1"/>
  <c r="S367" i="12" s="1"/>
  <c r="AG368" i="13" s="1"/>
  <c r="R367" i="12"/>
  <c r="F368" i="13" s="1"/>
  <c r="R368" i="12"/>
  <c r="R370" i="12" s="1"/>
  <c r="P368" i="12"/>
  <c r="S368" i="12" s="1"/>
  <c r="S370" i="12" s="1"/>
  <c r="AG369" i="13" l="1"/>
  <c r="AG371" i="13" s="1"/>
  <c r="F369" i="13"/>
  <c r="F371" i="13" s="1"/>
  <c r="S373" i="13" l="1"/>
  <c r="S372" i="13"/>
  <c r="AT373" i="13"/>
  <c r="AT372" i="13"/>
  <c r="S371" i="13"/>
  <c r="S32" i="13" s="1"/>
  <c r="S370" i="13"/>
  <c r="AT371" i="13"/>
  <c r="AT32" i="13" s="1"/>
  <c r="AT34" i="13" s="1"/>
  <c r="AT370" i="13"/>
  <c r="AT16" i="13" s="1"/>
  <c r="S34" i="13" l="1"/>
  <c r="AT17" i="13"/>
  <c r="AT33" i="13"/>
  <c r="S33" i="13"/>
  <c r="S16" i="13"/>
  <c r="T36" i="13"/>
  <c r="T5" i="13" s="1"/>
  <c r="S17" i="13" l="1"/>
  <c r="T17" i="13"/>
  <c r="O12" i="45" l="1"/>
  <c r="P12" i="45" s="1"/>
  <c r="S12" i="45" s="1"/>
  <c r="AO13" i="13" s="1"/>
  <c r="AQ13" i="13" s="1"/>
  <c r="O16" i="45"/>
  <c r="P16" i="45" s="1"/>
  <c r="S16" i="45" s="1"/>
  <c r="AO17" i="13" s="1"/>
  <c r="AQ17" i="13" s="1"/>
  <c r="O8" i="45"/>
  <c r="R8" i="45" s="1"/>
  <c r="N9" i="13" s="1"/>
  <c r="P9" i="13" s="1"/>
  <c r="O51" i="45"/>
  <c r="R51" i="45" s="1"/>
  <c r="N52" i="13" s="1"/>
  <c r="P52" i="13" s="1"/>
  <c r="O65" i="45"/>
  <c r="R65" i="45" s="1"/>
  <c r="N66" i="13" s="1"/>
  <c r="P66" i="13" s="1"/>
  <c r="O45" i="45"/>
  <c r="P45" i="45" s="1"/>
  <c r="S45" i="45" s="1"/>
  <c r="AO46" i="13" s="1"/>
  <c r="AQ46" i="13" s="1"/>
  <c r="O21" i="45"/>
  <c r="R21" i="45" s="1"/>
  <c r="N22" i="13" s="1"/>
  <c r="P22" i="13" s="1"/>
  <c r="O43" i="45"/>
  <c r="P43" i="45" s="1"/>
  <c r="S43" i="45" s="1"/>
  <c r="AO44" i="13" s="1"/>
  <c r="AQ44" i="13" s="1"/>
  <c r="O59" i="45"/>
  <c r="R59" i="45" s="1"/>
  <c r="O7" i="45"/>
  <c r="P7" i="45" s="1"/>
  <c r="S7" i="45" s="1"/>
  <c r="AO8" i="13" s="1"/>
  <c r="AQ8" i="13" s="1"/>
  <c r="O24" i="45"/>
  <c r="R24" i="45" s="1"/>
  <c r="N25" i="13" s="1"/>
  <c r="P25" i="13" s="1"/>
  <c r="O26" i="45"/>
  <c r="P26" i="45" s="1"/>
  <c r="S26" i="45" s="1"/>
  <c r="AO27" i="13" s="1"/>
  <c r="AQ27" i="13" s="1"/>
  <c r="O37" i="45"/>
  <c r="R37" i="45" s="1"/>
  <c r="N38" i="13" s="1"/>
  <c r="P38" i="13" s="1"/>
  <c r="O53" i="45"/>
  <c r="P53" i="45" s="1"/>
  <c r="S53" i="45" s="1"/>
  <c r="AO54" i="13" s="1"/>
  <c r="AQ54" i="13" s="1"/>
  <c r="O17" i="45"/>
  <c r="R17" i="45" s="1"/>
  <c r="N18" i="13" s="1"/>
  <c r="P18" i="13" s="1"/>
  <c r="O23" i="45"/>
  <c r="R23" i="45" s="1"/>
  <c r="N24" i="13" s="1"/>
  <c r="P24" i="13" s="1"/>
  <c r="O42" i="45"/>
  <c r="P42" i="45" s="1"/>
  <c r="S42" i="45" s="1"/>
  <c r="AO43" i="13" s="1"/>
  <c r="AQ43" i="13" s="1"/>
  <c r="O48" i="45"/>
  <c r="R48" i="45" s="1"/>
  <c r="N49" i="13" s="1"/>
  <c r="P49" i="13" s="1"/>
  <c r="O61" i="45"/>
  <c r="R61" i="45" s="1"/>
  <c r="N62" i="13" s="1"/>
  <c r="P62" i="13" s="1"/>
  <c r="P61" i="45"/>
  <c r="S61" i="45" s="1"/>
  <c r="AO62" i="13" s="1"/>
  <c r="AQ62" i="13" s="1"/>
  <c r="O80" i="45"/>
  <c r="P80" i="45" s="1"/>
  <c r="S80" i="45" s="1"/>
  <c r="AO81" i="13" s="1"/>
  <c r="AQ81" i="13" s="1"/>
  <c r="O10" i="45"/>
  <c r="P10" i="45" s="1"/>
  <c r="S10" i="45" s="1"/>
  <c r="AO11" i="13" s="1"/>
  <c r="AQ11" i="13" s="1"/>
  <c r="O36" i="45"/>
  <c r="O49" i="45"/>
  <c r="R49" i="45" s="1"/>
  <c r="N50" i="13" s="1"/>
  <c r="P50" i="13" s="1"/>
  <c r="O55" i="45"/>
  <c r="R55" i="45" s="1"/>
  <c r="N56" i="13" s="1"/>
  <c r="P56" i="13" s="1"/>
  <c r="O62" i="45"/>
  <c r="R62" i="45" s="1"/>
  <c r="N63" i="13" s="1"/>
  <c r="P63" i="13" s="1"/>
  <c r="O66" i="45"/>
  <c r="O83" i="45"/>
  <c r="P83" i="45" s="1"/>
  <c r="S83" i="45" s="1"/>
  <c r="AO84" i="13" s="1"/>
  <c r="AQ84" i="13" s="1"/>
  <c r="O94" i="45"/>
  <c r="P94" i="45" s="1"/>
  <c r="S94" i="45" s="1"/>
  <c r="AO95" i="13" s="1"/>
  <c r="AQ95" i="13" s="1"/>
  <c r="O97" i="45"/>
  <c r="R97" i="45" s="1"/>
  <c r="N98" i="13" s="1"/>
  <c r="P98" i="13" s="1"/>
  <c r="O100" i="45"/>
  <c r="R100" i="45" s="1"/>
  <c r="N101" i="13" s="1"/>
  <c r="P101" i="13" s="1"/>
  <c r="O111" i="45"/>
  <c r="O19" i="45"/>
  <c r="P19" i="45" s="1"/>
  <c r="S19" i="45" s="1"/>
  <c r="AO20" i="13" s="1"/>
  <c r="AQ20" i="13" s="1"/>
  <c r="O33" i="45"/>
  <c r="R33" i="45" s="1"/>
  <c r="N34" i="13" s="1"/>
  <c r="P34" i="13" s="1"/>
  <c r="O52" i="45"/>
  <c r="R52" i="45" s="1"/>
  <c r="N53" i="13" s="1"/>
  <c r="P53" i="13" s="1"/>
  <c r="O58" i="45"/>
  <c r="O68" i="45"/>
  <c r="P68" i="45" s="1"/>
  <c r="S68" i="45" s="1"/>
  <c r="AO69" i="13" s="1"/>
  <c r="AQ69" i="13" s="1"/>
  <c r="O88" i="45"/>
  <c r="R88" i="45" s="1"/>
  <c r="N89" i="13" s="1"/>
  <c r="P89" i="13" s="1"/>
  <c r="O14" i="45"/>
  <c r="R14" i="45" s="1"/>
  <c r="N15" i="13" s="1"/>
  <c r="P15" i="13" s="1"/>
  <c r="O20" i="45"/>
  <c r="R20" i="45" s="1"/>
  <c r="N21" i="13" s="1"/>
  <c r="P21" i="13" s="1"/>
  <c r="O27" i="45"/>
  <c r="R27" i="45" s="1"/>
  <c r="N28" i="13" s="1"/>
  <c r="P28" i="13" s="1"/>
  <c r="O39" i="45"/>
  <c r="P39" i="45" s="1"/>
  <c r="S39" i="45" s="1"/>
  <c r="AO40" i="13" s="1"/>
  <c r="AQ40" i="13" s="1"/>
  <c r="O46" i="45"/>
  <c r="R46" i="45" s="1"/>
  <c r="N47" i="13" s="1"/>
  <c r="P47" i="13" s="1"/>
  <c r="O69" i="45"/>
  <c r="R69" i="45" s="1"/>
  <c r="N70" i="13" s="1"/>
  <c r="P70" i="13" s="1"/>
  <c r="O72" i="45"/>
  <c r="O75" i="45"/>
  <c r="P75" i="45" s="1"/>
  <c r="S75" i="45" s="1"/>
  <c r="AO76" i="13" s="1"/>
  <c r="AQ76" i="13" s="1"/>
  <c r="O91" i="45"/>
  <c r="O105" i="45"/>
  <c r="R105" i="45" s="1"/>
  <c r="N106" i="13" s="1"/>
  <c r="P106" i="13" s="1"/>
  <c r="O127" i="45"/>
  <c r="R127" i="45" s="1"/>
  <c r="N128" i="13" s="1"/>
  <c r="P128" i="13" s="1"/>
  <c r="O35" i="45"/>
  <c r="R35" i="45" s="1"/>
  <c r="N36" i="13" s="1"/>
  <c r="P36" i="13" s="1"/>
  <c r="O60" i="45"/>
  <c r="P60" i="45" s="1"/>
  <c r="S60" i="45" s="1"/>
  <c r="AO61" i="13" s="1"/>
  <c r="AQ61" i="13" s="1"/>
  <c r="O70" i="45"/>
  <c r="R70" i="45" s="1"/>
  <c r="N71" i="13" s="1"/>
  <c r="P71" i="13" s="1"/>
  <c r="O82" i="45"/>
  <c r="P82" i="45" s="1"/>
  <c r="S82" i="45" s="1"/>
  <c r="AO83" i="13" s="1"/>
  <c r="AQ83" i="13" s="1"/>
  <c r="O95" i="45"/>
  <c r="R95" i="45" s="1"/>
  <c r="N96" i="13" s="1"/>
  <c r="P96" i="13" s="1"/>
  <c r="O120" i="45"/>
  <c r="O11" i="45"/>
  <c r="P11" i="45" s="1"/>
  <c r="S11" i="45" s="1"/>
  <c r="AO12" i="13" s="1"/>
  <c r="AQ12" i="13" s="1"/>
  <c r="O50" i="45"/>
  <c r="O32" i="45"/>
  <c r="P32" i="45" s="1"/>
  <c r="S32" i="45" s="1"/>
  <c r="AO33" i="13" s="1"/>
  <c r="O77" i="45"/>
  <c r="R77" i="45" s="1"/>
  <c r="N78" i="13" s="1"/>
  <c r="P78" i="13" s="1"/>
  <c r="O84" i="45"/>
  <c r="R84" i="45" s="1"/>
  <c r="N85" i="13" s="1"/>
  <c r="P85" i="13" s="1"/>
  <c r="O13" i="45"/>
  <c r="R13" i="45" s="1"/>
  <c r="N14" i="13" s="1"/>
  <c r="P14" i="13" s="1"/>
  <c r="O25" i="45"/>
  <c r="R25" i="45" s="1"/>
  <c r="N26" i="13" s="1"/>
  <c r="P26" i="13" s="1"/>
  <c r="O38" i="45"/>
  <c r="R38" i="45" s="1"/>
  <c r="N39" i="13" s="1"/>
  <c r="P39" i="13" s="1"/>
  <c r="O71" i="45"/>
  <c r="P71" i="45" s="1"/>
  <c r="S71" i="45" s="1"/>
  <c r="AO72" i="13" s="1"/>
  <c r="AQ72" i="13" s="1"/>
  <c r="O78" i="45"/>
  <c r="R78" i="45" s="1"/>
  <c r="N79" i="13" s="1"/>
  <c r="P79" i="13" s="1"/>
  <c r="O90" i="45"/>
  <c r="P90" i="45" s="1"/>
  <c r="S90" i="45" s="1"/>
  <c r="AO91" i="13" s="1"/>
  <c r="AQ91" i="13" s="1"/>
  <c r="O101" i="45"/>
  <c r="O107" i="45"/>
  <c r="P107" i="45" s="1"/>
  <c r="S107" i="45" s="1"/>
  <c r="AO108" i="13" s="1"/>
  <c r="AQ108" i="13" s="1"/>
  <c r="O112" i="45"/>
  <c r="P112" i="45" s="1"/>
  <c r="S112" i="45" s="1"/>
  <c r="AO113" i="13" s="1"/>
  <c r="AQ113" i="13" s="1"/>
  <c r="O116" i="45"/>
  <c r="R116" i="45" s="1"/>
  <c r="N117" i="13" s="1"/>
  <c r="P117" i="13" s="1"/>
  <c r="O121" i="45"/>
  <c r="R121" i="45" s="1"/>
  <c r="N122" i="13" s="1"/>
  <c r="P122" i="13" s="1"/>
  <c r="O131" i="45"/>
  <c r="R131" i="45" s="1"/>
  <c r="N132" i="13" s="1"/>
  <c r="P132" i="13" s="1"/>
  <c r="O141" i="45"/>
  <c r="P141" i="45" s="1"/>
  <c r="S141" i="45" s="1"/>
  <c r="AO142" i="13" s="1"/>
  <c r="AQ142" i="13" s="1"/>
  <c r="O29" i="45"/>
  <c r="R29" i="45" s="1"/>
  <c r="N30" i="13" s="1"/>
  <c r="P30" i="13" s="1"/>
  <c r="O41" i="45"/>
  <c r="O54" i="45"/>
  <c r="R54" i="45" s="1"/>
  <c r="N55" i="13" s="1"/>
  <c r="P55" i="13" s="1"/>
  <c r="O64" i="45"/>
  <c r="P64" i="45" s="1"/>
  <c r="S64" i="45" s="1"/>
  <c r="AO65" i="13" s="1"/>
  <c r="AQ65" i="13" s="1"/>
  <c r="O86" i="45"/>
  <c r="R86" i="45" s="1"/>
  <c r="N87" i="13" s="1"/>
  <c r="P87" i="13" s="1"/>
  <c r="O103" i="45"/>
  <c r="R103" i="45" s="1"/>
  <c r="N104" i="13" s="1"/>
  <c r="P104" i="13" s="1"/>
  <c r="O108" i="45"/>
  <c r="O118" i="45"/>
  <c r="R118" i="45" s="1"/>
  <c r="N119" i="13" s="1"/>
  <c r="P119" i="13" s="1"/>
  <c r="O122" i="45"/>
  <c r="R122" i="45" s="1"/>
  <c r="N123" i="13" s="1"/>
  <c r="P123" i="13" s="1"/>
  <c r="O135" i="45"/>
  <c r="P135" i="45" s="1"/>
  <c r="S135" i="45" s="1"/>
  <c r="AO136" i="13" s="1"/>
  <c r="AQ136" i="13" s="1"/>
  <c r="O6" i="45"/>
  <c r="P6" i="45" s="1"/>
  <c r="S6" i="45" s="1"/>
  <c r="AO7" i="13" s="1"/>
  <c r="AQ7" i="13" s="1"/>
  <c r="O18" i="45"/>
  <c r="R18" i="45" s="1"/>
  <c r="N19" i="13" s="1"/>
  <c r="P19" i="13" s="1"/>
  <c r="O30" i="45"/>
  <c r="P30" i="45" s="1"/>
  <c r="S30" i="45" s="1"/>
  <c r="AO31" i="13" s="1"/>
  <c r="AQ31" i="13" s="1"/>
  <c r="O44" i="45"/>
  <c r="R44" i="45" s="1"/>
  <c r="N45" i="13" s="1"/>
  <c r="P45" i="13" s="1"/>
  <c r="O56" i="45"/>
  <c r="P56" i="45" s="1"/>
  <c r="S56" i="45" s="1"/>
  <c r="AO57" i="13" s="1"/>
  <c r="AQ57" i="13" s="1"/>
  <c r="O67" i="45"/>
  <c r="O74" i="45"/>
  <c r="R74" i="45" s="1"/>
  <c r="N75" i="13" s="1"/>
  <c r="P75" i="13" s="1"/>
  <c r="O81" i="45"/>
  <c r="O98" i="45"/>
  <c r="R98" i="45" s="1"/>
  <c r="N99" i="13" s="1"/>
  <c r="P99" i="13" s="1"/>
  <c r="O126" i="45"/>
  <c r="R126" i="45" s="1"/>
  <c r="N127" i="13" s="1"/>
  <c r="P127" i="13" s="1"/>
  <c r="O5" i="45"/>
  <c r="O31" i="45"/>
  <c r="R31" i="45" s="1"/>
  <c r="N32" i="13" s="1"/>
  <c r="P32" i="13" s="1"/>
  <c r="O57" i="45"/>
  <c r="O87" i="45"/>
  <c r="O63" i="45"/>
  <c r="P63" i="45" s="1"/>
  <c r="S63" i="45" s="1"/>
  <c r="AO64" i="13" s="1"/>
  <c r="O104" i="45"/>
  <c r="O109" i="45"/>
  <c r="P109" i="45" s="1"/>
  <c r="S109" i="45" s="1"/>
  <c r="AO110" i="13" s="1"/>
  <c r="AQ110" i="13" s="1"/>
  <c r="O114" i="45"/>
  <c r="R114" i="45" s="1"/>
  <c r="N115" i="13" s="1"/>
  <c r="P115" i="13" s="1"/>
  <c r="O119" i="45"/>
  <c r="R119" i="45" s="1"/>
  <c r="N120" i="13" s="1"/>
  <c r="P120" i="13" s="1"/>
  <c r="O123" i="45"/>
  <c r="R123" i="45" s="1"/>
  <c r="N124" i="13" s="1"/>
  <c r="P124" i="13" s="1"/>
  <c r="O129" i="45"/>
  <c r="R129" i="45" s="1"/>
  <c r="N130" i="13" s="1"/>
  <c r="P130" i="13" s="1"/>
  <c r="O85" i="45"/>
  <c r="O137" i="45"/>
  <c r="P137" i="45" s="1"/>
  <c r="S137" i="45" s="1"/>
  <c r="AO138" i="13" s="1"/>
  <c r="AQ138" i="13" s="1"/>
  <c r="O9" i="45"/>
  <c r="O89" i="45"/>
  <c r="P89" i="45" s="1"/>
  <c r="S89" i="45" s="1"/>
  <c r="AO90" i="13" s="1"/>
  <c r="AQ90" i="13" s="1"/>
  <c r="O110" i="45"/>
  <c r="O125" i="45"/>
  <c r="R125" i="45" s="1"/>
  <c r="N126" i="13" s="1"/>
  <c r="P126" i="13" s="1"/>
  <c r="O142" i="45"/>
  <c r="R142" i="45" s="1"/>
  <c r="N143" i="13" s="1"/>
  <c r="P143" i="13" s="1"/>
  <c r="O145" i="45"/>
  <c r="P145" i="45" s="1"/>
  <c r="S145" i="45" s="1"/>
  <c r="AO146" i="13" s="1"/>
  <c r="AQ146" i="13" s="1"/>
  <c r="O149" i="45"/>
  <c r="R149" i="45" s="1"/>
  <c r="N150" i="13" s="1"/>
  <c r="P150" i="13" s="1"/>
  <c r="O152" i="45"/>
  <c r="P152" i="45" s="1"/>
  <c r="S152" i="45" s="1"/>
  <c r="AO153" i="13" s="1"/>
  <c r="AQ153" i="13" s="1"/>
  <c r="O156" i="45"/>
  <c r="P156" i="45" s="1"/>
  <c r="S156" i="45" s="1"/>
  <c r="AO157" i="13" s="1"/>
  <c r="AQ157" i="13" s="1"/>
  <c r="O161" i="45"/>
  <c r="R161" i="45" s="1"/>
  <c r="N162" i="13" s="1"/>
  <c r="P162" i="13" s="1"/>
  <c r="O165" i="45"/>
  <c r="R165" i="45" s="1"/>
  <c r="N166" i="13" s="1"/>
  <c r="P166" i="13" s="1"/>
  <c r="O168" i="45"/>
  <c r="P168" i="45" s="1"/>
  <c r="S168" i="45" s="1"/>
  <c r="AO169" i="13" s="1"/>
  <c r="AQ169" i="13" s="1"/>
  <c r="R168" i="45"/>
  <c r="N169" i="13" s="1"/>
  <c r="P169" i="13" s="1"/>
  <c r="O172" i="45"/>
  <c r="R172" i="45" s="1"/>
  <c r="N173" i="13" s="1"/>
  <c r="P173" i="13" s="1"/>
  <c r="P172" i="45"/>
  <c r="S172" i="45" s="1"/>
  <c r="AO173" i="13" s="1"/>
  <c r="AQ173" i="13" s="1"/>
  <c r="O175" i="45"/>
  <c r="R175" i="45" s="1"/>
  <c r="N176" i="13" s="1"/>
  <c r="P176" i="13" s="1"/>
  <c r="O15" i="45"/>
  <c r="R15" i="45" s="1"/>
  <c r="N16" i="13" s="1"/>
  <c r="P16" i="13" s="1"/>
  <c r="O92" i="45"/>
  <c r="R92" i="45" s="1"/>
  <c r="N93" i="13" s="1"/>
  <c r="P93" i="13" s="1"/>
  <c r="O113" i="45"/>
  <c r="R113" i="45" s="1"/>
  <c r="N114" i="13" s="1"/>
  <c r="P114" i="13" s="1"/>
  <c r="O128" i="45"/>
  <c r="O146" i="45"/>
  <c r="O124" i="45"/>
  <c r="R124" i="45" s="1"/>
  <c r="N125" i="13" s="1"/>
  <c r="O158" i="45"/>
  <c r="O169" i="45"/>
  <c r="O28" i="45"/>
  <c r="R28" i="45" s="1"/>
  <c r="N29" i="13" s="1"/>
  <c r="P29" i="13" s="1"/>
  <c r="O73" i="45"/>
  <c r="P73" i="45" s="1"/>
  <c r="S73" i="45" s="1"/>
  <c r="AO74" i="13" s="1"/>
  <c r="AQ74" i="13" s="1"/>
  <c r="O96" i="45"/>
  <c r="O117" i="45"/>
  <c r="P117" i="45" s="1"/>
  <c r="S117" i="45" s="1"/>
  <c r="AO118" i="13" s="1"/>
  <c r="AQ118" i="13" s="1"/>
  <c r="O132" i="45"/>
  <c r="P132" i="45" s="1"/>
  <c r="S132" i="45" s="1"/>
  <c r="AO133" i="13" s="1"/>
  <c r="AQ133" i="13" s="1"/>
  <c r="O176" i="45"/>
  <c r="O34" i="45"/>
  <c r="R34" i="45" s="1"/>
  <c r="N35" i="13" s="1"/>
  <c r="P35" i="13" s="1"/>
  <c r="O76" i="45"/>
  <c r="R76" i="45" s="1"/>
  <c r="N77" i="13" s="1"/>
  <c r="P77" i="13" s="1"/>
  <c r="O99" i="45"/>
  <c r="P99" i="45" s="1"/>
  <c r="S99" i="45" s="1"/>
  <c r="AO100" i="13" s="1"/>
  <c r="AQ100" i="13" s="1"/>
  <c r="O133" i="45"/>
  <c r="O139" i="45"/>
  <c r="O147" i="45"/>
  <c r="O159" i="45"/>
  <c r="P159" i="45" s="1"/>
  <c r="S159" i="45" s="1"/>
  <c r="AO160" i="13" s="1"/>
  <c r="AQ160" i="13" s="1"/>
  <c r="O163" i="45"/>
  <c r="O170" i="45"/>
  <c r="O178" i="45"/>
  <c r="R178" i="45" s="1"/>
  <c r="N179" i="13" s="1"/>
  <c r="P179" i="13" s="1"/>
  <c r="O154" i="45"/>
  <c r="O190" i="45"/>
  <c r="P190" i="45" s="1"/>
  <c r="S190" i="45" s="1"/>
  <c r="AO191" i="13" s="1"/>
  <c r="AQ191" i="13" s="1"/>
  <c r="O192" i="45"/>
  <c r="P192" i="45" s="1"/>
  <c r="S192" i="45" s="1"/>
  <c r="AO193" i="13" s="1"/>
  <c r="AQ193" i="13" s="1"/>
  <c r="O201" i="45"/>
  <c r="R201" i="45" s="1"/>
  <c r="N202" i="13" s="1"/>
  <c r="P202" i="13" s="1"/>
  <c r="O208" i="45"/>
  <c r="R208" i="45" s="1"/>
  <c r="N209" i="13" s="1"/>
  <c r="P209" i="13" s="1"/>
  <c r="O40" i="45"/>
  <c r="P40" i="45" s="1"/>
  <c r="S40" i="45" s="1"/>
  <c r="AO41" i="13" s="1"/>
  <c r="AQ41" i="13" s="1"/>
  <c r="O79" i="45"/>
  <c r="O102" i="45"/>
  <c r="P102" i="45" s="1"/>
  <c r="S102" i="45" s="1"/>
  <c r="AO103" i="13" s="1"/>
  <c r="AQ103" i="13" s="1"/>
  <c r="O134" i="45"/>
  <c r="P134" i="45" s="1"/>
  <c r="S134" i="45" s="1"/>
  <c r="AO135" i="13" s="1"/>
  <c r="AQ135" i="13" s="1"/>
  <c r="O140" i="45"/>
  <c r="R140" i="45" s="1"/>
  <c r="N141" i="13" s="1"/>
  <c r="P141" i="13" s="1"/>
  <c r="O151" i="45"/>
  <c r="R151" i="45" s="1"/>
  <c r="N152" i="13" s="1"/>
  <c r="P152" i="13" s="1"/>
  <c r="O174" i="45"/>
  <c r="P174" i="45" s="1"/>
  <c r="S174" i="45" s="1"/>
  <c r="AO175" i="13" s="1"/>
  <c r="AQ175" i="13" s="1"/>
  <c r="O193" i="45"/>
  <c r="P193" i="45" s="1"/>
  <c r="S193" i="45" s="1"/>
  <c r="AO194" i="13" s="1"/>
  <c r="AQ194" i="13" s="1"/>
  <c r="R193" i="45"/>
  <c r="N194" i="13" s="1"/>
  <c r="P194" i="13" s="1"/>
  <c r="O200" i="45"/>
  <c r="O207" i="45"/>
  <c r="O209" i="45"/>
  <c r="R209" i="45" s="1"/>
  <c r="N210" i="13" s="1"/>
  <c r="P210" i="13" s="1"/>
  <c r="O219" i="45"/>
  <c r="P219" i="45" s="1"/>
  <c r="S219" i="45" s="1"/>
  <c r="AO220" i="13" s="1"/>
  <c r="AQ220" i="13" s="1"/>
  <c r="O93" i="45"/>
  <c r="O148" i="45"/>
  <c r="O160" i="45"/>
  <c r="P160" i="45" s="1"/>
  <c r="S160" i="45" s="1"/>
  <c r="AO161" i="13" s="1"/>
  <c r="AQ161" i="13" s="1"/>
  <c r="O182" i="45"/>
  <c r="P182" i="45" s="1"/>
  <c r="S182" i="45" s="1"/>
  <c r="AO183" i="13" s="1"/>
  <c r="AQ183" i="13" s="1"/>
  <c r="O195" i="45"/>
  <c r="R195" i="45" s="1"/>
  <c r="N196" i="13" s="1"/>
  <c r="P196" i="13" s="1"/>
  <c r="O202" i="45"/>
  <c r="R202" i="45" s="1"/>
  <c r="N203" i="13" s="1"/>
  <c r="P203" i="13" s="1"/>
  <c r="O217" i="45"/>
  <c r="O22" i="45"/>
  <c r="R22" i="45" s="1"/>
  <c r="N23" i="13" s="1"/>
  <c r="P23" i="13" s="1"/>
  <c r="O130" i="45"/>
  <c r="O150" i="45"/>
  <c r="R150" i="45" s="1"/>
  <c r="N151" i="13" s="1"/>
  <c r="P151" i="13" s="1"/>
  <c r="O162" i="45"/>
  <c r="R162" i="45" s="1"/>
  <c r="N163" i="13" s="1"/>
  <c r="P163" i="13" s="1"/>
  <c r="O183" i="45"/>
  <c r="P183" i="45" s="1"/>
  <c r="S183" i="45" s="1"/>
  <c r="AO184" i="13" s="1"/>
  <c r="AQ184" i="13" s="1"/>
  <c r="O188" i="45"/>
  <c r="R188" i="45" s="1"/>
  <c r="N189" i="13" s="1"/>
  <c r="P189" i="13" s="1"/>
  <c r="O203" i="45"/>
  <c r="R203" i="45" s="1"/>
  <c r="N204" i="13" s="1"/>
  <c r="P204" i="13" s="1"/>
  <c r="O210" i="45"/>
  <c r="R210" i="45" s="1"/>
  <c r="N211" i="13" s="1"/>
  <c r="P211" i="13" s="1"/>
  <c r="O223" i="45"/>
  <c r="P223" i="45" s="1"/>
  <c r="S223" i="45" s="1"/>
  <c r="AO224" i="13" s="1"/>
  <c r="AQ224" i="13" s="1"/>
  <c r="O226" i="45"/>
  <c r="P226" i="45" s="1"/>
  <c r="S226" i="45" s="1"/>
  <c r="AO227" i="13" s="1"/>
  <c r="AQ227" i="13" s="1"/>
  <c r="O233" i="45"/>
  <c r="P233" i="45" s="1"/>
  <c r="S233" i="45" s="1"/>
  <c r="AO234" i="13" s="1"/>
  <c r="AQ234" i="13" s="1"/>
  <c r="O244" i="45"/>
  <c r="P244" i="45" s="1"/>
  <c r="S244" i="45" s="1"/>
  <c r="AO245" i="13" s="1"/>
  <c r="AQ245" i="13" s="1"/>
  <c r="O247" i="45"/>
  <c r="R247" i="45" s="1"/>
  <c r="N248" i="13" s="1"/>
  <c r="P248" i="13" s="1"/>
  <c r="O47" i="45"/>
  <c r="P47" i="45" s="1"/>
  <c r="S47" i="45" s="1"/>
  <c r="AO48" i="13" s="1"/>
  <c r="AQ48" i="13" s="1"/>
  <c r="O136" i="45"/>
  <c r="P136" i="45" s="1"/>
  <c r="S136" i="45" s="1"/>
  <c r="AO137" i="13" s="1"/>
  <c r="AQ137" i="13" s="1"/>
  <c r="O164" i="45"/>
  <c r="R164" i="45" s="1"/>
  <c r="N165" i="13" s="1"/>
  <c r="P165" i="13" s="1"/>
  <c r="O177" i="45"/>
  <c r="R177" i="45" s="1"/>
  <c r="N178" i="13" s="1"/>
  <c r="P178" i="13" s="1"/>
  <c r="O189" i="45"/>
  <c r="O196" i="45"/>
  <c r="R196" i="45" s="1"/>
  <c r="N197" i="13" s="1"/>
  <c r="P197" i="13" s="1"/>
  <c r="O211" i="45"/>
  <c r="O230" i="45"/>
  <c r="P230" i="45" s="1"/>
  <c r="S230" i="45" s="1"/>
  <c r="AO231" i="13" s="1"/>
  <c r="AQ231" i="13" s="1"/>
  <c r="O237" i="45"/>
  <c r="P237" i="45" s="1"/>
  <c r="S237" i="45" s="1"/>
  <c r="AO238" i="13" s="1"/>
  <c r="AQ238" i="13" s="1"/>
  <c r="O138" i="45"/>
  <c r="O153" i="45"/>
  <c r="R153" i="45" s="1"/>
  <c r="N154" i="13" s="1"/>
  <c r="P154" i="13" s="1"/>
  <c r="O166" i="45"/>
  <c r="R166" i="45" s="1"/>
  <c r="N167" i="13" s="1"/>
  <c r="P167" i="13" s="1"/>
  <c r="O184" i="45"/>
  <c r="R184" i="45" s="1"/>
  <c r="N185" i="13" s="1"/>
  <c r="P185" i="13" s="1"/>
  <c r="P184" i="45"/>
  <c r="S184" i="45" s="1"/>
  <c r="AO185" i="13" s="1"/>
  <c r="AQ185" i="13" s="1"/>
  <c r="O197" i="45"/>
  <c r="R197" i="45" s="1"/>
  <c r="N198" i="13" s="1"/>
  <c r="P198" i="13" s="1"/>
  <c r="O204" i="45"/>
  <c r="R204" i="45" s="1"/>
  <c r="N205" i="13" s="1"/>
  <c r="P205" i="13" s="1"/>
  <c r="O215" i="45"/>
  <c r="R215" i="45" s="1"/>
  <c r="N216" i="13" s="1"/>
  <c r="P216" i="13" s="1"/>
  <c r="O224" i="45"/>
  <c r="P224" i="45" s="1"/>
  <c r="S224" i="45" s="1"/>
  <c r="AO225" i="13" s="1"/>
  <c r="AQ225" i="13" s="1"/>
  <c r="O227" i="45"/>
  <c r="P227" i="45" s="1"/>
  <c r="S227" i="45" s="1"/>
  <c r="AO228" i="13" s="1"/>
  <c r="AQ228" i="13" s="1"/>
  <c r="O234" i="45"/>
  <c r="R234" i="45" s="1"/>
  <c r="N235" i="13" s="1"/>
  <c r="P235" i="13" s="1"/>
  <c r="O241" i="45"/>
  <c r="O155" i="45"/>
  <c r="R155" i="45" s="1"/>
  <c r="N156" i="13" s="1"/>
  <c r="P156" i="13" s="1"/>
  <c r="O167" i="45"/>
  <c r="R167" i="45" s="1"/>
  <c r="N168" i="13" s="1"/>
  <c r="P168" i="13" s="1"/>
  <c r="O179" i="45"/>
  <c r="P179" i="45" s="1"/>
  <c r="S179" i="45" s="1"/>
  <c r="AO180" i="13" s="1"/>
  <c r="AQ180" i="13" s="1"/>
  <c r="O186" i="45"/>
  <c r="P186" i="45" s="1"/>
  <c r="S186" i="45" s="1"/>
  <c r="AO187" i="13" s="1"/>
  <c r="AQ187" i="13" s="1"/>
  <c r="O191" i="45"/>
  <c r="O198" i="45"/>
  <c r="R198" i="45" s="1"/>
  <c r="N199" i="13" s="1"/>
  <c r="P199" i="13" s="1"/>
  <c r="O205" i="45"/>
  <c r="R205" i="45" s="1"/>
  <c r="N206" i="13" s="1"/>
  <c r="P206" i="13" s="1"/>
  <c r="O212" i="45"/>
  <c r="O185" i="45"/>
  <c r="R185" i="45" s="1"/>
  <c r="N186" i="13" s="1"/>
  <c r="O228" i="45"/>
  <c r="P228" i="45" s="1"/>
  <c r="S228" i="45" s="1"/>
  <c r="AO229" i="13" s="1"/>
  <c r="AQ229" i="13" s="1"/>
  <c r="O231" i="45"/>
  <c r="P231" i="45" s="1"/>
  <c r="S231" i="45" s="1"/>
  <c r="AO232" i="13" s="1"/>
  <c r="AQ232" i="13" s="1"/>
  <c r="O238" i="45"/>
  <c r="R238" i="45" s="1"/>
  <c r="N239" i="13" s="1"/>
  <c r="P239" i="13" s="1"/>
  <c r="O245" i="45"/>
  <c r="P245" i="45" s="1"/>
  <c r="S245" i="45" s="1"/>
  <c r="AO246" i="13" s="1"/>
  <c r="AQ246" i="13" s="1"/>
  <c r="O143" i="45"/>
  <c r="R143" i="45" s="1"/>
  <c r="N144" i="13" s="1"/>
  <c r="P144" i="13" s="1"/>
  <c r="O180" i="45"/>
  <c r="R180" i="45" s="1"/>
  <c r="N181" i="13" s="1"/>
  <c r="P181" i="13" s="1"/>
  <c r="O199" i="45"/>
  <c r="R199" i="45" s="1"/>
  <c r="N200" i="13" s="1"/>
  <c r="P200" i="13" s="1"/>
  <c r="O206" i="45"/>
  <c r="R206" i="45" s="1"/>
  <c r="N207" i="13" s="1"/>
  <c r="P207" i="13" s="1"/>
  <c r="O213" i="45"/>
  <c r="O221" i="45"/>
  <c r="P221" i="45" s="1"/>
  <c r="S221" i="45" s="1"/>
  <c r="AO222" i="13" s="1"/>
  <c r="AQ222" i="13" s="1"/>
  <c r="O235" i="45"/>
  <c r="P235" i="45" s="1"/>
  <c r="S235" i="45" s="1"/>
  <c r="AO236" i="13" s="1"/>
  <c r="AQ236" i="13" s="1"/>
  <c r="O239" i="45"/>
  <c r="R239" i="45" s="1"/>
  <c r="N240" i="13" s="1"/>
  <c r="P240" i="13" s="1"/>
  <c r="O242" i="45"/>
  <c r="R242" i="45" s="1"/>
  <c r="N243" i="13" s="1"/>
  <c r="P243" i="13" s="1"/>
  <c r="O250" i="45"/>
  <c r="P250" i="45" s="1"/>
  <c r="S250" i="45" s="1"/>
  <c r="AO251" i="13" s="1"/>
  <c r="AQ251" i="13" s="1"/>
  <c r="O253" i="45"/>
  <c r="R253" i="45" s="1"/>
  <c r="N254" i="13" s="1"/>
  <c r="P254" i="13" s="1"/>
  <c r="O106" i="45"/>
  <c r="R106" i="45" s="1"/>
  <c r="N107" i="13" s="1"/>
  <c r="P107" i="13" s="1"/>
  <c r="O144" i="45"/>
  <c r="R144" i="45" s="1"/>
  <c r="N145" i="13" s="1"/>
  <c r="P145" i="13" s="1"/>
  <c r="O157" i="45"/>
  <c r="R157" i="45" s="1"/>
  <c r="N158" i="13" s="1"/>
  <c r="P158" i="13" s="1"/>
  <c r="O171" i="45"/>
  <c r="O214" i="45"/>
  <c r="R214" i="45" s="1"/>
  <c r="N215" i="13" s="1"/>
  <c r="P215" i="13" s="1"/>
  <c r="O220" i="45"/>
  <c r="R220" i="45" s="1"/>
  <c r="N221" i="13" s="1"/>
  <c r="P221" i="13" s="1"/>
  <c r="O232" i="45"/>
  <c r="R232" i="45" s="1"/>
  <c r="N233" i="13" s="1"/>
  <c r="P233" i="13" s="1"/>
  <c r="O216" i="45"/>
  <c r="P216" i="45" s="1"/>
  <c r="S216" i="45" s="1"/>
  <c r="AO217" i="13" s="1"/>
  <c r="O249" i="45"/>
  <c r="P249" i="45" s="1"/>
  <c r="S249" i="45" s="1"/>
  <c r="AO250" i="13" s="1"/>
  <c r="AQ250" i="13" s="1"/>
  <c r="O252" i="45"/>
  <c r="R252" i="45" s="1"/>
  <c r="N253" i="13" s="1"/>
  <c r="P253" i="13" s="1"/>
  <c r="O257" i="45"/>
  <c r="O258" i="45"/>
  <c r="P258" i="45" s="1"/>
  <c r="S258" i="45" s="1"/>
  <c r="AO259" i="13" s="1"/>
  <c r="AQ259" i="13" s="1"/>
  <c r="O259" i="45"/>
  <c r="P259" i="45" s="1"/>
  <c r="S259" i="45" s="1"/>
  <c r="AO260" i="13" s="1"/>
  <c r="AQ260" i="13" s="1"/>
  <c r="O265" i="45"/>
  <c r="R265" i="45" s="1"/>
  <c r="N266" i="13" s="1"/>
  <c r="P266" i="13" s="1"/>
  <c r="O266" i="45"/>
  <c r="R266" i="45" s="1"/>
  <c r="N267" i="13" s="1"/>
  <c r="P267" i="13" s="1"/>
  <c r="O267" i="45"/>
  <c r="R267" i="45" s="1"/>
  <c r="N268" i="13" s="1"/>
  <c r="P268" i="13" s="1"/>
  <c r="O268" i="45"/>
  <c r="P268" i="45" s="1"/>
  <c r="S268" i="45" s="1"/>
  <c r="AO269" i="13" s="1"/>
  <c r="AQ269" i="13" s="1"/>
  <c r="O273" i="45"/>
  <c r="O281" i="45"/>
  <c r="R281" i="45" s="1"/>
  <c r="N282" i="13" s="1"/>
  <c r="P282" i="13" s="1"/>
  <c r="O282" i="45"/>
  <c r="R282" i="45" s="1"/>
  <c r="N283" i="13" s="1"/>
  <c r="P283" i="13" s="1"/>
  <c r="O284" i="45"/>
  <c r="O289" i="45"/>
  <c r="R289" i="45" s="1"/>
  <c r="N290" i="13" s="1"/>
  <c r="P290" i="13" s="1"/>
  <c r="O290" i="45"/>
  <c r="O115" i="45"/>
  <c r="O173" i="45"/>
  <c r="R173" i="45" s="1"/>
  <c r="N174" i="13" s="1"/>
  <c r="P174" i="13" s="1"/>
  <c r="O181" i="45"/>
  <c r="P181" i="45" s="1"/>
  <c r="S181" i="45" s="1"/>
  <c r="AO182" i="13" s="1"/>
  <c r="AQ182" i="13" s="1"/>
  <c r="O187" i="45"/>
  <c r="P187" i="45" s="1"/>
  <c r="S187" i="45" s="1"/>
  <c r="AO188" i="13" s="1"/>
  <c r="AQ188" i="13" s="1"/>
  <c r="R187" i="45"/>
  <c r="N188" i="13" s="1"/>
  <c r="P188" i="13" s="1"/>
  <c r="O194" i="45"/>
  <c r="P194" i="45" s="1"/>
  <c r="S194" i="45" s="1"/>
  <c r="AO195" i="13" s="1"/>
  <c r="AQ195" i="13" s="1"/>
  <c r="O218" i="45"/>
  <c r="R218" i="45" s="1"/>
  <c r="N219" i="13" s="1"/>
  <c r="P219" i="13" s="1"/>
  <c r="O222" i="45"/>
  <c r="O225" i="45"/>
  <c r="O229" i="45"/>
  <c r="P229" i="45" s="1"/>
  <c r="S229" i="45" s="1"/>
  <c r="AO230" i="13" s="1"/>
  <c r="AQ230" i="13" s="1"/>
  <c r="O236" i="45"/>
  <c r="R236" i="45" s="1"/>
  <c r="N237" i="13" s="1"/>
  <c r="P237" i="13" s="1"/>
  <c r="O240" i="45"/>
  <c r="R240" i="45" s="1"/>
  <c r="N241" i="13" s="1"/>
  <c r="P241" i="13" s="1"/>
  <c r="O243" i="45"/>
  <c r="R243" i="45" s="1"/>
  <c r="N244" i="13" s="1"/>
  <c r="P244" i="13" s="1"/>
  <c r="O248" i="45"/>
  <c r="P248" i="45" s="1"/>
  <c r="S248" i="45" s="1"/>
  <c r="AO249" i="13" s="1"/>
  <c r="AQ249" i="13" s="1"/>
  <c r="O251" i="45"/>
  <c r="P251" i="45" s="1"/>
  <c r="S251" i="45" s="1"/>
  <c r="AO252" i="13" s="1"/>
  <c r="AQ252" i="13" s="1"/>
  <c r="O254" i="45"/>
  <c r="R254" i="45" s="1"/>
  <c r="N255" i="13" s="1"/>
  <c r="P255" i="13" s="1"/>
  <c r="O255" i="45"/>
  <c r="O256" i="45"/>
  <c r="P256" i="45" s="1"/>
  <c r="S256" i="45" s="1"/>
  <c r="AO257" i="13" s="1"/>
  <c r="AQ257" i="13" s="1"/>
  <c r="O260" i="45"/>
  <c r="R260" i="45" s="1"/>
  <c r="N261" i="13" s="1"/>
  <c r="P261" i="13" s="1"/>
  <c r="O261" i="45"/>
  <c r="P261" i="45" s="1"/>
  <c r="S261" i="45" s="1"/>
  <c r="AO262" i="13" s="1"/>
  <c r="AQ262" i="13" s="1"/>
  <c r="O262" i="45"/>
  <c r="O263" i="45"/>
  <c r="O264" i="45"/>
  <c r="O269" i="45"/>
  <c r="O270" i="45"/>
  <c r="R270" i="45" s="1"/>
  <c r="N271" i="13" s="1"/>
  <c r="P271" i="13" s="1"/>
  <c r="O271" i="45"/>
  <c r="R271" i="45" s="1"/>
  <c r="N272" i="13" s="1"/>
  <c r="P272" i="13" s="1"/>
  <c r="O272" i="45"/>
  <c r="R272" i="45" s="1"/>
  <c r="N273" i="13" s="1"/>
  <c r="P273" i="13" s="1"/>
  <c r="O274" i="45"/>
  <c r="O275" i="45"/>
  <c r="P275" i="45" s="1"/>
  <c r="S275" i="45" s="1"/>
  <c r="AO276" i="13" s="1"/>
  <c r="AQ276" i="13" s="1"/>
  <c r="O276" i="45"/>
  <c r="O246" i="45"/>
  <c r="O279" i="45"/>
  <c r="P279" i="45" s="1"/>
  <c r="S279" i="45" s="1"/>
  <c r="AO280" i="13" s="1"/>
  <c r="AQ280" i="13" s="1"/>
  <c r="O278" i="45"/>
  <c r="R278" i="45" s="1"/>
  <c r="N279" i="13" s="1"/>
  <c r="P279" i="13" s="1"/>
  <c r="O280" i="45"/>
  <c r="R280" i="45" s="1"/>
  <c r="N281" i="13" s="1"/>
  <c r="P281" i="13" s="1"/>
  <c r="O283" i="45"/>
  <c r="R283" i="45" s="1"/>
  <c r="N284" i="13" s="1"/>
  <c r="P284" i="13" s="1"/>
  <c r="O285" i="45"/>
  <c r="R285" i="45" s="1"/>
  <c r="N286" i="13" s="1"/>
  <c r="P286" i="13" s="1"/>
  <c r="O287" i="45"/>
  <c r="O286" i="45"/>
  <c r="R286" i="45" s="1"/>
  <c r="N287" i="13" s="1"/>
  <c r="P287" i="13" s="1"/>
  <c r="O288" i="45"/>
  <c r="O291" i="45"/>
  <c r="R291" i="45" s="1"/>
  <c r="N292" i="13" s="1"/>
  <c r="P292" i="13" s="1"/>
  <c r="O292" i="45"/>
  <c r="O293" i="45"/>
  <c r="P293" i="45" s="1"/>
  <c r="S293" i="45" s="1"/>
  <c r="AO294" i="13" s="1"/>
  <c r="AQ294" i="13" s="1"/>
  <c r="O294" i="45"/>
  <c r="P294" i="45" s="1"/>
  <c r="S294" i="45" s="1"/>
  <c r="AO295" i="13" s="1"/>
  <c r="AQ295" i="13" s="1"/>
  <c r="O296" i="45"/>
  <c r="R296" i="45" s="1"/>
  <c r="N297" i="13" s="1"/>
  <c r="P297" i="13" s="1"/>
  <c r="O299" i="45"/>
  <c r="O295" i="45"/>
  <c r="R295" i="45" s="1"/>
  <c r="N296" i="13" s="1"/>
  <c r="P296" i="13" s="1"/>
  <c r="O302" i="45"/>
  <c r="P302" i="45" s="1"/>
  <c r="S302" i="45" s="1"/>
  <c r="AO303" i="13" s="1"/>
  <c r="AQ303" i="13" s="1"/>
  <c r="O303" i="45"/>
  <c r="R303" i="45" s="1"/>
  <c r="N304" i="13" s="1"/>
  <c r="P304" i="13" s="1"/>
  <c r="O297" i="45"/>
  <c r="O304" i="45"/>
  <c r="R304" i="45" s="1"/>
  <c r="N305" i="13" s="1"/>
  <c r="P305" i="13" s="1"/>
  <c r="O298" i="45"/>
  <c r="P316" i="45"/>
  <c r="S316" i="45" s="1"/>
  <c r="AO317" i="13" s="1"/>
  <c r="AQ317" i="13" s="1"/>
  <c r="O300" i="45"/>
  <c r="O305" i="45"/>
  <c r="R305" i="45" s="1"/>
  <c r="N306" i="13" s="1"/>
  <c r="P306" i="13" s="1"/>
  <c r="O311" i="45"/>
  <c r="R311" i="45" s="1"/>
  <c r="N312" i="13" s="1"/>
  <c r="P312" i="13" s="1"/>
  <c r="P311" i="45"/>
  <c r="S311" i="45" s="1"/>
  <c r="AO312" i="13" s="1"/>
  <c r="AQ312" i="13" s="1"/>
  <c r="O313" i="45"/>
  <c r="O301" i="45"/>
  <c r="R301" i="45" s="1"/>
  <c r="N302" i="13" s="1"/>
  <c r="P302" i="13" s="1"/>
  <c r="O310" i="45"/>
  <c r="O318" i="45"/>
  <c r="O319" i="45"/>
  <c r="R319" i="45" s="1"/>
  <c r="N320" i="13" s="1"/>
  <c r="P320" i="13" s="1"/>
  <c r="O327" i="45"/>
  <c r="O335" i="45"/>
  <c r="R335" i="45" s="1"/>
  <c r="N336" i="13" s="1"/>
  <c r="P336" i="13" s="1"/>
  <c r="O336" i="45"/>
  <c r="R336" i="45" s="1"/>
  <c r="N337" i="13" s="1"/>
  <c r="P337" i="13" s="1"/>
  <c r="O340" i="45"/>
  <c r="P340" i="45" s="1"/>
  <c r="S340" i="45" s="1"/>
  <c r="AO341" i="13" s="1"/>
  <c r="AQ341" i="13" s="1"/>
  <c r="O343" i="45"/>
  <c r="O346" i="45"/>
  <c r="P346" i="45" s="1"/>
  <c r="S346" i="45" s="1"/>
  <c r="AO347" i="13" s="1"/>
  <c r="AQ347" i="13" s="1"/>
  <c r="O353" i="45"/>
  <c r="R353" i="45" s="1"/>
  <c r="N354" i="13" s="1"/>
  <c r="P354" i="13" s="1"/>
  <c r="O361" i="45"/>
  <c r="R361" i="45" s="1"/>
  <c r="N362" i="13" s="1"/>
  <c r="P362" i="13" s="1"/>
  <c r="O368" i="45"/>
  <c r="O306" i="45"/>
  <c r="P306" i="45" s="1"/>
  <c r="S306" i="45" s="1"/>
  <c r="AO307" i="13" s="1"/>
  <c r="AQ307" i="13" s="1"/>
  <c r="O308" i="45"/>
  <c r="P308" i="45" s="1"/>
  <c r="S308" i="45" s="1"/>
  <c r="AO309" i="13" s="1"/>
  <c r="AQ309" i="13" s="1"/>
  <c r="O277" i="45"/>
  <c r="P277" i="45" s="1"/>
  <c r="S277" i="45" s="1"/>
  <c r="AO278" i="13" s="1"/>
  <c r="O309" i="45"/>
  <c r="R309" i="45" s="1"/>
  <c r="N310" i="13" s="1"/>
  <c r="P310" i="13" s="1"/>
  <c r="O312" i="45"/>
  <c r="R312" i="45" s="1"/>
  <c r="N313" i="13" s="1"/>
  <c r="P313" i="13" s="1"/>
  <c r="O314" i="45"/>
  <c r="R314" i="45" s="1"/>
  <c r="N315" i="13" s="1"/>
  <c r="P315" i="13" s="1"/>
  <c r="O315" i="45"/>
  <c r="P315" i="45" s="1"/>
  <c r="S315" i="45" s="1"/>
  <c r="AO316" i="13" s="1"/>
  <c r="AQ316" i="13" s="1"/>
  <c r="R315" i="45"/>
  <c r="N316" i="13" s="1"/>
  <c r="P316" i="13" s="1"/>
  <c r="O316" i="45"/>
  <c r="R316" i="45" s="1"/>
  <c r="N317" i="13" s="1"/>
  <c r="P317" i="13" s="1"/>
  <c r="O317" i="45"/>
  <c r="R317" i="45" s="1"/>
  <c r="N318" i="13" s="1"/>
  <c r="P318" i="13" s="1"/>
  <c r="O320" i="45"/>
  <c r="O321" i="45"/>
  <c r="R321" i="45" s="1"/>
  <c r="N322" i="13" s="1"/>
  <c r="P322" i="13" s="1"/>
  <c r="O322" i="45"/>
  <c r="R322" i="45" s="1"/>
  <c r="N323" i="13" s="1"/>
  <c r="P323" i="13" s="1"/>
  <c r="P322" i="45"/>
  <c r="S322" i="45" s="1"/>
  <c r="AO323" i="13" s="1"/>
  <c r="AQ323" i="13" s="1"/>
  <c r="O323" i="45"/>
  <c r="R323" i="45" s="1"/>
  <c r="N324" i="13" s="1"/>
  <c r="P324" i="13" s="1"/>
  <c r="O324" i="45"/>
  <c r="R324" i="45" s="1"/>
  <c r="N325" i="13" s="1"/>
  <c r="P325" i="13" s="1"/>
  <c r="P324" i="45"/>
  <c r="S324" i="45" s="1"/>
  <c r="AO325" i="13" s="1"/>
  <c r="AQ325" i="13" s="1"/>
  <c r="O325" i="45"/>
  <c r="R325" i="45" s="1"/>
  <c r="N326" i="13" s="1"/>
  <c r="P326" i="13" s="1"/>
  <c r="O326" i="45"/>
  <c r="R326" i="45" s="1"/>
  <c r="N327" i="13" s="1"/>
  <c r="P327" i="13" s="1"/>
  <c r="O328" i="45"/>
  <c r="R328" i="45" s="1"/>
  <c r="N329" i="13" s="1"/>
  <c r="P329" i="13" s="1"/>
  <c r="O329" i="45"/>
  <c r="O330" i="45"/>
  <c r="P330" i="45" s="1"/>
  <c r="S330" i="45" s="1"/>
  <c r="AO331" i="13" s="1"/>
  <c r="AQ331" i="13" s="1"/>
  <c r="O331" i="45"/>
  <c r="P331" i="45" s="1"/>
  <c r="S331" i="45" s="1"/>
  <c r="AO332" i="13" s="1"/>
  <c r="AQ332" i="13" s="1"/>
  <c r="O332" i="45"/>
  <c r="P332" i="45" s="1"/>
  <c r="S332" i="45" s="1"/>
  <c r="AO333" i="13" s="1"/>
  <c r="AQ333" i="13" s="1"/>
  <c r="O333" i="45"/>
  <c r="R333" i="45" s="1"/>
  <c r="N334" i="13" s="1"/>
  <c r="P334" i="13" s="1"/>
  <c r="O334" i="45"/>
  <c r="R334" i="45" s="1"/>
  <c r="N335" i="13" s="1"/>
  <c r="P335" i="13" s="1"/>
  <c r="O337" i="45"/>
  <c r="R337" i="45" s="1"/>
  <c r="N338" i="13" s="1"/>
  <c r="P338" i="13" s="1"/>
  <c r="O307" i="45"/>
  <c r="R307" i="45" s="1"/>
  <c r="N308" i="13" s="1"/>
  <c r="O339" i="45"/>
  <c r="O341" i="45"/>
  <c r="P341" i="45" s="1"/>
  <c r="S341" i="45" s="1"/>
  <c r="AO342" i="13" s="1"/>
  <c r="AQ342" i="13" s="1"/>
  <c r="O342" i="45"/>
  <c r="P342" i="45" s="1"/>
  <c r="S342" i="45" s="1"/>
  <c r="AO343" i="13" s="1"/>
  <c r="AQ343" i="13" s="1"/>
  <c r="O345" i="45"/>
  <c r="R345" i="45" s="1"/>
  <c r="N346" i="13" s="1"/>
  <c r="P346" i="13" s="1"/>
  <c r="P345" i="45"/>
  <c r="S345" i="45" s="1"/>
  <c r="AO346" i="13" s="1"/>
  <c r="AQ346" i="13" s="1"/>
  <c r="O344" i="45"/>
  <c r="O347" i="45"/>
  <c r="P347" i="45" s="1"/>
  <c r="S347" i="45" s="1"/>
  <c r="AO348" i="13" s="1"/>
  <c r="AQ348" i="13" s="1"/>
  <c r="O348" i="45"/>
  <c r="R348" i="45" s="1"/>
  <c r="N349" i="13" s="1"/>
  <c r="P349" i="13" s="1"/>
  <c r="O349" i="45"/>
  <c r="P349" i="45" s="1"/>
  <c r="S349" i="45" s="1"/>
  <c r="AO350" i="13" s="1"/>
  <c r="AQ350" i="13" s="1"/>
  <c r="O350" i="45"/>
  <c r="P350" i="45" s="1"/>
  <c r="S350" i="45" s="1"/>
  <c r="AO351" i="13" s="1"/>
  <c r="AQ351" i="13" s="1"/>
  <c r="O351" i="45"/>
  <c r="R351" i="45" s="1"/>
  <c r="N352" i="13" s="1"/>
  <c r="P352" i="13" s="1"/>
  <c r="O352" i="45"/>
  <c r="R352" i="45" s="1"/>
  <c r="N353" i="13" s="1"/>
  <c r="P353" i="13" s="1"/>
  <c r="O354" i="45"/>
  <c r="R354" i="45" s="1"/>
  <c r="N355" i="13" s="1"/>
  <c r="P355" i="13" s="1"/>
  <c r="O355" i="45"/>
  <c r="P355" i="45" s="1"/>
  <c r="S355" i="45" s="1"/>
  <c r="AO356" i="13" s="1"/>
  <c r="AQ356" i="13" s="1"/>
  <c r="O356" i="45"/>
  <c r="R356" i="45" s="1"/>
  <c r="N357" i="13" s="1"/>
  <c r="P357" i="13" s="1"/>
  <c r="P356" i="45"/>
  <c r="S356" i="45" s="1"/>
  <c r="AO357" i="13" s="1"/>
  <c r="AQ357" i="13" s="1"/>
  <c r="O357" i="45"/>
  <c r="P357" i="45" s="1"/>
  <c r="S357" i="45" s="1"/>
  <c r="AO358" i="13" s="1"/>
  <c r="AQ358" i="13" s="1"/>
  <c r="O358" i="45"/>
  <c r="R358" i="45" s="1"/>
  <c r="N359" i="13" s="1"/>
  <c r="P359" i="13" s="1"/>
  <c r="O359" i="45"/>
  <c r="R359" i="45" s="1"/>
  <c r="N360" i="13" s="1"/>
  <c r="P360" i="13" s="1"/>
  <c r="O360" i="45"/>
  <c r="R360" i="45" s="1"/>
  <c r="N361" i="13" s="1"/>
  <c r="P361" i="13" s="1"/>
  <c r="O362" i="45"/>
  <c r="O363" i="45"/>
  <c r="P363" i="45" s="1"/>
  <c r="S363" i="45" s="1"/>
  <c r="AO364" i="13" s="1"/>
  <c r="AQ364" i="13" s="1"/>
  <c r="O364" i="45"/>
  <c r="R364" i="45" s="1"/>
  <c r="N365" i="13" s="1"/>
  <c r="P365" i="13" s="1"/>
  <c r="O365" i="45"/>
  <c r="P365" i="45" s="1"/>
  <c r="S365" i="45" s="1"/>
  <c r="AO366" i="13" s="1"/>
  <c r="AQ366" i="13" s="1"/>
  <c r="O366" i="45"/>
  <c r="O367" i="45"/>
  <c r="R367" i="45" s="1"/>
  <c r="N368" i="13" s="1"/>
  <c r="P368" i="13" s="1"/>
  <c r="P367" i="45"/>
  <c r="S367" i="45" s="1"/>
  <c r="AO368" i="13" s="1"/>
  <c r="AQ368" i="13" s="1"/>
  <c r="O4" i="45"/>
  <c r="R4" i="45" s="1"/>
  <c r="N5" i="13" s="1"/>
  <c r="O338" i="45"/>
  <c r="P338" i="45" s="1"/>
  <c r="S338" i="45" s="1"/>
  <c r="AO339" i="13" s="1"/>
  <c r="R338" i="45"/>
  <c r="N339" i="13" s="1"/>
  <c r="P271" i="45" l="1"/>
  <c r="S271" i="45" s="1"/>
  <c r="AO272" i="13" s="1"/>
  <c r="AQ272" i="13" s="1"/>
  <c r="R117" i="45"/>
  <c r="N118" i="13" s="1"/>
  <c r="P118" i="13" s="1"/>
  <c r="R308" i="45"/>
  <c r="N309" i="13" s="1"/>
  <c r="P309" i="13" s="1"/>
  <c r="P69" i="45"/>
  <c r="S69" i="45" s="1"/>
  <c r="AO70" i="13" s="1"/>
  <c r="AQ70" i="13" s="1"/>
  <c r="P88" i="45"/>
  <c r="S88" i="45" s="1"/>
  <c r="AO89" i="13" s="1"/>
  <c r="AQ89" i="13" s="1"/>
  <c r="R347" i="45"/>
  <c r="N348" i="13" s="1"/>
  <c r="P348" i="13" s="1"/>
  <c r="P286" i="45"/>
  <c r="S286" i="45" s="1"/>
  <c r="AO287" i="13" s="1"/>
  <c r="AQ287" i="13" s="1"/>
  <c r="R357" i="45"/>
  <c r="N358" i="13" s="1"/>
  <c r="P358" i="13" s="1"/>
  <c r="P4" i="45"/>
  <c r="S4" i="45" s="1"/>
  <c r="AO5" i="13" s="1"/>
  <c r="P312" i="45"/>
  <c r="S312" i="45" s="1"/>
  <c r="AO313" i="13" s="1"/>
  <c r="AQ313" i="13" s="1"/>
  <c r="P267" i="45"/>
  <c r="S267" i="45" s="1"/>
  <c r="AO268" i="13" s="1"/>
  <c r="AQ268" i="13" s="1"/>
  <c r="P165" i="45"/>
  <c r="S165" i="45" s="1"/>
  <c r="AO166" i="13" s="1"/>
  <c r="AQ166" i="13" s="1"/>
  <c r="P119" i="45"/>
  <c r="S119" i="45" s="1"/>
  <c r="AO120" i="13" s="1"/>
  <c r="AQ120" i="13" s="1"/>
  <c r="P218" i="45"/>
  <c r="S218" i="45" s="1"/>
  <c r="AO219" i="13" s="1"/>
  <c r="AQ219" i="13" s="1"/>
  <c r="P28" i="45"/>
  <c r="S28" i="45" s="1"/>
  <c r="AO29" i="13" s="1"/>
  <c r="AQ29" i="13" s="1"/>
  <c r="P272" i="45"/>
  <c r="S272" i="45" s="1"/>
  <c r="AO273" i="13" s="1"/>
  <c r="AQ273" i="13" s="1"/>
  <c r="P234" i="45"/>
  <c r="S234" i="45" s="1"/>
  <c r="AO235" i="13" s="1"/>
  <c r="AQ235" i="13" s="1"/>
  <c r="R233" i="45"/>
  <c r="N234" i="13" s="1"/>
  <c r="P234" i="13" s="1"/>
  <c r="R159" i="45"/>
  <c r="N160" i="13" s="1"/>
  <c r="P160" i="13" s="1"/>
  <c r="R109" i="45"/>
  <c r="N110" i="13" s="1"/>
  <c r="P110" i="13" s="1"/>
  <c r="P86" i="45"/>
  <c r="S86" i="45" s="1"/>
  <c r="AO87" i="13" s="1"/>
  <c r="AQ87" i="13" s="1"/>
  <c r="P323" i="45"/>
  <c r="S323" i="45" s="1"/>
  <c r="AO324" i="13" s="1"/>
  <c r="AQ324" i="13" s="1"/>
  <c r="P14" i="45"/>
  <c r="S14" i="45" s="1"/>
  <c r="AO15" i="13" s="1"/>
  <c r="AQ15" i="13" s="1"/>
  <c r="R350" i="45"/>
  <c r="N351" i="13" s="1"/>
  <c r="P351" i="13" s="1"/>
  <c r="P325" i="45"/>
  <c r="S325" i="45" s="1"/>
  <c r="AO326" i="13" s="1"/>
  <c r="AQ326" i="13" s="1"/>
  <c r="R332" i="45"/>
  <c r="N333" i="13" s="1"/>
  <c r="P333" i="13" s="1"/>
  <c r="P303" i="45"/>
  <c r="S303" i="45" s="1"/>
  <c r="AO304" i="13" s="1"/>
  <c r="AQ304" i="13" s="1"/>
  <c r="R275" i="45"/>
  <c r="N276" i="13" s="1"/>
  <c r="P276" i="13" s="1"/>
  <c r="R245" i="45"/>
  <c r="N246" i="13" s="1"/>
  <c r="P246" i="13" s="1"/>
  <c r="P205" i="45"/>
  <c r="S205" i="45" s="1"/>
  <c r="AO206" i="13" s="1"/>
  <c r="AQ206" i="13" s="1"/>
  <c r="R259" i="45"/>
  <c r="N260" i="13" s="1"/>
  <c r="P260" i="13" s="1"/>
  <c r="P215" i="45"/>
  <c r="S215" i="45" s="1"/>
  <c r="AO216" i="13" s="1"/>
  <c r="AQ216" i="13" s="1"/>
  <c r="R223" i="45"/>
  <c r="N224" i="13" s="1"/>
  <c r="P224" i="13" s="1"/>
  <c r="P76" i="45"/>
  <c r="S76" i="45" s="1"/>
  <c r="AO77" i="13" s="1"/>
  <c r="AQ77" i="13" s="1"/>
  <c r="R342" i="45"/>
  <c r="N343" i="13" s="1"/>
  <c r="P343" i="13" s="1"/>
  <c r="P337" i="45"/>
  <c r="S337" i="45" s="1"/>
  <c r="AO338" i="13" s="1"/>
  <c r="AQ338" i="13" s="1"/>
  <c r="R277" i="45"/>
  <c r="N278" i="13" s="1"/>
  <c r="R346" i="45"/>
  <c r="N347" i="13" s="1"/>
  <c r="P347" i="13" s="1"/>
  <c r="P326" i="45"/>
  <c r="S326" i="45" s="1"/>
  <c r="AO327" i="13" s="1"/>
  <c r="AQ327" i="13" s="1"/>
  <c r="P280" i="45"/>
  <c r="S280" i="45" s="1"/>
  <c r="AO281" i="13" s="1"/>
  <c r="AQ281" i="13" s="1"/>
  <c r="R251" i="45"/>
  <c r="N252" i="13" s="1"/>
  <c r="P252" i="13" s="1"/>
  <c r="P282" i="45"/>
  <c r="S282" i="45" s="1"/>
  <c r="AO283" i="13" s="1"/>
  <c r="AQ283" i="13" s="1"/>
  <c r="P22" i="45"/>
  <c r="S22" i="45" s="1"/>
  <c r="AO23" i="13" s="1"/>
  <c r="AQ23" i="13" s="1"/>
  <c r="R174" i="45"/>
  <c r="N175" i="13" s="1"/>
  <c r="P175" i="13" s="1"/>
  <c r="R107" i="45"/>
  <c r="N108" i="13" s="1"/>
  <c r="P108" i="13" s="1"/>
  <c r="P29" i="45"/>
  <c r="S29" i="45" s="1"/>
  <c r="AO30" i="13" s="1"/>
  <c r="AQ30" i="13" s="1"/>
  <c r="P317" i="45"/>
  <c r="S317" i="45" s="1"/>
  <c r="AO318" i="13" s="1"/>
  <c r="AQ318" i="13" s="1"/>
  <c r="P295" i="45"/>
  <c r="S295" i="45" s="1"/>
  <c r="AO296" i="13" s="1"/>
  <c r="AQ296" i="13" s="1"/>
  <c r="P173" i="45"/>
  <c r="S173" i="45" s="1"/>
  <c r="AO174" i="13" s="1"/>
  <c r="AQ174" i="13" s="1"/>
  <c r="P281" i="45"/>
  <c r="S281" i="45" s="1"/>
  <c r="AO282" i="13" s="1"/>
  <c r="AQ282" i="13" s="1"/>
  <c r="P242" i="45"/>
  <c r="S242" i="45" s="1"/>
  <c r="AO243" i="13" s="1"/>
  <c r="AQ243" i="13" s="1"/>
  <c r="P206" i="45"/>
  <c r="S206" i="45" s="1"/>
  <c r="AO207" i="13" s="1"/>
  <c r="AQ207" i="13" s="1"/>
  <c r="P59" i="45"/>
  <c r="S59" i="45" s="1"/>
  <c r="P46" i="45"/>
  <c r="S46" i="45" s="1"/>
  <c r="AO47" i="13" s="1"/>
  <c r="AQ47" i="13" s="1"/>
  <c r="P305" i="45"/>
  <c r="S305" i="45" s="1"/>
  <c r="AO306" i="13" s="1"/>
  <c r="AQ306" i="13" s="1"/>
  <c r="P239" i="45"/>
  <c r="S239" i="45" s="1"/>
  <c r="AO240" i="13" s="1"/>
  <c r="AQ240" i="13" s="1"/>
  <c r="P185" i="45"/>
  <c r="S185" i="45" s="1"/>
  <c r="AO186" i="13" s="1"/>
  <c r="R231" i="45"/>
  <c r="N232" i="13" s="1"/>
  <c r="P232" i="13" s="1"/>
  <c r="R10" i="45"/>
  <c r="N11" i="13" s="1"/>
  <c r="P11" i="13" s="1"/>
  <c r="P307" i="45"/>
  <c r="S307" i="45" s="1"/>
  <c r="AO308" i="13" s="1"/>
  <c r="P360" i="45"/>
  <c r="S360" i="45" s="1"/>
  <c r="AO361" i="13" s="1"/>
  <c r="AQ361" i="13" s="1"/>
  <c r="P270" i="45"/>
  <c r="S270" i="45" s="1"/>
  <c r="AO271" i="13" s="1"/>
  <c r="AQ271" i="13" s="1"/>
  <c r="P240" i="45"/>
  <c r="S240" i="45" s="1"/>
  <c r="AO241" i="13" s="1"/>
  <c r="AQ241" i="13" s="1"/>
  <c r="P178" i="45"/>
  <c r="S178" i="45" s="1"/>
  <c r="AO179" i="13" s="1"/>
  <c r="AQ179" i="13" s="1"/>
  <c r="R135" i="45"/>
  <c r="N136" i="13" s="1"/>
  <c r="P136" i="13" s="1"/>
  <c r="R39" i="45"/>
  <c r="N40" i="13" s="1"/>
  <c r="P40" i="13" s="1"/>
  <c r="P328" i="45"/>
  <c r="S328" i="45" s="1"/>
  <c r="AO329" i="13" s="1"/>
  <c r="AQ329" i="13" s="1"/>
  <c r="R365" i="45"/>
  <c r="N366" i="13" s="1"/>
  <c r="P366" i="13" s="1"/>
  <c r="P348" i="45"/>
  <c r="S348" i="45" s="1"/>
  <c r="AO349" i="13" s="1"/>
  <c r="AQ349" i="13" s="1"/>
  <c r="P314" i="45"/>
  <c r="S314" i="45" s="1"/>
  <c r="AO315" i="13" s="1"/>
  <c r="AQ315" i="13" s="1"/>
  <c r="P309" i="45"/>
  <c r="S309" i="45" s="1"/>
  <c r="AO310" i="13" s="1"/>
  <c r="AQ310" i="13" s="1"/>
  <c r="P353" i="45"/>
  <c r="S353" i="45" s="1"/>
  <c r="AO354" i="13" s="1"/>
  <c r="AQ354" i="13" s="1"/>
  <c r="P334" i="45"/>
  <c r="S334" i="45" s="1"/>
  <c r="AO335" i="13" s="1"/>
  <c r="AQ335" i="13" s="1"/>
  <c r="P336" i="45"/>
  <c r="S336" i="45" s="1"/>
  <c r="AO337" i="13" s="1"/>
  <c r="AQ337" i="13" s="1"/>
  <c r="P260" i="45"/>
  <c r="S260" i="45" s="1"/>
  <c r="AO261" i="13" s="1"/>
  <c r="AQ261" i="13" s="1"/>
  <c r="R248" i="45"/>
  <c r="N249" i="13" s="1"/>
  <c r="P249" i="13" s="1"/>
  <c r="P167" i="45"/>
  <c r="S167" i="45" s="1"/>
  <c r="AO168" i="13" s="1"/>
  <c r="AQ168" i="13" s="1"/>
  <c r="P150" i="45"/>
  <c r="S150" i="45" s="1"/>
  <c r="AO151" i="13" s="1"/>
  <c r="AQ151" i="13" s="1"/>
  <c r="P15" i="45"/>
  <c r="S15" i="45" s="1"/>
  <c r="AO16" i="13" s="1"/>
  <c r="AQ16" i="13" s="1"/>
  <c r="P44" i="45"/>
  <c r="S44" i="45" s="1"/>
  <c r="AO45" i="13" s="1"/>
  <c r="AQ45" i="13" s="1"/>
  <c r="P54" i="45"/>
  <c r="S54" i="45" s="1"/>
  <c r="AO55" i="13" s="1"/>
  <c r="AQ55" i="13" s="1"/>
  <c r="P121" i="45"/>
  <c r="S121" i="45" s="1"/>
  <c r="AO122" i="13" s="1"/>
  <c r="AQ122" i="13" s="1"/>
  <c r="R32" i="45"/>
  <c r="N33" i="13" s="1"/>
  <c r="R331" i="45"/>
  <c r="N332" i="13" s="1"/>
  <c r="P332" i="13" s="1"/>
  <c r="P265" i="45"/>
  <c r="S265" i="45" s="1"/>
  <c r="AO266" i="13" s="1"/>
  <c r="AQ266" i="13" s="1"/>
  <c r="P162" i="45"/>
  <c r="S162" i="45" s="1"/>
  <c r="AO163" i="13" s="1"/>
  <c r="AQ163" i="13" s="1"/>
  <c r="P321" i="45"/>
  <c r="S321" i="45" s="1"/>
  <c r="AO322" i="13" s="1"/>
  <c r="AQ322" i="13" s="1"/>
  <c r="P210" i="45"/>
  <c r="S210" i="45" s="1"/>
  <c r="AO211" i="13" s="1"/>
  <c r="AQ211" i="13" s="1"/>
  <c r="P209" i="45"/>
  <c r="S209" i="45" s="1"/>
  <c r="AO210" i="13" s="1"/>
  <c r="AQ210" i="13" s="1"/>
  <c r="P114" i="45"/>
  <c r="S114" i="45" s="1"/>
  <c r="AO115" i="13" s="1"/>
  <c r="AQ115" i="13" s="1"/>
  <c r="P103" i="45"/>
  <c r="S103" i="45" s="1"/>
  <c r="AO104" i="13" s="1"/>
  <c r="AQ104" i="13" s="1"/>
  <c r="P52" i="45"/>
  <c r="S52" i="45" s="1"/>
  <c r="AO53" i="13" s="1"/>
  <c r="AQ53" i="13" s="1"/>
  <c r="R83" i="45"/>
  <c r="N84" i="13" s="1"/>
  <c r="P84" i="13" s="1"/>
  <c r="R26" i="45"/>
  <c r="N27" i="13" s="1"/>
  <c r="P27" i="13" s="1"/>
  <c r="R341" i="45"/>
  <c r="N342" i="13" s="1"/>
  <c r="P342" i="13" s="1"/>
  <c r="P335" i="45"/>
  <c r="S335" i="45" s="1"/>
  <c r="AO336" i="13" s="1"/>
  <c r="AQ336" i="13" s="1"/>
  <c r="P304" i="45"/>
  <c r="S304" i="45" s="1"/>
  <c r="AO305" i="13" s="1"/>
  <c r="AQ305" i="13" s="1"/>
  <c r="P278" i="45"/>
  <c r="S278" i="45" s="1"/>
  <c r="AO279" i="13" s="1"/>
  <c r="AQ279" i="13" s="1"/>
  <c r="P252" i="45"/>
  <c r="S252" i="45" s="1"/>
  <c r="AO253" i="13" s="1"/>
  <c r="AQ253" i="13" s="1"/>
  <c r="P220" i="45"/>
  <c r="S220" i="45" s="1"/>
  <c r="AO221" i="13" s="1"/>
  <c r="AQ221" i="13" s="1"/>
  <c r="P155" i="45"/>
  <c r="S155" i="45" s="1"/>
  <c r="AO156" i="13" s="1"/>
  <c r="AQ156" i="13" s="1"/>
  <c r="R136" i="45"/>
  <c r="N137" i="13" s="1"/>
  <c r="P137" i="13" s="1"/>
  <c r="P203" i="45"/>
  <c r="S203" i="45" s="1"/>
  <c r="AO204" i="13" s="1"/>
  <c r="AQ204" i="13" s="1"/>
  <c r="P195" i="45"/>
  <c r="S195" i="45" s="1"/>
  <c r="AO196" i="13" s="1"/>
  <c r="AQ196" i="13" s="1"/>
  <c r="P140" i="45"/>
  <c r="S140" i="45" s="1"/>
  <c r="AO141" i="13" s="1"/>
  <c r="AQ141" i="13" s="1"/>
  <c r="R132" i="45"/>
  <c r="N133" i="13" s="1"/>
  <c r="P133" i="13" s="1"/>
  <c r="R230" i="45"/>
  <c r="N231" i="13" s="1"/>
  <c r="P231" i="13" s="1"/>
  <c r="P113" i="45"/>
  <c r="S113" i="45" s="1"/>
  <c r="AO114" i="13" s="1"/>
  <c r="AQ114" i="13" s="1"/>
  <c r="P161" i="45"/>
  <c r="S161" i="45" s="1"/>
  <c r="AO162" i="13" s="1"/>
  <c r="AQ162" i="13" s="1"/>
  <c r="P142" i="45"/>
  <c r="S142" i="45" s="1"/>
  <c r="AO143" i="13" s="1"/>
  <c r="AQ143" i="13" s="1"/>
  <c r="R112" i="45"/>
  <c r="N113" i="13" s="1"/>
  <c r="P113" i="13" s="1"/>
  <c r="P38" i="45"/>
  <c r="S38" i="45" s="1"/>
  <c r="AO39" i="13" s="1"/>
  <c r="AQ39" i="13" s="1"/>
  <c r="P84" i="45"/>
  <c r="S84" i="45" s="1"/>
  <c r="AO85" i="13" s="1"/>
  <c r="AQ85" i="13" s="1"/>
  <c r="P127" i="45"/>
  <c r="S127" i="45" s="1"/>
  <c r="AO128" i="13" s="1"/>
  <c r="AQ128" i="13" s="1"/>
  <c r="R226" i="45"/>
  <c r="N227" i="13" s="1"/>
  <c r="P227" i="13" s="1"/>
  <c r="R219" i="45"/>
  <c r="N220" i="13" s="1"/>
  <c r="P220" i="13" s="1"/>
  <c r="R279" i="45"/>
  <c r="N280" i="13" s="1"/>
  <c r="P280" i="13" s="1"/>
  <c r="R227" i="45"/>
  <c r="N228" i="13" s="1"/>
  <c r="P228" i="13" s="1"/>
  <c r="P21" i="45"/>
  <c r="S21" i="45" s="1"/>
  <c r="AO22" i="13" s="1"/>
  <c r="AQ22" i="13" s="1"/>
  <c r="P359" i="45"/>
  <c r="S359" i="45" s="1"/>
  <c r="AO360" i="13" s="1"/>
  <c r="AQ360" i="13" s="1"/>
  <c r="R349" i="45"/>
  <c r="N350" i="13" s="1"/>
  <c r="P350" i="13" s="1"/>
  <c r="P358" i="45"/>
  <c r="S358" i="45" s="1"/>
  <c r="AO359" i="13" s="1"/>
  <c r="AQ359" i="13" s="1"/>
  <c r="R294" i="45"/>
  <c r="N295" i="13" s="1"/>
  <c r="P295" i="13" s="1"/>
  <c r="P283" i="45"/>
  <c r="S283" i="45" s="1"/>
  <c r="AO284" i="13" s="1"/>
  <c r="AQ284" i="13" s="1"/>
  <c r="R194" i="45"/>
  <c r="N195" i="13" s="1"/>
  <c r="P195" i="13" s="1"/>
  <c r="R249" i="45"/>
  <c r="N250" i="13" s="1"/>
  <c r="P250" i="13" s="1"/>
  <c r="P214" i="45"/>
  <c r="S214" i="45" s="1"/>
  <c r="AO215" i="13" s="1"/>
  <c r="AQ215" i="13" s="1"/>
  <c r="R250" i="45"/>
  <c r="N251" i="13" s="1"/>
  <c r="P251" i="13" s="1"/>
  <c r="P143" i="45"/>
  <c r="S143" i="45" s="1"/>
  <c r="AO144" i="13" s="1"/>
  <c r="AQ144" i="13" s="1"/>
  <c r="R160" i="45"/>
  <c r="N161" i="13" s="1"/>
  <c r="P161" i="13" s="1"/>
  <c r="R102" i="45"/>
  <c r="N103" i="13" s="1"/>
  <c r="P103" i="13" s="1"/>
  <c r="P201" i="45"/>
  <c r="S201" i="45" s="1"/>
  <c r="AO202" i="13" s="1"/>
  <c r="AQ202" i="13" s="1"/>
  <c r="P92" i="45"/>
  <c r="S92" i="45" s="1"/>
  <c r="AO93" i="13" s="1"/>
  <c r="AQ93" i="13" s="1"/>
  <c r="R156" i="45"/>
  <c r="N157" i="13" s="1"/>
  <c r="P157" i="13" s="1"/>
  <c r="P125" i="45"/>
  <c r="S125" i="45" s="1"/>
  <c r="AO126" i="13" s="1"/>
  <c r="AQ126" i="13" s="1"/>
  <c r="P31" i="45"/>
  <c r="S31" i="45" s="1"/>
  <c r="AO32" i="13" s="1"/>
  <c r="AQ32" i="13" s="1"/>
  <c r="P25" i="45"/>
  <c r="S25" i="45" s="1"/>
  <c r="AO26" i="13" s="1"/>
  <c r="AQ26" i="13" s="1"/>
  <c r="P77" i="45"/>
  <c r="S77" i="45" s="1"/>
  <c r="AO78" i="13" s="1"/>
  <c r="AQ78" i="13" s="1"/>
  <c r="R82" i="45"/>
  <c r="N83" i="13" s="1"/>
  <c r="P83" i="13" s="1"/>
  <c r="R68" i="45"/>
  <c r="N69" i="13" s="1"/>
  <c r="P69" i="13" s="1"/>
  <c r="P55" i="45"/>
  <c r="S55" i="45" s="1"/>
  <c r="AO56" i="13" s="1"/>
  <c r="AQ56" i="13" s="1"/>
  <c r="P17" i="45"/>
  <c r="S17" i="45" s="1"/>
  <c r="AO18" i="13" s="1"/>
  <c r="AQ18" i="13" s="1"/>
  <c r="R7" i="45"/>
  <c r="N8" i="13" s="1"/>
  <c r="P8" i="13" s="1"/>
  <c r="AQ278" i="13"/>
  <c r="P5" i="13"/>
  <c r="R362" i="45"/>
  <c r="N363" i="13" s="1"/>
  <c r="P363" i="13" s="1"/>
  <c r="P362" i="45"/>
  <c r="S362" i="45" s="1"/>
  <c r="AO363" i="13" s="1"/>
  <c r="AQ363" i="13" s="1"/>
  <c r="P278" i="13"/>
  <c r="P352" i="45"/>
  <c r="S352" i="45" s="1"/>
  <c r="AO353" i="13" s="1"/>
  <c r="AQ353" i="13" s="1"/>
  <c r="R300" i="45"/>
  <c r="N301" i="13" s="1"/>
  <c r="P301" i="13" s="1"/>
  <c r="P300" i="45"/>
  <c r="S300" i="45" s="1"/>
  <c r="AO301" i="13" s="1"/>
  <c r="AQ301" i="13" s="1"/>
  <c r="AQ308" i="13"/>
  <c r="P329" i="45"/>
  <c r="S329" i="45" s="1"/>
  <c r="AO330" i="13" s="1"/>
  <c r="AQ330" i="13" s="1"/>
  <c r="R329" i="45"/>
  <c r="N330" i="13" s="1"/>
  <c r="P330" i="13" s="1"/>
  <c r="AQ339" i="13"/>
  <c r="P344" i="45"/>
  <c r="S344" i="45" s="1"/>
  <c r="AO345" i="13" s="1"/>
  <c r="AQ345" i="13" s="1"/>
  <c r="R344" i="45"/>
  <c r="N345" i="13" s="1"/>
  <c r="P345" i="13" s="1"/>
  <c r="P361" i="45"/>
  <c r="S361" i="45" s="1"/>
  <c r="AO362" i="13" s="1"/>
  <c r="AQ362" i="13" s="1"/>
  <c r="R327" i="45"/>
  <c r="N328" i="13" s="1"/>
  <c r="P328" i="13" s="1"/>
  <c r="P327" i="45"/>
  <c r="S327" i="45" s="1"/>
  <c r="AO328" i="13" s="1"/>
  <c r="AQ328" i="13" s="1"/>
  <c r="P310" i="45"/>
  <c r="S310" i="45" s="1"/>
  <c r="AO311" i="13" s="1"/>
  <c r="AQ311" i="13" s="1"/>
  <c r="R310" i="45"/>
  <c r="N311" i="13" s="1"/>
  <c r="P311" i="13" s="1"/>
  <c r="P339" i="13"/>
  <c r="R320" i="45"/>
  <c r="N321" i="13" s="1"/>
  <c r="P321" i="13" s="1"/>
  <c r="P320" i="45"/>
  <c r="S320" i="45" s="1"/>
  <c r="AO321" i="13" s="1"/>
  <c r="AQ321" i="13" s="1"/>
  <c r="P366" i="45"/>
  <c r="S366" i="45" s="1"/>
  <c r="AO367" i="13" s="1"/>
  <c r="AQ367" i="13" s="1"/>
  <c r="R366" i="45"/>
  <c r="N367" i="13" s="1"/>
  <c r="P367" i="13" s="1"/>
  <c r="R363" i="45"/>
  <c r="N364" i="13" s="1"/>
  <c r="P364" i="13" s="1"/>
  <c r="P351" i="45"/>
  <c r="S351" i="45" s="1"/>
  <c r="AO352" i="13" s="1"/>
  <c r="AQ352" i="13" s="1"/>
  <c r="R339" i="45"/>
  <c r="N340" i="13" s="1"/>
  <c r="P340" i="13" s="1"/>
  <c r="P339" i="45"/>
  <c r="S339" i="45" s="1"/>
  <c r="AO340" i="13" s="1"/>
  <c r="AQ340" i="13" s="1"/>
  <c r="R343" i="45"/>
  <c r="N344" i="13" s="1"/>
  <c r="P344" i="13" s="1"/>
  <c r="P343" i="45"/>
  <c r="S343" i="45" s="1"/>
  <c r="AO344" i="13" s="1"/>
  <c r="AQ344" i="13" s="1"/>
  <c r="P301" i="45"/>
  <c r="S301" i="45" s="1"/>
  <c r="AO302" i="13" s="1"/>
  <c r="AQ302" i="13" s="1"/>
  <c r="P308" i="13"/>
  <c r="R355" i="45"/>
  <c r="N356" i="13" s="1"/>
  <c r="P356" i="13" s="1"/>
  <c r="P333" i="45"/>
  <c r="S333" i="45" s="1"/>
  <c r="AO334" i="13" s="1"/>
  <c r="AQ334" i="13" s="1"/>
  <c r="R306" i="45"/>
  <c r="N307" i="13" s="1"/>
  <c r="P307" i="13" s="1"/>
  <c r="P368" i="45"/>
  <c r="S368" i="45" s="1"/>
  <c r="AO369" i="13" s="1"/>
  <c r="AQ369" i="13" s="1"/>
  <c r="R368" i="45"/>
  <c r="N369" i="13" s="1"/>
  <c r="P369" i="13" s="1"/>
  <c r="P318" i="45"/>
  <c r="S318" i="45" s="1"/>
  <c r="AO319" i="13" s="1"/>
  <c r="AQ319" i="13" s="1"/>
  <c r="R318" i="45"/>
  <c r="N319" i="13" s="1"/>
  <c r="P319" i="13" s="1"/>
  <c r="R313" i="45"/>
  <c r="N314" i="13" s="1"/>
  <c r="P314" i="13" s="1"/>
  <c r="P313" i="45"/>
  <c r="S313" i="45" s="1"/>
  <c r="AO314" i="13" s="1"/>
  <c r="AQ314" i="13" s="1"/>
  <c r="AQ5" i="13"/>
  <c r="R330" i="45"/>
  <c r="N331" i="13" s="1"/>
  <c r="P331" i="13" s="1"/>
  <c r="P364" i="45"/>
  <c r="S364" i="45" s="1"/>
  <c r="AO365" i="13" s="1"/>
  <c r="AQ365" i="13" s="1"/>
  <c r="P354" i="45"/>
  <c r="S354" i="45" s="1"/>
  <c r="AO355" i="13" s="1"/>
  <c r="AQ355" i="13" s="1"/>
  <c r="R340" i="45"/>
  <c r="N341" i="13" s="1"/>
  <c r="P341" i="13" s="1"/>
  <c r="R298" i="45"/>
  <c r="N299" i="13" s="1"/>
  <c r="P299" i="13" s="1"/>
  <c r="P298" i="45"/>
  <c r="S298" i="45" s="1"/>
  <c r="AO299" i="13" s="1"/>
  <c r="AQ299" i="13" s="1"/>
  <c r="R302" i="45"/>
  <c r="N303" i="13" s="1"/>
  <c r="P303" i="13" s="1"/>
  <c r="P255" i="45"/>
  <c r="S255" i="45" s="1"/>
  <c r="AO256" i="13" s="1"/>
  <c r="AQ256" i="13" s="1"/>
  <c r="R255" i="45"/>
  <c r="N256" i="13" s="1"/>
  <c r="P256" i="13" s="1"/>
  <c r="AQ217" i="13"/>
  <c r="P186" i="13"/>
  <c r="P262" i="45"/>
  <c r="S262" i="45" s="1"/>
  <c r="AO263" i="13" s="1"/>
  <c r="AQ263" i="13" s="1"/>
  <c r="R262" i="45"/>
  <c r="N263" i="13" s="1"/>
  <c r="P263" i="13" s="1"/>
  <c r="P319" i="45"/>
  <c r="S319" i="45" s="1"/>
  <c r="AO320" i="13" s="1"/>
  <c r="AQ320" i="13" s="1"/>
  <c r="P243" i="45"/>
  <c r="S243" i="45" s="1"/>
  <c r="AO244" i="13" s="1"/>
  <c r="AQ244" i="13" s="1"/>
  <c r="R225" i="45"/>
  <c r="N226" i="13" s="1"/>
  <c r="P226" i="13" s="1"/>
  <c r="P225" i="45"/>
  <c r="S225" i="45" s="1"/>
  <c r="AO226" i="13" s="1"/>
  <c r="AQ226" i="13" s="1"/>
  <c r="R257" i="45"/>
  <c r="N258" i="13" s="1"/>
  <c r="P258" i="13" s="1"/>
  <c r="P257" i="45"/>
  <c r="S257" i="45" s="1"/>
  <c r="AO258" i="13" s="1"/>
  <c r="AQ258" i="13" s="1"/>
  <c r="P299" i="45"/>
  <c r="S299" i="45" s="1"/>
  <c r="AO300" i="13" s="1"/>
  <c r="AQ300" i="13" s="1"/>
  <c r="R299" i="45"/>
  <c r="N300" i="13" s="1"/>
  <c r="P300" i="13" s="1"/>
  <c r="R287" i="45"/>
  <c r="N288" i="13" s="1"/>
  <c r="P288" i="13" s="1"/>
  <c r="P287" i="45"/>
  <c r="S287" i="45" s="1"/>
  <c r="AO288" i="13" s="1"/>
  <c r="AQ288" i="13" s="1"/>
  <c r="P274" i="45"/>
  <c r="S274" i="45" s="1"/>
  <c r="AO275" i="13" s="1"/>
  <c r="AQ275" i="13" s="1"/>
  <c r="R274" i="45"/>
  <c r="N275" i="13" s="1"/>
  <c r="P275" i="13" s="1"/>
  <c r="R269" i="45"/>
  <c r="N270" i="13" s="1"/>
  <c r="P270" i="13" s="1"/>
  <c r="P269" i="45"/>
  <c r="S269" i="45" s="1"/>
  <c r="AO270" i="13" s="1"/>
  <c r="AQ270" i="13" s="1"/>
  <c r="R222" i="45"/>
  <c r="N223" i="13" s="1"/>
  <c r="P223" i="13" s="1"/>
  <c r="P222" i="45"/>
  <c r="S222" i="45" s="1"/>
  <c r="AO223" i="13" s="1"/>
  <c r="AQ223" i="13" s="1"/>
  <c r="P297" i="45"/>
  <c r="S297" i="45" s="1"/>
  <c r="AO298" i="13" s="1"/>
  <c r="AQ298" i="13" s="1"/>
  <c r="R297" i="45"/>
  <c r="N298" i="13" s="1"/>
  <c r="P298" i="13" s="1"/>
  <c r="R292" i="45"/>
  <c r="N293" i="13" s="1"/>
  <c r="P293" i="13" s="1"/>
  <c r="P292" i="45"/>
  <c r="S292" i="45" s="1"/>
  <c r="AO293" i="13" s="1"/>
  <c r="AQ293" i="13" s="1"/>
  <c r="P290" i="45"/>
  <c r="S290" i="45" s="1"/>
  <c r="AO291" i="13" s="1"/>
  <c r="AQ291" i="13" s="1"/>
  <c r="R290" i="45"/>
  <c r="N291" i="13" s="1"/>
  <c r="P291" i="13" s="1"/>
  <c r="P264" i="45"/>
  <c r="S264" i="45" s="1"/>
  <c r="AO265" i="13" s="1"/>
  <c r="AQ265" i="13" s="1"/>
  <c r="R264" i="45"/>
  <c r="N265" i="13" s="1"/>
  <c r="P265" i="13" s="1"/>
  <c r="R181" i="45"/>
  <c r="N182" i="13" s="1"/>
  <c r="P182" i="13" s="1"/>
  <c r="R288" i="45"/>
  <c r="N289" i="13" s="1"/>
  <c r="P289" i="13" s="1"/>
  <c r="P288" i="45"/>
  <c r="S288" i="45" s="1"/>
  <c r="AO289" i="13" s="1"/>
  <c r="AQ289" i="13" s="1"/>
  <c r="R246" i="45"/>
  <c r="N247" i="13" s="1"/>
  <c r="P246" i="45"/>
  <c r="S246" i="45" s="1"/>
  <c r="AO247" i="13" s="1"/>
  <c r="R263" i="45"/>
  <c r="N264" i="13" s="1"/>
  <c r="P264" i="13" s="1"/>
  <c r="P263" i="45"/>
  <c r="S263" i="45" s="1"/>
  <c r="AO264" i="13" s="1"/>
  <c r="AQ264" i="13" s="1"/>
  <c r="R284" i="45"/>
  <c r="N285" i="13" s="1"/>
  <c r="P285" i="13" s="1"/>
  <c r="P284" i="45"/>
  <c r="S284" i="45" s="1"/>
  <c r="AO285" i="13" s="1"/>
  <c r="AQ285" i="13" s="1"/>
  <c r="R273" i="45"/>
  <c r="N274" i="13" s="1"/>
  <c r="P274" i="13" s="1"/>
  <c r="P273" i="45"/>
  <c r="S273" i="45" s="1"/>
  <c r="AO274" i="13" s="1"/>
  <c r="AQ274" i="13" s="1"/>
  <c r="R276" i="45"/>
  <c r="N277" i="13" s="1"/>
  <c r="P277" i="13" s="1"/>
  <c r="P276" i="45"/>
  <c r="S276" i="45" s="1"/>
  <c r="AO277" i="13" s="1"/>
  <c r="AQ277" i="13" s="1"/>
  <c r="AQ186" i="13"/>
  <c r="P285" i="45"/>
  <c r="S285" i="45" s="1"/>
  <c r="AO286" i="13" s="1"/>
  <c r="AQ286" i="13" s="1"/>
  <c r="P138" i="45"/>
  <c r="S138" i="45" s="1"/>
  <c r="AO139" i="13" s="1"/>
  <c r="AQ139" i="13" s="1"/>
  <c r="R138" i="45"/>
  <c r="N139" i="13" s="1"/>
  <c r="P139" i="13" s="1"/>
  <c r="P133" i="45"/>
  <c r="S133" i="45" s="1"/>
  <c r="AO134" i="13" s="1"/>
  <c r="AQ134" i="13" s="1"/>
  <c r="R133" i="45"/>
  <c r="N134" i="13" s="1"/>
  <c r="P134" i="13" s="1"/>
  <c r="P33" i="13"/>
  <c r="P157" i="45"/>
  <c r="S157" i="45" s="1"/>
  <c r="AO158" i="13" s="1"/>
  <c r="AQ158" i="13" s="1"/>
  <c r="P106" i="45"/>
  <c r="S106" i="45" s="1"/>
  <c r="AO107" i="13" s="1"/>
  <c r="AQ107" i="13" s="1"/>
  <c r="R261" i="45"/>
  <c r="N262" i="13" s="1"/>
  <c r="P262" i="13" s="1"/>
  <c r="P232" i="45"/>
  <c r="S232" i="45" s="1"/>
  <c r="AO233" i="13" s="1"/>
  <c r="AQ233" i="13" s="1"/>
  <c r="P238" i="45"/>
  <c r="S238" i="45" s="1"/>
  <c r="AO239" i="13" s="1"/>
  <c r="AQ239" i="13" s="1"/>
  <c r="R228" i="45"/>
  <c r="N229" i="13" s="1"/>
  <c r="P229" i="13" s="1"/>
  <c r="P253" i="45"/>
  <c r="S253" i="45" s="1"/>
  <c r="AO254" i="13" s="1"/>
  <c r="AQ254" i="13" s="1"/>
  <c r="R130" i="45"/>
  <c r="N131" i="13" s="1"/>
  <c r="P131" i="13" s="1"/>
  <c r="P130" i="45"/>
  <c r="S130" i="45" s="1"/>
  <c r="AO131" i="13" s="1"/>
  <c r="AQ131" i="13" s="1"/>
  <c r="R96" i="45"/>
  <c r="N97" i="13" s="1"/>
  <c r="P97" i="13" s="1"/>
  <c r="P96" i="45"/>
  <c r="S96" i="45" s="1"/>
  <c r="AO97" i="13" s="1"/>
  <c r="AQ97" i="13" s="1"/>
  <c r="P199" i="45"/>
  <c r="S199" i="45" s="1"/>
  <c r="AO200" i="13" s="1"/>
  <c r="AQ200" i="13" s="1"/>
  <c r="P296" i="45"/>
  <c r="S296" i="45" s="1"/>
  <c r="AO297" i="13" s="1"/>
  <c r="AQ297" i="13" s="1"/>
  <c r="P211" i="45"/>
  <c r="S211" i="45" s="1"/>
  <c r="AO212" i="13" s="1"/>
  <c r="AQ212" i="13" s="1"/>
  <c r="R211" i="45"/>
  <c r="N212" i="13" s="1"/>
  <c r="P212" i="13" s="1"/>
  <c r="P93" i="45"/>
  <c r="S93" i="45" s="1"/>
  <c r="AO94" i="13" s="1"/>
  <c r="R93" i="45"/>
  <c r="N94" i="13" s="1"/>
  <c r="R87" i="45"/>
  <c r="N88" i="13" s="1"/>
  <c r="P88" i="13" s="1"/>
  <c r="P87" i="45"/>
  <c r="S87" i="45" s="1"/>
  <c r="AO88" i="13" s="1"/>
  <c r="AQ88" i="13" s="1"/>
  <c r="P254" i="45"/>
  <c r="S254" i="45" s="1"/>
  <c r="AO255" i="13" s="1"/>
  <c r="AQ255" i="13" s="1"/>
  <c r="R293" i="45"/>
  <c r="N294" i="13" s="1"/>
  <c r="P294" i="13" s="1"/>
  <c r="R191" i="45"/>
  <c r="N192" i="13" s="1"/>
  <c r="P192" i="13" s="1"/>
  <c r="P191" i="45"/>
  <c r="S191" i="45" s="1"/>
  <c r="AO192" i="13" s="1"/>
  <c r="AQ192" i="13" s="1"/>
  <c r="P176" i="45"/>
  <c r="S176" i="45" s="1"/>
  <c r="AO177" i="13" s="1"/>
  <c r="AQ177" i="13" s="1"/>
  <c r="R176" i="45"/>
  <c r="N177" i="13" s="1"/>
  <c r="P177" i="13" s="1"/>
  <c r="R229" i="45"/>
  <c r="N230" i="13" s="1"/>
  <c r="P230" i="13" s="1"/>
  <c r="P236" i="45"/>
  <c r="S236" i="45" s="1"/>
  <c r="AO237" i="13" s="1"/>
  <c r="AQ237" i="13" s="1"/>
  <c r="R221" i="45"/>
  <c r="N222" i="13" s="1"/>
  <c r="P222" i="13" s="1"/>
  <c r="P180" i="45"/>
  <c r="S180" i="45" s="1"/>
  <c r="AO181" i="13" s="1"/>
  <c r="AQ181" i="13" s="1"/>
  <c r="P289" i="45"/>
  <c r="S289" i="45" s="1"/>
  <c r="AO290" i="13" s="1"/>
  <c r="AQ290" i="13" s="1"/>
  <c r="P212" i="45"/>
  <c r="S212" i="45" s="1"/>
  <c r="AO213" i="13" s="1"/>
  <c r="AQ213" i="13" s="1"/>
  <c r="R212" i="45"/>
  <c r="N213" i="13" s="1"/>
  <c r="P213" i="13" s="1"/>
  <c r="P291" i="45"/>
  <c r="S291" i="45" s="1"/>
  <c r="AO292" i="13" s="1"/>
  <c r="AQ292" i="13" s="1"/>
  <c r="R237" i="45"/>
  <c r="N238" i="13" s="1"/>
  <c r="P238" i="13" s="1"/>
  <c r="P207" i="45"/>
  <c r="S207" i="45" s="1"/>
  <c r="AO208" i="13" s="1"/>
  <c r="AQ208" i="13" s="1"/>
  <c r="R207" i="45"/>
  <c r="N208" i="13" s="1"/>
  <c r="P208" i="13" s="1"/>
  <c r="P154" i="45"/>
  <c r="S154" i="45" s="1"/>
  <c r="AO155" i="13" s="1"/>
  <c r="R154" i="45"/>
  <c r="N155" i="13" s="1"/>
  <c r="P169" i="45"/>
  <c r="S169" i="45" s="1"/>
  <c r="AO170" i="13" s="1"/>
  <c r="AQ170" i="13" s="1"/>
  <c r="R169" i="45"/>
  <c r="N170" i="13" s="1"/>
  <c r="P170" i="13" s="1"/>
  <c r="P110" i="45"/>
  <c r="S110" i="45" s="1"/>
  <c r="AO111" i="13" s="1"/>
  <c r="AQ111" i="13" s="1"/>
  <c r="R110" i="45"/>
  <c r="N111" i="13" s="1"/>
  <c r="P111" i="13" s="1"/>
  <c r="R256" i="45"/>
  <c r="N257" i="13" s="1"/>
  <c r="P257" i="13" s="1"/>
  <c r="R115" i="45"/>
  <c r="N116" i="13" s="1"/>
  <c r="P116" i="13" s="1"/>
  <c r="P115" i="45"/>
  <c r="S115" i="45" s="1"/>
  <c r="AO116" i="13" s="1"/>
  <c r="AQ116" i="13" s="1"/>
  <c r="R268" i="45"/>
  <c r="N269" i="13" s="1"/>
  <c r="P269" i="13" s="1"/>
  <c r="P171" i="45"/>
  <c r="S171" i="45" s="1"/>
  <c r="AO172" i="13" s="1"/>
  <c r="AQ172" i="13" s="1"/>
  <c r="R171" i="45"/>
  <c r="N172" i="13" s="1"/>
  <c r="P172" i="13" s="1"/>
  <c r="R235" i="45"/>
  <c r="N236" i="13" s="1"/>
  <c r="P236" i="13" s="1"/>
  <c r="R186" i="45"/>
  <c r="N187" i="13" s="1"/>
  <c r="P187" i="13" s="1"/>
  <c r="P241" i="45"/>
  <c r="S241" i="45" s="1"/>
  <c r="AO242" i="13" s="1"/>
  <c r="AQ242" i="13" s="1"/>
  <c r="R241" i="45"/>
  <c r="N242" i="13" s="1"/>
  <c r="P242" i="13" s="1"/>
  <c r="P266" i="45"/>
  <c r="S266" i="45" s="1"/>
  <c r="AO267" i="13" s="1"/>
  <c r="AQ267" i="13" s="1"/>
  <c r="P158" i="45"/>
  <c r="S158" i="45" s="1"/>
  <c r="AO159" i="13" s="1"/>
  <c r="AQ159" i="13" s="1"/>
  <c r="R158" i="45"/>
  <c r="N159" i="13" s="1"/>
  <c r="P159" i="13" s="1"/>
  <c r="P177" i="45"/>
  <c r="S177" i="45" s="1"/>
  <c r="AO178" i="13" s="1"/>
  <c r="AQ178" i="13" s="1"/>
  <c r="R216" i="45"/>
  <c r="N217" i="13" s="1"/>
  <c r="P144" i="45"/>
  <c r="S144" i="45" s="1"/>
  <c r="AO145" i="13" s="1"/>
  <c r="AQ145" i="13" s="1"/>
  <c r="R213" i="45"/>
  <c r="N214" i="13" s="1"/>
  <c r="P214" i="13" s="1"/>
  <c r="P213" i="45"/>
  <c r="S213" i="45" s="1"/>
  <c r="AO214" i="13" s="1"/>
  <c r="AQ214" i="13" s="1"/>
  <c r="R258" i="45"/>
  <c r="N259" i="13" s="1"/>
  <c r="P259" i="13" s="1"/>
  <c r="P197" i="45"/>
  <c r="S197" i="45" s="1"/>
  <c r="AO198" i="13" s="1"/>
  <c r="AQ198" i="13" s="1"/>
  <c r="P153" i="45"/>
  <c r="S153" i="45" s="1"/>
  <c r="AO154" i="13" s="1"/>
  <c r="AQ154" i="13" s="1"/>
  <c r="R189" i="45"/>
  <c r="N190" i="13" s="1"/>
  <c r="P190" i="13" s="1"/>
  <c r="P189" i="45"/>
  <c r="S189" i="45" s="1"/>
  <c r="AO190" i="13" s="1"/>
  <c r="AQ190" i="13" s="1"/>
  <c r="R217" i="45"/>
  <c r="N218" i="13" s="1"/>
  <c r="P218" i="13" s="1"/>
  <c r="P217" i="45"/>
  <c r="S217" i="45" s="1"/>
  <c r="AO218" i="13" s="1"/>
  <c r="AQ218" i="13" s="1"/>
  <c r="P124" i="45"/>
  <c r="S124" i="45" s="1"/>
  <c r="AO125" i="13" s="1"/>
  <c r="R200" i="45"/>
  <c r="N201" i="13" s="1"/>
  <c r="P201" i="13" s="1"/>
  <c r="P200" i="45"/>
  <c r="S200" i="45" s="1"/>
  <c r="AO201" i="13" s="1"/>
  <c r="AQ201" i="13" s="1"/>
  <c r="P139" i="45"/>
  <c r="S139" i="45" s="1"/>
  <c r="AO140" i="13" s="1"/>
  <c r="AQ140" i="13" s="1"/>
  <c r="R139" i="45"/>
  <c r="N140" i="13" s="1"/>
  <c r="P140" i="13" s="1"/>
  <c r="P125" i="13"/>
  <c r="R57" i="45"/>
  <c r="N58" i="13" s="1"/>
  <c r="P58" i="13" s="1"/>
  <c r="P57" i="45"/>
  <c r="S57" i="45" s="1"/>
  <c r="AO58" i="13" s="1"/>
  <c r="AQ58" i="13" s="1"/>
  <c r="P198" i="45"/>
  <c r="S198" i="45" s="1"/>
  <c r="AO199" i="13" s="1"/>
  <c r="AQ199" i="13" s="1"/>
  <c r="R179" i="45"/>
  <c r="N180" i="13" s="1"/>
  <c r="P180" i="13" s="1"/>
  <c r="R224" i="45"/>
  <c r="N225" i="13" s="1"/>
  <c r="P225" i="13" s="1"/>
  <c r="R47" i="45"/>
  <c r="N48" i="13" s="1"/>
  <c r="P48" i="13" s="1"/>
  <c r="P148" i="45"/>
  <c r="S148" i="45" s="1"/>
  <c r="AO149" i="13" s="1"/>
  <c r="AQ149" i="13" s="1"/>
  <c r="R148" i="45"/>
  <c r="N149" i="13" s="1"/>
  <c r="P149" i="13" s="1"/>
  <c r="R192" i="45"/>
  <c r="N193" i="13" s="1"/>
  <c r="P193" i="13" s="1"/>
  <c r="P188" i="45"/>
  <c r="S188" i="45" s="1"/>
  <c r="AO189" i="13" s="1"/>
  <c r="AQ189" i="13" s="1"/>
  <c r="P208" i="45"/>
  <c r="S208" i="45" s="1"/>
  <c r="AO209" i="13" s="1"/>
  <c r="AQ209" i="13" s="1"/>
  <c r="R146" i="45"/>
  <c r="N147" i="13" s="1"/>
  <c r="P147" i="13" s="1"/>
  <c r="P146" i="45"/>
  <c r="S146" i="45" s="1"/>
  <c r="AO147" i="13" s="1"/>
  <c r="AQ147" i="13" s="1"/>
  <c r="R183" i="45"/>
  <c r="N184" i="13" s="1"/>
  <c r="P184" i="13" s="1"/>
  <c r="P149" i="45"/>
  <c r="S149" i="45" s="1"/>
  <c r="AO150" i="13" s="1"/>
  <c r="AQ150" i="13" s="1"/>
  <c r="R89" i="45"/>
  <c r="N90" i="13" s="1"/>
  <c r="P90" i="13" s="1"/>
  <c r="P81" i="45"/>
  <c r="S81" i="45" s="1"/>
  <c r="AO82" i="13" s="1"/>
  <c r="AQ82" i="13" s="1"/>
  <c r="R81" i="45"/>
  <c r="N82" i="13" s="1"/>
  <c r="P82" i="13" s="1"/>
  <c r="P204" i="45"/>
  <c r="S204" i="45" s="1"/>
  <c r="AO205" i="13" s="1"/>
  <c r="AQ205" i="13" s="1"/>
  <c r="P166" i="45"/>
  <c r="S166" i="45" s="1"/>
  <c r="AO167" i="13" s="1"/>
  <c r="AQ167" i="13" s="1"/>
  <c r="P196" i="45"/>
  <c r="S196" i="45" s="1"/>
  <c r="AO197" i="13" s="1"/>
  <c r="AQ197" i="13" s="1"/>
  <c r="R244" i="45"/>
  <c r="N245" i="13" s="1"/>
  <c r="P245" i="13" s="1"/>
  <c r="R79" i="45"/>
  <c r="N80" i="13" s="1"/>
  <c r="P80" i="13" s="1"/>
  <c r="P79" i="45"/>
  <c r="S79" i="45" s="1"/>
  <c r="AO80" i="13" s="1"/>
  <c r="AQ80" i="13" s="1"/>
  <c r="R99" i="45"/>
  <c r="N100" i="13" s="1"/>
  <c r="P100" i="13" s="1"/>
  <c r="R73" i="45"/>
  <c r="N74" i="13" s="1"/>
  <c r="P74" i="13" s="1"/>
  <c r="R128" i="45"/>
  <c r="N129" i="13" s="1"/>
  <c r="P129" i="13" s="1"/>
  <c r="P128" i="45"/>
  <c r="S128" i="45" s="1"/>
  <c r="AO129" i="13" s="1"/>
  <c r="AQ129" i="13" s="1"/>
  <c r="R190" i="45"/>
  <c r="N191" i="13" s="1"/>
  <c r="P191" i="13" s="1"/>
  <c r="P164" i="45"/>
  <c r="S164" i="45" s="1"/>
  <c r="AO165" i="13" s="1"/>
  <c r="AQ165" i="13" s="1"/>
  <c r="P247" i="45"/>
  <c r="S247" i="45" s="1"/>
  <c r="AO248" i="13" s="1"/>
  <c r="AQ248" i="13" s="1"/>
  <c r="P151" i="45"/>
  <c r="S151" i="45" s="1"/>
  <c r="AO152" i="13" s="1"/>
  <c r="AQ152" i="13" s="1"/>
  <c r="P175" i="45"/>
  <c r="S175" i="45" s="1"/>
  <c r="AO176" i="13" s="1"/>
  <c r="AQ176" i="13" s="1"/>
  <c r="P9" i="45"/>
  <c r="S9" i="45" s="1"/>
  <c r="AO10" i="13" s="1"/>
  <c r="AQ10" i="13" s="1"/>
  <c r="R9" i="45"/>
  <c r="N10" i="13" s="1"/>
  <c r="P10" i="13" s="1"/>
  <c r="P202" i="45"/>
  <c r="S202" i="45" s="1"/>
  <c r="AO203" i="13" s="1"/>
  <c r="AQ203" i="13" s="1"/>
  <c r="R182" i="45"/>
  <c r="N183" i="13" s="1"/>
  <c r="P183" i="13" s="1"/>
  <c r="R134" i="45"/>
  <c r="N135" i="13" s="1"/>
  <c r="P135" i="13" s="1"/>
  <c r="R170" i="45"/>
  <c r="N171" i="13" s="1"/>
  <c r="P171" i="13" s="1"/>
  <c r="P170" i="45"/>
  <c r="S170" i="45" s="1"/>
  <c r="AO171" i="13" s="1"/>
  <c r="AQ171" i="13" s="1"/>
  <c r="R147" i="45"/>
  <c r="N148" i="13" s="1"/>
  <c r="P148" i="13" s="1"/>
  <c r="P147" i="45"/>
  <c r="S147" i="45" s="1"/>
  <c r="AO148" i="13" s="1"/>
  <c r="AQ148" i="13" s="1"/>
  <c r="P34" i="45"/>
  <c r="S34" i="45" s="1"/>
  <c r="AO35" i="13" s="1"/>
  <c r="AQ35" i="13" s="1"/>
  <c r="R152" i="45"/>
  <c r="N153" i="13" s="1"/>
  <c r="P153" i="13" s="1"/>
  <c r="R145" i="45"/>
  <c r="N146" i="13" s="1"/>
  <c r="P146" i="13" s="1"/>
  <c r="R104" i="45"/>
  <c r="N105" i="13" s="1"/>
  <c r="P105" i="13" s="1"/>
  <c r="P104" i="45"/>
  <c r="S104" i="45" s="1"/>
  <c r="AO105" i="13" s="1"/>
  <c r="AQ105" i="13" s="1"/>
  <c r="R137" i="45"/>
  <c r="N138" i="13" s="1"/>
  <c r="P138" i="13" s="1"/>
  <c r="R40" i="45"/>
  <c r="N41" i="13" s="1"/>
  <c r="P41" i="13" s="1"/>
  <c r="P163" i="45"/>
  <c r="S163" i="45" s="1"/>
  <c r="AO164" i="13" s="1"/>
  <c r="AQ164" i="13" s="1"/>
  <c r="R163" i="45"/>
  <c r="N164" i="13" s="1"/>
  <c r="P164" i="13" s="1"/>
  <c r="R85" i="45"/>
  <c r="N86" i="13" s="1"/>
  <c r="P86" i="13" s="1"/>
  <c r="P85" i="45"/>
  <c r="S85" i="45" s="1"/>
  <c r="AO86" i="13" s="1"/>
  <c r="AQ86" i="13" s="1"/>
  <c r="AQ64" i="13"/>
  <c r="R101" i="45"/>
  <c r="N102" i="13" s="1"/>
  <c r="P102" i="13" s="1"/>
  <c r="P101" i="45"/>
  <c r="S101" i="45" s="1"/>
  <c r="AO102" i="13" s="1"/>
  <c r="AQ102" i="13" s="1"/>
  <c r="R141" i="45"/>
  <c r="N142" i="13" s="1"/>
  <c r="P142" i="13" s="1"/>
  <c r="R75" i="45"/>
  <c r="N76" i="13" s="1"/>
  <c r="P76" i="13" s="1"/>
  <c r="P129" i="45"/>
  <c r="S129" i="45" s="1"/>
  <c r="AO130" i="13" s="1"/>
  <c r="AQ130" i="13" s="1"/>
  <c r="P67" i="45"/>
  <c r="S67" i="45" s="1"/>
  <c r="AO68" i="13" s="1"/>
  <c r="AQ68" i="13" s="1"/>
  <c r="R67" i="45"/>
  <c r="N68" i="13" s="1"/>
  <c r="P68" i="13" s="1"/>
  <c r="R91" i="45"/>
  <c r="N92" i="13" s="1"/>
  <c r="P92" i="13" s="1"/>
  <c r="P91" i="45"/>
  <c r="S91" i="45" s="1"/>
  <c r="AO92" i="13" s="1"/>
  <c r="AQ92" i="13" s="1"/>
  <c r="P36" i="45"/>
  <c r="S36" i="45" s="1"/>
  <c r="AO37" i="13" s="1"/>
  <c r="AQ37" i="13" s="1"/>
  <c r="R36" i="45"/>
  <c r="N37" i="13" s="1"/>
  <c r="P37" i="13" s="1"/>
  <c r="R63" i="45"/>
  <c r="N64" i="13" s="1"/>
  <c r="P118" i="45"/>
  <c r="S118" i="45" s="1"/>
  <c r="AO119" i="13" s="1"/>
  <c r="AQ119" i="13" s="1"/>
  <c r="R64" i="45"/>
  <c r="N65" i="13" s="1"/>
  <c r="P65" i="13" s="1"/>
  <c r="P131" i="45"/>
  <c r="S131" i="45" s="1"/>
  <c r="AO132" i="13" s="1"/>
  <c r="AQ132" i="13" s="1"/>
  <c r="P116" i="45"/>
  <c r="S116" i="45" s="1"/>
  <c r="AO117" i="13" s="1"/>
  <c r="AQ117" i="13" s="1"/>
  <c r="R71" i="45"/>
  <c r="N72" i="13" s="1"/>
  <c r="P72" i="13" s="1"/>
  <c r="R11" i="45"/>
  <c r="N12" i="13" s="1"/>
  <c r="P12" i="13" s="1"/>
  <c r="P72" i="45"/>
  <c r="S72" i="45" s="1"/>
  <c r="AO73" i="13" s="1"/>
  <c r="AQ73" i="13" s="1"/>
  <c r="R72" i="45"/>
  <c r="N73" i="13" s="1"/>
  <c r="P73" i="13" s="1"/>
  <c r="P123" i="45"/>
  <c r="S123" i="45" s="1"/>
  <c r="AO124" i="13" s="1"/>
  <c r="AQ124" i="13" s="1"/>
  <c r="R58" i="45"/>
  <c r="N59" i="13" s="1"/>
  <c r="P59" i="13" s="1"/>
  <c r="P58" i="45"/>
  <c r="S58" i="45" s="1"/>
  <c r="AO59" i="13" s="1"/>
  <c r="AQ59" i="13" s="1"/>
  <c r="P33" i="45"/>
  <c r="S33" i="45" s="1"/>
  <c r="AO34" i="13" s="1"/>
  <c r="AQ34" i="13" s="1"/>
  <c r="R6" i="45"/>
  <c r="N7" i="13" s="1"/>
  <c r="P7" i="13" s="1"/>
  <c r="P97" i="45"/>
  <c r="S97" i="45" s="1"/>
  <c r="AO98" i="13" s="1"/>
  <c r="AQ98" i="13" s="1"/>
  <c r="N60" i="13"/>
  <c r="P60" i="13" s="1"/>
  <c r="R5" i="45"/>
  <c r="N6" i="13" s="1"/>
  <c r="P6" i="13" s="1"/>
  <c r="P5" i="45"/>
  <c r="S5" i="45" s="1"/>
  <c r="AO6" i="13" s="1"/>
  <c r="AQ6" i="13" s="1"/>
  <c r="R56" i="45"/>
  <c r="N57" i="13" s="1"/>
  <c r="P57" i="13" s="1"/>
  <c r="R90" i="45"/>
  <c r="N91" i="13" s="1"/>
  <c r="P91" i="13" s="1"/>
  <c r="P95" i="45"/>
  <c r="S95" i="45" s="1"/>
  <c r="AO96" i="13" s="1"/>
  <c r="AQ96" i="13" s="1"/>
  <c r="P70" i="45"/>
  <c r="S70" i="45" s="1"/>
  <c r="AO71" i="13" s="1"/>
  <c r="AQ71" i="13" s="1"/>
  <c r="P122" i="45"/>
  <c r="S122" i="45" s="1"/>
  <c r="AO123" i="13" s="1"/>
  <c r="AQ123" i="13" s="1"/>
  <c r="P27" i="45"/>
  <c r="S27" i="45" s="1"/>
  <c r="AO28" i="13" s="1"/>
  <c r="AQ28" i="13" s="1"/>
  <c r="P126" i="45"/>
  <c r="S126" i="45" s="1"/>
  <c r="AO127" i="13" s="1"/>
  <c r="AQ127" i="13" s="1"/>
  <c r="R111" i="45"/>
  <c r="N112" i="13" s="1"/>
  <c r="P112" i="13" s="1"/>
  <c r="P111" i="45"/>
  <c r="S111" i="45" s="1"/>
  <c r="AO112" i="13" s="1"/>
  <c r="AQ112" i="13" s="1"/>
  <c r="R94" i="45"/>
  <c r="N95" i="13" s="1"/>
  <c r="P95" i="13" s="1"/>
  <c r="R30" i="45"/>
  <c r="N31" i="13" s="1"/>
  <c r="P31" i="13" s="1"/>
  <c r="P13" i="45"/>
  <c r="S13" i="45" s="1"/>
  <c r="AO14" i="13" s="1"/>
  <c r="AQ14" i="13" s="1"/>
  <c r="P74" i="45"/>
  <c r="S74" i="45" s="1"/>
  <c r="AO75" i="13" s="1"/>
  <c r="AQ75" i="13" s="1"/>
  <c r="R108" i="45"/>
  <c r="N109" i="13" s="1"/>
  <c r="P109" i="13" s="1"/>
  <c r="P108" i="45"/>
  <c r="S108" i="45" s="1"/>
  <c r="AO109" i="13" s="1"/>
  <c r="AQ109" i="13" s="1"/>
  <c r="AQ33" i="13"/>
  <c r="P105" i="45"/>
  <c r="S105" i="45" s="1"/>
  <c r="AO106" i="13" s="1"/>
  <c r="AQ106" i="13" s="1"/>
  <c r="R66" i="45"/>
  <c r="N67" i="13" s="1"/>
  <c r="P67" i="13" s="1"/>
  <c r="P66" i="45"/>
  <c r="S66" i="45" s="1"/>
  <c r="AO67" i="13" s="1"/>
  <c r="AQ67" i="13" s="1"/>
  <c r="P78" i="45"/>
  <c r="S78" i="45" s="1"/>
  <c r="AO79" i="13" s="1"/>
  <c r="AQ79" i="13" s="1"/>
  <c r="P120" i="45"/>
  <c r="S120" i="45" s="1"/>
  <c r="AO121" i="13" s="1"/>
  <c r="AQ121" i="13" s="1"/>
  <c r="R120" i="45"/>
  <c r="N121" i="13" s="1"/>
  <c r="P121" i="13" s="1"/>
  <c r="R19" i="45"/>
  <c r="N20" i="13" s="1"/>
  <c r="P20" i="13" s="1"/>
  <c r="P100" i="45"/>
  <c r="S100" i="45" s="1"/>
  <c r="AO101" i="13" s="1"/>
  <c r="AQ101" i="13" s="1"/>
  <c r="P23" i="45"/>
  <c r="S23" i="45" s="1"/>
  <c r="AO24" i="13" s="1"/>
  <c r="AQ24" i="13" s="1"/>
  <c r="P98" i="45"/>
  <c r="S98" i="45" s="1"/>
  <c r="AO99" i="13" s="1"/>
  <c r="AQ99" i="13" s="1"/>
  <c r="P18" i="45"/>
  <c r="S18" i="45" s="1"/>
  <c r="AO19" i="13" s="1"/>
  <c r="AQ19" i="13" s="1"/>
  <c r="P41" i="45"/>
  <c r="S41" i="45" s="1"/>
  <c r="AO42" i="13" s="1"/>
  <c r="AQ42" i="13" s="1"/>
  <c r="R41" i="45"/>
  <c r="N42" i="13" s="1"/>
  <c r="P42" i="13" s="1"/>
  <c r="R50" i="45"/>
  <c r="N51" i="13" s="1"/>
  <c r="P51" i="13" s="1"/>
  <c r="P50" i="45"/>
  <c r="S50" i="45" s="1"/>
  <c r="AO51" i="13" s="1"/>
  <c r="AQ51" i="13" s="1"/>
  <c r="R60" i="45"/>
  <c r="N61" i="13" s="1"/>
  <c r="P61" i="13" s="1"/>
  <c r="P35" i="45"/>
  <c r="S35" i="45" s="1"/>
  <c r="AO36" i="13" s="1"/>
  <c r="AQ36" i="13" s="1"/>
  <c r="P20" i="45"/>
  <c r="S20" i="45" s="1"/>
  <c r="AO21" i="13" s="1"/>
  <c r="AQ21" i="13" s="1"/>
  <c r="P62" i="45"/>
  <c r="S62" i="45" s="1"/>
  <c r="AO63" i="13" s="1"/>
  <c r="AQ63" i="13" s="1"/>
  <c r="P49" i="45"/>
  <c r="S49" i="45" s="1"/>
  <c r="AO50" i="13" s="1"/>
  <c r="AQ50" i="13" s="1"/>
  <c r="P48" i="45"/>
  <c r="S48" i="45" s="1"/>
  <c r="AO49" i="13" s="1"/>
  <c r="AQ49" i="13" s="1"/>
  <c r="R45" i="45"/>
  <c r="N46" i="13" s="1"/>
  <c r="P46" i="13" s="1"/>
  <c r="R12" i="45"/>
  <c r="N13" i="13" s="1"/>
  <c r="P13" i="13" s="1"/>
  <c r="P37" i="45"/>
  <c r="S37" i="45" s="1"/>
  <c r="AO38" i="13" s="1"/>
  <c r="AQ38" i="13" s="1"/>
  <c r="P24" i="45"/>
  <c r="S24" i="45" s="1"/>
  <c r="AO25" i="13" s="1"/>
  <c r="AQ25" i="13" s="1"/>
  <c r="P8" i="45"/>
  <c r="S8" i="45" s="1"/>
  <c r="AO9" i="13" s="1"/>
  <c r="AQ9" i="13" s="1"/>
  <c r="R42" i="45"/>
  <c r="N43" i="13" s="1"/>
  <c r="P43" i="13" s="1"/>
  <c r="P51" i="45"/>
  <c r="S51" i="45" s="1"/>
  <c r="AO52" i="13" s="1"/>
  <c r="AQ52" i="13" s="1"/>
  <c r="R53" i="45"/>
  <c r="N54" i="13" s="1"/>
  <c r="P54" i="13" s="1"/>
  <c r="AO60" i="13"/>
  <c r="AQ60" i="13" s="1"/>
  <c r="R43" i="45"/>
  <c r="N44" i="13" s="1"/>
  <c r="P44" i="13" s="1"/>
  <c r="R80" i="45"/>
  <c r="N81" i="13" s="1"/>
  <c r="P81" i="13" s="1"/>
  <c r="P65" i="45"/>
  <c r="S65" i="45" s="1"/>
  <c r="AO66" i="13" s="1"/>
  <c r="AQ66" i="13" s="1"/>
  <c r="R16" i="45"/>
  <c r="N17" i="13" s="1"/>
  <c r="P17" i="13" s="1"/>
  <c r="AO371" i="13" l="1"/>
  <c r="BB64" i="13"/>
  <c r="BB6" i="13" s="1"/>
  <c r="BB95" i="13"/>
  <c r="BB7" i="13" s="1"/>
  <c r="BB98" i="13"/>
  <c r="AA157" i="13"/>
  <c r="AA25" i="13" s="1"/>
  <c r="AD25" i="13" s="1"/>
  <c r="BB338" i="13"/>
  <c r="BB15" i="13" s="1"/>
  <c r="AA340" i="13"/>
  <c r="AA31" i="13" s="1"/>
  <c r="AD31" i="13" s="1"/>
  <c r="AA371" i="13"/>
  <c r="AA32" i="13" s="1"/>
  <c r="AA310" i="13"/>
  <c r="AA30" i="13" s="1"/>
  <c r="N371" i="13"/>
  <c r="AA159" i="13"/>
  <c r="AA220" i="13"/>
  <c r="BB37" i="13"/>
  <c r="BB21" i="13" s="1"/>
  <c r="BE21" i="13" s="1"/>
  <c r="AA341" i="13"/>
  <c r="AA372" i="13"/>
  <c r="AA309" i="13"/>
  <c r="AA14" i="13" s="1"/>
  <c r="AD14" i="13" s="1"/>
  <c r="AE14" i="13" s="1"/>
  <c r="BB309" i="13"/>
  <c r="BB14" i="13" s="1"/>
  <c r="BB217" i="13"/>
  <c r="BB11" i="13" s="1"/>
  <c r="BE11" i="13" s="1"/>
  <c r="BF11" i="13" s="1"/>
  <c r="AA219" i="13"/>
  <c r="BB36" i="13"/>
  <c r="BB5" i="13" s="1"/>
  <c r="BD5" i="13" s="1"/>
  <c r="AA342" i="13"/>
  <c r="AA373" i="13"/>
  <c r="BB310" i="13"/>
  <c r="BB30" i="13" s="1"/>
  <c r="BD30" i="13" s="1"/>
  <c r="AA66" i="13"/>
  <c r="S370" i="45"/>
  <c r="R370" i="45"/>
  <c r="BB65" i="13"/>
  <c r="BB22" i="13" s="1"/>
  <c r="AA158" i="13"/>
  <c r="BB218" i="13"/>
  <c r="BB27" i="13" s="1"/>
  <c r="BD27" i="13" s="1"/>
  <c r="BB248" i="13"/>
  <c r="BB12" i="13" s="1"/>
  <c r="BE12" i="13" s="1"/>
  <c r="BF12" i="13" s="1"/>
  <c r="BB39" i="13"/>
  <c r="BB370" i="13"/>
  <c r="BB16" i="13" s="1"/>
  <c r="BD16" i="13" s="1"/>
  <c r="BB341" i="13"/>
  <c r="AA311" i="13"/>
  <c r="AA37" i="13"/>
  <c r="AA21" i="13" s="1"/>
  <c r="BB312" i="13"/>
  <c r="AA339" i="13"/>
  <c r="AA15" i="13" s="1"/>
  <c r="BB339" i="13"/>
  <c r="BB31" i="13" s="1"/>
  <c r="BB219" i="13"/>
  <c r="BB249" i="13"/>
  <c r="BB28" i="13" s="1"/>
  <c r="BD28" i="13" s="1"/>
  <c r="BB371" i="13"/>
  <c r="BB32" i="13" s="1"/>
  <c r="BD32" i="13" s="1"/>
  <c r="BB340" i="13"/>
  <c r="AA312" i="13"/>
  <c r="AA36" i="13"/>
  <c r="AA5" i="13" s="1"/>
  <c r="AD5" i="13" s="1"/>
  <c r="AE5" i="13" s="1"/>
  <c r="BB311" i="13"/>
  <c r="AA370" i="13"/>
  <c r="AA16" i="13" s="1"/>
  <c r="BB251" i="13"/>
  <c r="BB38" i="13"/>
  <c r="BB373" i="13"/>
  <c r="BB220" i="13"/>
  <c r="AA218" i="13"/>
  <c r="AA27" i="13" s="1"/>
  <c r="BB250" i="13"/>
  <c r="AA38" i="13"/>
  <c r="BB67" i="13"/>
  <c r="BB97" i="13"/>
  <c r="BB66" i="13"/>
  <c r="BB96" i="13"/>
  <c r="BB23" i="13" s="1"/>
  <c r="BD23" i="13" s="1"/>
  <c r="AA156" i="13"/>
  <c r="AA9" i="13" s="1"/>
  <c r="AD9" i="13" s="1"/>
  <c r="AE9" i="13" s="1"/>
  <c r="AA217" i="13"/>
  <c r="AA11" i="13" s="1"/>
  <c r="BB372" i="13"/>
  <c r="AA39" i="13"/>
  <c r="AA65" i="13"/>
  <c r="AA22" i="13" s="1"/>
  <c r="AC22" i="13" s="1"/>
  <c r="AA67" i="13"/>
  <c r="AA64" i="13"/>
  <c r="AA6" i="13" s="1"/>
  <c r="AC6" i="13" s="1"/>
  <c r="AA96" i="13"/>
  <c r="AA23" i="13" s="1"/>
  <c r="AA33" i="13" s="1"/>
  <c r="AA98" i="13"/>
  <c r="AA97" i="13"/>
  <c r="P64" i="13"/>
  <c r="AA95" i="13"/>
  <c r="AA7" i="13" s="1"/>
  <c r="AC27" i="13"/>
  <c r="AD27" i="13"/>
  <c r="BE22" i="13"/>
  <c r="BD22" i="13"/>
  <c r="AA250" i="13"/>
  <c r="P217" i="13"/>
  <c r="AA251" i="13"/>
  <c r="AA249" i="13"/>
  <c r="AA28" i="13" s="1"/>
  <c r="AA248" i="13"/>
  <c r="AA12" i="13" s="1"/>
  <c r="AA127" i="13"/>
  <c r="AA128" i="13"/>
  <c r="AA125" i="13"/>
  <c r="AA8" i="13" s="1"/>
  <c r="P94" i="13"/>
  <c r="AA126" i="13"/>
  <c r="AA24" i="13" s="1"/>
  <c r="BB280" i="13"/>
  <c r="BB281" i="13"/>
  <c r="AQ247" i="13"/>
  <c r="BB278" i="13"/>
  <c r="BB13" i="13" s="1"/>
  <c r="BB279" i="13"/>
  <c r="BB29" i="13" s="1"/>
  <c r="AC11" i="13"/>
  <c r="AD11" i="13"/>
  <c r="AE11" i="13" s="1"/>
  <c r="BB127" i="13"/>
  <c r="BB128" i="13"/>
  <c r="AQ94" i="13"/>
  <c r="BB126" i="13"/>
  <c r="BB24" i="13" s="1"/>
  <c r="BB125" i="13"/>
  <c r="BB8" i="13" s="1"/>
  <c r="AD6" i="13"/>
  <c r="AE6" i="13" s="1"/>
  <c r="P247" i="13"/>
  <c r="AA280" i="13"/>
  <c r="AA281" i="13"/>
  <c r="AA279" i="13"/>
  <c r="AA29" i="13" s="1"/>
  <c r="AA278" i="13"/>
  <c r="AA13" i="13" s="1"/>
  <c r="BD15" i="13"/>
  <c r="BE15" i="13"/>
  <c r="BF15" i="13" s="1"/>
  <c r="AD32" i="13"/>
  <c r="AC32" i="13"/>
  <c r="AC30" i="13"/>
  <c r="AD30" i="13"/>
  <c r="BE6" i="13"/>
  <c r="BF6" i="13" s="1"/>
  <c r="BD6" i="13"/>
  <c r="BD14" i="13"/>
  <c r="BE14" i="13"/>
  <c r="BF14" i="13" s="1"/>
  <c r="BD7" i="13"/>
  <c r="BE7" i="13"/>
  <c r="BF7" i="13" s="1"/>
  <c r="P155" i="13"/>
  <c r="AA189" i="13"/>
  <c r="AA188" i="13"/>
  <c r="AA187" i="13"/>
  <c r="AA26" i="13" s="1"/>
  <c r="AA186" i="13"/>
  <c r="AA10" i="13" s="1"/>
  <c r="BD11" i="13"/>
  <c r="BE5" i="13"/>
  <c r="BF5" i="13" s="1"/>
  <c r="BB189" i="13"/>
  <c r="AQ155" i="13"/>
  <c r="BB188" i="13"/>
  <c r="BB187" i="13"/>
  <c r="BB26" i="13" s="1"/>
  <c r="BB186" i="13"/>
  <c r="BB10" i="13" s="1"/>
  <c r="AD22" i="13"/>
  <c r="BE27" i="13"/>
  <c r="BE16" i="13"/>
  <c r="BF16" i="13" s="1"/>
  <c r="AD21" i="13"/>
  <c r="AC21" i="13"/>
  <c r="BB159" i="13"/>
  <c r="BB158" i="13"/>
  <c r="AQ125" i="13"/>
  <c r="BB157" i="13"/>
  <c r="BB25" i="13" s="1"/>
  <c r="BB156" i="13"/>
  <c r="BB9" i="13" s="1"/>
  <c r="AC5" i="13"/>
  <c r="AC14" i="13" l="1"/>
  <c r="AA17" i="13"/>
  <c r="BE32" i="13"/>
  <c r="BE28" i="13"/>
  <c r="AQ371" i="13"/>
  <c r="P371" i="13"/>
  <c r="BB17" i="13"/>
  <c r="BB34" i="13"/>
  <c r="BD34" i="13" s="1"/>
  <c r="BE23" i="13"/>
  <c r="BE31" i="13"/>
  <c r="BD31" i="13"/>
  <c r="AC25" i="13"/>
  <c r="BE30" i="13"/>
  <c r="BD12" i="13"/>
  <c r="BD21" i="13"/>
  <c r="AA34" i="13"/>
  <c r="AC34" i="13" s="1"/>
  <c r="AC9" i="13"/>
  <c r="BB33" i="13"/>
  <c r="AC31" i="13"/>
  <c r="AC16" i="13"/>
  <c r="AD16" i="13"/>
  <c r="AE16" i="13" s="1"/>
  <c r="AD15" i="13"/>
  <c r="AE15" i="13" s="1"/>
  <c r="AC15" i="13"/>
  <c r="BE25" i="13"/>
  <c r="BD25" i="13"/>
  <c r="AC8" i="13"/>
  <c r="AD8" i="13"/>
  <c r="AE8" i="13" s="1"/>
  <c r="AD23" i="13"/>
  <c r="AC23" i="13"/>
  <c r="BD29" i="13"/>
  <c r="BE29" i="13"/>
  <c r="BD10" i="13"/>
  <c r="BE10" i="13"/>
  <c r="BF10" i="13" s="1"/>
  <c r="AC10" i="13"/>
  <c r="AD10" i="13"/>
  <c r="AE10" i="13" s="1"/>
  <c r="BD8" i="13"/>
  <c r="BE8" i="13"/>
  <c r="BF8" i="13" s="1"/>
  <c r="BD13" i="13"/>
  <c r="BE13" i="13"/>
  <c r="BF13" i="13" s="1"/>
  <c r="BD26" i="13"/>
  <c r="BE26" i="13"/>
  <c r="AD26" i="13"/>
  <c r="AC26" i="13"/>
  <c r="AC13" i="13"/>
  <c r="AD13" i="13"/>
  <c r="AE13" i="13" s="1"/>
  <c r="BD24" i="13"/>
  <c r="BE24" i="13"/>
  <c r="AD12" i="13"/>
  <c r="AE12" i="13" s="1"/>
  <c r="AC12" i="13"/>
  <c r="AC28" i="13"/>
  <c r="AD28" i="13"/>
  <c r="AC24" i="13"/>
  <c r="AD24" i="13"/>
  <c r="AC29" i="13"/>
  <c r="AD29" i="13"/>
  <c r="AC7" i="13"/>
  <c r="AD7" i="13"/>
  <c r="AE7" i="13" s="1"/>
  <c r="BD9" i="13"/>
  <c r="BE9" i="13"/>
  <c r="BF9" i="13" s="1"/>
  <c r="BD17" i="13" l="1"/>
  <c r="AC33" i="13"/>
  <c r="AC17" i="13"/>
  <c r="BD33" i="13"/>
</calcChain>
</file>

<file path=xl/sharedStrings.xml><?xml version="1.0" encoding="utf-8"?>
<sst xmlns="http://schemas.openxmlformats.org/spreadsheetml/2006/main" count="673" uniqueCount="67">
  <si>
    <t>Tmax</t>
  </si>
  <si>
    <t>Tmin</t>
  </si>
  <si>
    <r>
      <t>°</t>
    </r>
    <r>
      <rPr>
        <b/>
        <i/>
        <sz val="11"/>
        <rFont val="Arial Tur"/>
        <charset val="162"/>
      </rPr>
      <t>C</t>
    </r>
  </si>
  <si>
    <t>year</t>
  </si>
  <si>
    <t>month</t>
  </si>
  <si>
    <t>day</t>
  </si>
  <si>
    <t>#</t>
  </si>
  <si>
    <t>Ra</t>
  </si>
  <si>
    <t>ETo-HS</t>
  </si>
  <si>
    <t>DOY</t>
  </si>
  <si>
    <t>dr</t>
  </si>
  <si>
    <t>δ</t>
  </si>
  <si>
    <t>X</t>
  </si>
  <si>
    <t>Gsc</t>
  </si>
  <si>
    <t>ωs (eq. 25)</t>
  </si>
  <si>
    <t>(0.409*sin(2*3.14/365*DOY-1.39))</t>
  </si>
  <si>
    <t>(sin(0.35)*sin(0.409*sin(2*3.14/365*DOY-1.39)))</t>
  </si>
  <si>
    <t>(cos(0.35)*cos(0.409*sin(2*3.14/365*DOY-1.39))</t>
  </si>
  <si>
    <t>-</t>
  </si>
  <si>
    <t>(1+0.033*cos(2*3.14/365*DOY))</t>
  </si>
  <si>
    <r>
      <t>sin(</t>
    </r>
    <r>
      <rPr>
        <b/>
        <sz val="11"/>
        <color indexed="8"/>
        <rFont val="Arial Tur"/>
        <charset val="162"/>
      </rPr>
      <t>φ)</t>
    </r>
  </si>
  <si>
    <r>
      <t>cos(</t>
    </r>
    <r>
      <rPr>
        <b/>
        <sz val="11"/>
        <color indexed="8"/>
        <rFont val="Arial Tur"/>
        <charset val="162"/>
      </rPr>
      <t>φ)</t>
    </r>
  </si>
  <si>
    <r>
      <t>tan(</t>
    </r>
    <r>
      <rPr>
        <b/>
        <sz val="11"/>
        <color indexed="8"/>
        <rFont val="Times New Roman"/>
        <family val="1"/>
        <charset val="162"/>
      </rPr>
      <t>δ)</t>
    </r>
  </si>
  <si>
    <r>
      <t>sin(</t>
    </r>
    <r>
      <rPr>
        <b/>
        <sz val="11"/>
        <color indexed="8"/>
        <rFont val="Times New Roman"/>
        <family val="1"/>
        <charset val="162"/>
      </rPr>
      <t>δ)</t>
    </r>
  </si>
  <si>
    <r>
      <t>cos(</t>
    </r>
    <r>
      <rPr>
        <b/>
        <sz val="11"/>
        <color indexed="8"/>
        <rFont val="Times New Roman"/>
        <family val="1"/>
        <charset val="162"/>
      </rPr>
      <t>δ)</t>
    </r>
  </si>
  <si>
    <r>
      <t xml:space="preserve">sin </t>
    </r>
    <r>
      <rPr>
        <b/>
        <sz val="11"/>
        <color indexed="8"/>
        <rFont val="Arial Tur"/>
        <charset val="162"/>
      </rPr>
      <t>ω</t>
    </r>
    <r>
      <rPr>
        <b/>
        <sz val="11"/>
        <color indexed="8"/>
        <rFont val="Calibri"/>
        <family val="2"/>
      </rPr>
      <t>s</t>
    </r>
  </si>
  <si>
    <r>
      <t xml:space="preserve">sin </t>
    </r>
    <r>
      <rPr>
        <b/>
        <sz val="11"/>
        <color indexed="8"/>
        <rFont val="Arial Tur"/>
        <charset val="162"/>
      </rPr>
      <t xml:space="preserve">φ*sin </t>
    </r>
    <r>
      <rPr>
        <b/>
        <sz val="11"/>
        <color indexed="8"/>
        <rFont val="Times New Roman"/>
        <family val="1"/>
        <charset val="162"/>
      </rPr>
      <t>δ</t>
    </r>
  </si>
  <si>
    <r>
      <t xml:space="preserve">cos </t>
    </r>
    <r>
      <rPr>
        <b/>
        <sz val="11"/>
        <color indexed="8"/>
        <rFont val="Arial Tur"/>
        <charset val="162"/>
      </rPr>
      <t>φ</t>
    </r>
    <r>
      <rPr>
        <b/>
        <sz val="11"/>
        <color indexed="8"/>
        <rFont val="Calibri"/>
        <family val="2"/>
      </rPr>
      <t xml:space="preserve">*cos </t>
    </r>
    <r>
      <rPr>
        <b/>
        <sz val="11"/>
        <color indexed="8"/>
        <rFont val="Times New Roman"/>
        <family val="1"/>
        <charset val="162"/>
      </rPr>
      <t>δ</t>
    </r>
  </si>
  <si>
    <t>(acos{(-1*tan(-0.35)*tan(0.409*sin(2*3.14/365*DOY-1.39))))</t>
  </si>
  <si>
    <r>
      <t>tan(</t>
    </r>
    <r>
      <rPr>
        <b/>
        <sz val="11"/>
        <color indexed="8"/>
        <rFont val="Arial Tur"/>
        <charset val="162"/>
      </rPr>
      <t>φ)</t>
    </r>
  </si>
  <si>
    <t>φ (-)</t>
  </si>
  <si>
    <r>
      <t>MJ m</t>
    </r>
    <r>
      <rPr>
        <b/>
        <i/>
        <vertAlign val="superscript"/>
        <sz val="11"/>
        <rFont val="Arial Narrow"/>
        <family val="2"/>
        <charset val="162"/>
      </rPr>
      <t>-2</t>
    </r>
    <r>
      <rPr>
        <b/>
        <i/>
        <sz val="11"/>
        <rFont val="Arial Narrow"/>
        <family val="2"/>
      </rPr>
      <t xml:space="preserve"> day</t>
    </r>
    <r>
      <rPr>
        <b/>
        <i/>
        <vertAlign val="superscript"/>
        <sz val="11"/>
        <rFont val="Arial Narrow"/>
        <family val="2"/>
        <charset val="162"/>
      </rPr>
      <t>-1</t>
    </r>
    <r>
      <rPr>
        <b/>
        <i/>
        <sz val="11"/>
        <rFont val="Arial Narrow"/>
        <family val="2"/>
      </rPr>
      <t>*(0.408 mm day</t>
    </r>
    <r>
      <rPr>
        <b/>
        <i/>
        <vertAlign val="superscript"/>
        <sz val="11"/>
        <rFont val="Arial Narrow"/>
        <family val="2"/>
        <charset val="162"/>
      </rPr>
      <t>-1</t>
    </r>
    <r>
      <rPr>
        <b/>
        <i/>
        <sz val="11"/>
        <rFont val="Arial Narrow"/>
        <family val="2"/>
      </rPr>
      <t>)</t>
    </r>
  </si>
  <si>
    <t>%</t>
  </si>
  <si>
    <r>
      <t>Rs=0.16(T</t>
    </r>
    <r>
      <rPr>
        <b/>
        <i/>
        <vertAlign val="subscript"/>
        <sz val="11"/>
        <rFont val="Arial Tur"/>
        <charset val="162"/>
      </rPr>
      <t>max</t>
    </r>
    <r>
      <rPr>
        <b/>
        <i/>
        <sz val="11"/>
        <rFont val="Arial Tur"/>
        <family val="2"/>
        <charset val="162"/>
      </rPr>
      <t>-T</t>
    </r>
    <r>
      <rPr>
        <b/>
        <i/>
        <vertAlign val="subscript"/>
        <sz val="11"/>
        <rFont val="Arial Tur"/>
        <charset val="162"/>
      </rPr>
      <t>min</t>
    </r>
    <r>
      <rPr>
        <b/>
        <i/>
        <sz val="11"/>
        <rFont val="Arial Tur"/>
        <family val="2"/>
        <charset val="162"/>
      </rPr>
      <t>)^0.5*Ra</t>
    </r>
  </si>
  <si>
    <t>ETo-TURC (Ousman Couly (2016)</t>
  </si>
  <si>
    <t>Rs</t>
  </si>
  <si>
    <t>(Cal/cm2*min)</t>
  </si>
  <si>
    <t>(MJ/m2*Day)</t>
  </si>
  <si>
    <t>1</t>
  </si>
  <si>
    <t>ETo-Turc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</si>
  <si>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</si>
  <si>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</si>
  <si>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</si>
  <si>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</si>
  <si>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</si>
  <si>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</si>
  <si>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</si>
  <si>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</si>
  <si>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</si>
  <si>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</si>
  <si>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</si>
  <si>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</si>
  <si>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MARDİN</t>
  </si>
  <si>
    <t>Rs=from meteorological station</t>
  </si>
  <si>
    <r>
      <t>T</t>
    </r>
    <r>
      <rPr>
        <b/>
        <vertAlign val="subscript"/>
        <sz val="12"/>
        <color indexed="8"/>
        <rFont val="Calibri"/>
        <family val="2"/>
        <charset val="162"/>
      </rPr>
      <t>mean</t>
    </r>
  </si>
  <si>
    <t>Rhmean</t>
  </si>
  <si>
    <t>AVERAGE</t>
  </si>
  <si>
    <t>Monthly average</t>
  </si>
  <si>
    <t>Monthly total</t>
  </si>
  <si>
    <t>Std. Error</t>
  </si>
  <si>
    <t>Std. error</t>
  </si>
  <si>
    <t>TOTAL</t>
  </si>
  <si>
    <t>AVE.</t>
  </si>
  <si>
    <t>Std. Dev.</t>
  </si>
  <si>
    <t>ETo-PM</t>
  </si>
  <si>
    <t>ETo-TURC</t>
  </si>
  <si>
    <t>MARDİN PROVİNCE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</si>
</sst>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9" x14ac:knownFonts="1">
    <font>
      <sz val="11"/>
      <color theme="1"/>
      <name val="Calibri"/>
      <family val="2"/>
      <scheme val="minor"/>
    </font>
    <font>
      <b/>
      <i/>
      <sz val="11"/>
      <name val="Arial Tur"/>
      <charset val="162"/>
    </font>
    <font>
      <b/>
      <i/>
      <sz val="11"/>
      <name val="Arial Narrow"/>
      <family val="2"/>
    </font>
    <font>
      <b/>
      <i/>
      <sz val="11"/>
      <name val="Arial Tur"/>
      <family val="2"/>
      <charset val="162"/>
    </font>
    <font>
      <b/>
      <sz val="12"/>
      <color indexed="8"/>
      <name val="Calibri"/>
      <family val="2"/>
      <charset val="162"/>
    </font>
    <font>
      <b/>
      <sz val="11"/>
      <name val="Arial Tur"/>
      <charset val="162"/>
    </font>
    <font>
      <sz val="10"/>
      <name val="Arial Tur"/>
      <charset val="162"/>
    </font>
    <font>
      <b/>
      <sz val="11"/>
      <color indexed="10"/>
      <name val="Calibri"/>
      <family val="2"/>
      <charset val="162"/>
    </font>
    <font>
      <sz val="11"/>
      <color indexed="10"/>
      <name val="Calibri"/>
      <family val="2"/>
    </font>
    <font>
      <b/>
      <sz val="14"/>
      <color indexed="10"/>
      <name val="Calibri"/>
      <family val="2"/>
      <charset val="162"/>
    </font>
    <font>
      <b/>
      <sz val="11"/>
      <color indexed="8"/>
      <name val="Times New Roman"/>
      <family val="1"/>
      <charset val="162"/>
    </font>
    <font>
      <b/>
      <sz val="11"/>
      <color indexed="8"/>
      <name val="Calibri"/>
      <family val="2"/>
    </font>
    <font>
      <b/>
      <sz val="11"/>
      <color indexed="8"/>
      <name val="Arial Tur"/>
      <charset val="162"/>
    </font>
    <font>
      <b/>
      <i/>
      <vertAlign val="superscript"/>
      <sz val="11"/>
      <name val="Arial Narrow"/>
      <family val="2"/>
      <charset val="162"/>
    </font>
    <font>
      <b/>
      <sz val="11"/>
      <color indexed="8"/>
      <name val="Calibri"/>
      <family val="2"/>
      <charset val="162"/>
    </font>
    <font>
      <b/>
      <vertAlign val="subscript"/>
      <sz val="12"/>
      <color indexed="8"/>
      <name val="Calibri"/>
      <family val="2"/>
      <charset val="162"/>
    </font>
    <font>
      <b/>
      <i/>
      <vertAlign val="subscript"/>
      <sz val="11"/>
      <name val="Arial Tur"/>
      <charset val="162"/>
    </font>
    <font>
      <b/>
      <sz val="11"/>
      <color theme="1"/>
      <name val="Calibri"/>
      <family val="2"/>
      <charset val="162"/>
      <scheme val="minor"/>
    </font>
    <font>
      <b/>
      <sz val="12"/>
      <color rgb="FFFF0000"/>
      <name val="Calibri"/>
      <family val="2"/>
      <charset val="162"/>
      <scheme val="minor"/>
    </font>
    <font>
      <b/>
      <i/>
      <sz val="11"/>
      <color rgb="FFFF0000"/>
      <name val="Arial Tur"/>
      <family val="2"/>
      <charset val="162"/>
    </font>
    <font>
      <b/>
      <sz val="11"/>
      <color rgb="FFFF0000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b/>
      <sz val="12"/>
      <color rgb="FFFF0000"/>
      <name val="Calibri"/>
      <family val="2"/>
      <charset val="162"/>
    </font>
    <font>
      <b/>
      <sz val="11"/>
      <name val="Arial Narrow"/>
      <family val="2"/>
    </font>
    <font>
      <sz val="10"/>
      <name val="Arial"/>
      <family val="2"/>
      <charset val="162"/>
    </font>
    <font>
      <b/>
      <sz val="11"/>
      <color rgb="FF0070C0"/>
      <name val="Calibri"/>
      <family val="2"/>
      <charset val="16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6" fillId="0" borderId="0"/>
    <xf numFmtId="0" fontId="6" fillId="0" borderId="0"/>
    <xf numFmtId="0" fontId="27" fillId="0" borderId="0"/>
  </cellStyleXfs>
  <cellXfs count="157"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165" fontId="0" fillId="0" borderId="0" xfId="0" applyNumberFormat="1"/>
    <xf numFmtId="2" fontId="0" fillId="0" borderId="0" xfId="0" applyNumberFormat="1"/>
    <xf numFmtId="164" fontId="0" fillId="2" borderId="0" xfId="0" applyNumberFormat="1" applyFill="1" applyAlignment="1">
      <alignment horizontal="center"/>
    </xf>
    <xf numFmtId="0" fontId="9" fillId="0" borderId="0" xfId="0" applyFont="1"/>
    <xf numFmtId="2" fontId="9" fillId="0" borderId="0" xfId="0" applyNumberFormat="1" applyFont="1"/>
    <xf numFmtId="0" fontId="0" fillId="0" borderId="0" xfId="0" applyAlignment="1"/>
    <xf numFmtId="0" fontId="0" fillId="0" borderId="2" xfId="0" applyBorder="1"/>
    <xf numFmtId="164" fontId="7" fillId="0" borderId="2" xfId="0" applyNumberFormat="1" applyFont="1" applyBorder="1" applyAlignment="1">
      <alignment horizontal="center"/>
    </xf>
    <xf numFmtId="165" fontId="0" fillId="0" borderId="2" xfId="0" applyNumberFormat="1" applyBorder="1"/>
    <xf numFmtId="165" fontId="8" fillId="0" borderId="2" xfId="0" applyNumberFormat="1" applyFont="1" applyBorder="1"/>
    <xf numFmtId="2" fontId="0" fillId="0" borderId="2" xfId="0" applyNumberFormat="1" applyBorder="1" applyAlignment="1">
      <alignment horizontal="right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164" fontId="9" fillId="0" borderId="0" xfId="0" applyNumberFormat="1" applyFont="1"/>
    <xf numFmtId="0" fontId="0" fillId="0" borderId="0" xfId="0" applyFill="1" applyBorder="1"/>
    <xf numFmtId="0" fontId="10" fillId="0" borderId="2" xfId="0" applyFont="1" applyBorder="1"/>
    <xf numFmtId="0" fontId="11" fillId="0" borderId="2" xfId="0" applyFont="1" applyBorder="1"/>
    <xf numFmtId="0" fontId="12" fillId="0" borderId="2" xfId="0" applyFont="1" applyBorder="1"/>
    <xf numFmtId="49" fontId="2" fillId="0" borderId="5" xfId="0" applyNumberFormat="1" applyFont="1" applyFill="1" applyBorder="1" applyAlignment="1">
      <alignment horizontal="center" wrapText="1"/>
    </xf>
    <xf numFmtId="0" fontId="4" fillId="0" borderId="3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164" fontId="0" fillId="3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2" fontId="9" fillId="0" borderId="0" xfId="0" applyNumberFormat="1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164" fontId="14" fillId="0" borderId="0" xfId="0" applyNumberFormat="1" applyFont="1" applyAlignment="1">
      <alignment horizontal="center"/>
    </xf>
    <xf numFmtId="164" fontId="17" fillId="0" borderId="0" xfId="0" applyNumberFormat="1" applyFont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0" fontId="18" fillId="0" borderId="0" xfId="0" applyFont="1"/>
    <xf numFmtId="164" fontId="18" fillId="3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164" fontId="21" fillId="3" borderId="0" xfId="0" applyNumberFormat="1" applyFont="1" applyFill="1" applyAlignment="1">
      <alignment horizontal="center"/>
    </xf>
    <xf numFmtId="164" fontId="22" fillId="3" borderId="0" xfId="0" applyNumberFormat="1" applyFont="1" applyFill="1" applyAlignment="1">
      <alignment horizontal="center"/>
    </xf>
    <xf numFmtId="0" fontId="0" fillId="5" borderId="0" xfId="0" applyFill="1" applyAlignment="1">
      <alignment horizontal="center"/>
    </xf>
    <xf numFmtId="2" fontId="9" fillId="5" borderId="0" xfId="0" applyNumberFormat="1" applyFont="1" applyFill="1" applyAlignment="1">
      <alignment horizontal="center"/>
    </xf>
    <xf numFmtId="2" fontId="0" fillId="5" borderId="0" xfId="0" applyNumberFormat="1" applyFill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4" fontId="24" fillId="3" borderId="0" xfId="0" applyNumberFormat="1" applyFont="1" applyFill="1" applyAlignment="1">
      <alignment horizontal="center"/>
    </xf>
    <xf numFmtId="164" fontId="18" fillId="0" borderId="0" xfId="0" applyNumberFormat="1" applyFont="1" applyFill="1" applyAlignment="1">
      <alignment horizontal="center"/>
    </xf>
    <xf numFmtId="164" fontId="23" fillId="0" borderId="0" xfId="0" applyNumberFormat="1" applyFont="1" applyFill="1" applyAlignment="1">
      <alignment horizontal="center"/>
    </xf>
    <xf numFmtId="0" fontId="25" fillId="0" borderId="2" xfId="0" applyFont="1" applyBorder="1"/>
    <xf numFmtId="0" fontId="6" fillId="0" borderId="0" xfId="2"/>
    <xf numFmtId="0" fontId="5" fillId="0" borderId="0" xfId="2" applyFont="1" applyAlignment="1">
      <alignment horizontal="center"/>
    </xf>
    <xf numFmtId="0" fontId="5" fillId="0" borderId="8" xfId="2" applyFont="1" applyFill="1" applyBorder="1" applyAlignment="1">
      <alignment horizontal="center"/>
    </xf>
    <xf numFmtId="0" fontId="5" fillId="7" borderId="8" xfId="2" applyFont="1" applyFill="1" applyBorder="1" applyAlignment="1">
      <alignment horizontal="center"/>
    </xf>
    <xf numFmtId="0" fontId="26" fillId="0" borderId="0" xfId="2" applyFont="1" applyAlignment="1">
      <alignment horizontal="center"/>
    </xf>
    <xf numFmtId="0" fontId="5" fillId="0" borderId="2" xfId="2" applyFont="1" applyFill="1" applyBorder="1" applyAlignment="1">
      <alignment horizontal="center"/>
    </xf>
    <xf numFmtId="0" fontId="5" fillId="7" borderId="2" xfId="2" applyFont="1" applyFill="1" applyBorder="1" applyAlignment="1">
      <alignment horizontal="center"/>
    </xf>
    <xf numFmtId="49" fontId="5" fillId="0" borderId="0" xfId="2" applyNumberFormat="1" applyFont="1" applyAlignment="1">
      <alignment horizontal="center"/>
    </xf>
    <xf numFmtId="0" fontId="5" fillId="0" borderId="0" xfId="2" applyNumberFormat="1" applyFont="1" applyAlignment="1">
      <alignment horizontal="center"/>
    </xf>
    <xf numFmtId="0" fontId="6" fillId="0" borderId="0" xfId="2" applyAlignment="1">
      <alignment horizontal="center"/>
    </xf>
    <xf numFmtId="2" fontId="27" fillId="8" borderId="2" xfId="2" applyNumberFormat="1" applyFont="1" applyFill="1" applyBorder="1" applyAlignment="1">
      <alignment horizontal="center"/>
    </xf>
    <xf numFmtId="2" fontId="27" fillId="7" borderId="2" xfId="2" applyNumberFormat="1" applyFont="1" applyFill="1" applyBorder="1" applyAlignment="1">
      <alignment horizontal="center"/>
    </xf>
    <xf numFmtId="2" fontId="27" fillId="8" borderId="9" xfId="2" applyNumberFormat="1" applyFont="1" applyFill="1" applyBorder="1" applyAlignment="1">
      <alignment horizontal="center"/>
    </xf>
    <xf numFmtId="2" fontId="27" fillId="8" borderId="5" xfId="2" applyNumberFormat="1" applyFont="1" applyFill="1" applyBorder="1" applyAlignment="1">
      <alignment horizontal="center"/>
    </xf>
    <xf numFmtId="2" fontId="27" fillId="0" borderId="5" xfId="2" applyNumberFormat="1" applyFont="1" applyFill="1" applyBorder="1" applyAlignment="1">
      <alignment horizontal="center"/>
    </xf>
    <xf numFmtId="2" fontId="27" fillId="0" borderId="2" xfId="2" applyNumberFormat="1" applyFont="1" applyFill="1" applyBorder="1" applyAlignment="1">
      <alignment horizontal="center"/>
    </xf>
    <xf numFmtId="2" fontId="27" fillId="0" borderId="9" xfId="2" applyNumberFormat="1" applyFont="1" applyFill="1" applyBorder="1" applyAlignment="1">
      <alignment horizontal="center"/>
    </xf>
    <xf numFmtId="164" fontId="27" fillId="0" borderId="0" xfId="2" applyNumberFormat="1" applyFont="1" applyFill="1" applyBorder="1" applyAlignment="1">
      <alignment horizontal="center"/>
    </xf>
    <xf numFmtId="2" fontId="27" fillId="0" borderId="0" xfId="2" applyNumberFormat="1" applyFont="1" applyFill="1" applyBorder="1" applyAlignment="1">
      <alignment horizontal="right"/>
    </xf>
    <xf numFmtId="0" fontId="0" fillId="5" borderId="0" xfId="0" applyNumberFormat="1" applyFill="1" applyAlignment="1">
      <alignment horizontal="center"/>
    </xf>
    <xf numFmtId="0" fontId="0" fillId="6" borderId="0" xfId="0" applyNumberFormat="1" applyFill="1" applyAlignment="1">
      <alignment horizontal="center"/>
    </xf>
    <xf numFmtId="0" fontId="0" fillId="0" borderId="0" xfId="0" applyBorder="1"/>
    <xf numFmtId="0" fontId="0" fillId="0" borderId="0" xfId="0" applyBorder="1" applyAlignment="1"/>
    <xf numFmtId="49" fontId="3" fillId="4" borderId="3" xfId="0" applyNumberFormat="1" applyFont="1" applyFill="1" applyBorder="1" applyAlignment="1"/>
    <xf numFmtId="0" fontId="0" fillId="0" borderId="0" xfId="0" applyFill="1" applyBorder="1" applyAlignment="1"/>
    <xf numFmtId="0" fontId="17" fillId="0" borderId="0" xfId="0" applyFon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/>
    </xf>
    <xf numFmtId="0" fontId="14" fillId="0" borderId="0" xfId="0" applyFont="1" applyFill="1" applyBorder="1" applyAlignment="1">
      <alignment wrapText="1"/>
    </xf>
    <xf numFmtId="164" fontId="0" fillId="9" borderId="0" xfId="0" applyNumberFormat="1" applyFill="1" applyAlignment="1">
      <alignment horizontal="center"/>
    </xf>
    <xf numFmtId="164" fontId="0" fillId="9" borderId="1" xfId="0" applyNumberFormat="1" applyFill="1" applyBorder="1" applyAlignment="1">
      <alignment horizontal="center"/>
    </xf>
    <xf numFmtId="164" fontId="18" fillId="9" borderId="0" xfId="0" applyNumberFormat="1" applyFont="1" applyFill="1" applyAlignment="1">
      <alignment horizontal="center"/>
    </xf>
    <xf numFmtId="164" fontId="24" fillId="9" borderId="0" xfId="0" applyNumberFormat="1" applyFont="1" applyFill="1" applyAlignment="1">
      <alignment horizontal="center"/>
    </xf>
    <xf numFmtId="164" fontId="0" fillId="10" borderId="0" xfId="0" applyNumberFormat="1" applyFill="1" applyAlignment="1">
      <alignment horizontal="center"/>
    </xf>
    <xf numFmtId="164" fontId="21" fillId="9" borderId="0" xfId="0" applyNumberFormat="1" applyFont="1" applyFill="1" applyAlignment="1">
      <alignment horizontal="center"/>
    </xf>
    <xf numFmtId="164" fontId="22" fillId="9" borderId="0" xfId="0" applyNumberFormat="1" applyFont="1" applyFill="1" applyAlignment="1">
      <alignment horizontal="center"/>
    </xf>
    <xf numFmtId="164" fontId="0" fillId="9" borderId="0" xfId="0" applyNumberForma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164" fontId="0" fillId="10" borderId="0" xfId="0" applyNumberFormat="1" applyFill="1" applyBorder="1" applyAlignment="1">
      <alignment horizontal="center"/>
    </xf>
    <xf numFmtId="164" fontId="0" fillId="6" borderId="0" xfId="0" applyNumberFormat="1" applyFill="1" applyAlignment="1">
      <alignment horizontal="center"/>
    </xf>
    <xf numFmtId="164" fontId="0" fillId="6" borderId="0" xfId="0" applyNumberForma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 vertical="center"/>
    </xf>
    <xf numFmtId="164" fontId="17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2" fontId="20" fillId="0" borderId="0" xfId="0" applyNumberFormat="1" applyFont="1" applyFill="1" applyBorder="1" applyAlignment="1">
      <alignment horizontal="center"/>
    </xf>
    <xf numFmtId="164" fontId="20" fillId="0" borderId="12" xfId="0" applyNumberFormat="1" applyFont="1" applyFill="1" applyBorder="1" applyAlignment="1">
      <alignment horizontal="center" vertical="center"/>
    </xf>
    <xf numFmtId="164" fontId="20" fillId="0" borderId="0" xfId="0" applyNumberFormat="1" applyFont="1" applyFill="1" applyBorder="1" applyAlignment="1">
      <alignment horizontal="center" vertical="center"/>
    </xf>
    <xf numFmtId="164" fontId="28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0" fillId="11" borderId="0" xfId="0" applyNumberFormat="1" applyFill="1" applyAlignment="1">
      <alignment horizontal="center"/>
    </xf>
    <xf numFmtId="2" fontId="0" fillId="11" borderId="0" xfId="0" applyNumberFormat="1" applyFill="1" applyAlignment="1">
      <alignment horizontal="center"/>
    </xf>
    <xf numFmtId="0" fontId="0" fillId="12" borderId="0" xfId="0" applyNumberFormat="1" applyFill="1" applyAlignment="1">
      <alignment horizontal="center"/>
    </xf>
    <xf numFmtId="2" fontId="0" fillId="12" borderId="0" xfId="0" applyNumberFormat="1" applyFill="1" applyAlignment="1">
      <alignment horizontal="center"/>
    </xf>
    <xf numFmtId="2" fontId="0" fillId="13" borderId="0" xfId="0" applyNumberFormat="1" applyFill="1" applyAlignment="1">
      <alignment horizontal="center"/>
    </xf>
    <xf numFmtId="0" fontId="0" fillId="13" borderId="0" xfId="0" applyNumberFormat="1" applyFill="1" applyAlignment="1">
      <alignment horizontal="center"/>
    </xf>
    <xf numFmtId="0" fontId="0" fillId="4" borderId="0" xfId="0" applyNumberFormat="1" applyFill="1" applyAlignment="1">
      <alignment horizontal="center"/>
    </xf>
    <xf numFmtId="2" fontId="0" fillId="4" borderId="0" xfId="0" applyNumberFormat="1" applyFill="1" applyAlignment="1">
      <alignment horizontal="center"/>
    </xf>
    <xf numFmtId="2" fontId="0" fillId="9" borderId="0" xfId="0" applyNumberFormat="1" applyFill="1" applyAlignment="1">
      <alignment horizontal="center"/>
    </xf>
    <xf numFmtId="0" fontId="0" fillId="9" borderId="0" xfId="0" applyNumberFormat="1" applyFill="1" applyAlignment="1">
      <alignment horizontal="center"/>
    </xf>
    <xf numFmtId="2" fontId="0" fillId="6" borderId="0" xfId="0" applyNumberFormat="1" applyFill="1" applyAlignment="1">
      <alignment horizontal="center"/>
    </xf>
    <xf numFmtId="0" fontId="0" fillId="14" borderId="0" xfId="0" applyNumberFormat="1" applyFill="1" applyAlignment="1">
      <alignment horizontal="center"/>
    </xf>
    <xf numFmtId="2" fontId="0" fillId="14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0" fontId="17" fillId="0" borderId="0" xfId="0" applyFont="1" applyAlignment="1">
      <alignment horizontal="center"/>
    </xf>
    <xf numFmtId="0" fontId="5" fillId="4" borderId="2" xfId="0" applyFont="1" applyFill="1" applyBorder="1" applyAlignment="1">
      <alignment horizontal="center"/>
    </xf>
    <xf numFmtId="49" fontId="3" fillId="4" borderId="3" xfId="0" applyNumberFormat="1" applyFont="1" applyFill="1" applyBorder="1" applyAlignment="1">
      <alignment horizontal="center"/>
    </xf>
    <xf numFmtId="49" fontId="3" fillId="4" borderId="5" xfId="0" applyNumberFormat="1" applyFont="1" applyFill="1" applyBorder="1" applyAlignment="1">
      <alignment horizontal="center"/>
    </xf>
    <xf numFmtId="0" fontId="14" fillId="4" borderId="6" xfId="0" applyFont="1" applyFill="1" applyBorder="1" applyAlignment="1">
      <alignment horizontal="center" wrapText="1"/>
    </xf>
    <xf numFmtId="0" fontId="14" fillId="4" borderId="7" xfId="0" applyFont="1" applyFill="1" applyBorder="1" applyAlignment="1">
      <alignment horizontal="center" wrapText="1"/>
    </xf>
    <xf numFmtId="49" fontId="3" fillId="0" borderId="3" xfId="0" applyNumberFormat="1" applyFont="1" applyFill="1" applyBorder="1" applyAlignment="1">
      <alignment horizontal="center" wrapText="1"/>
    </xf>
    <xf numFmtId="49" fontId="3" fillId="0" borderId="5" xfId="0" applyNumberFormat="1" applyFont="1" applyFill="1" applyBorder="1" applyAlignment="1">
      <alignment horizontal="center" wrapText="1"/>
    </xf>
    <xf numFmtId="49" fontId="19" fillId="0" borderId="3" xfId="0" applyNumberFormat="1" applyFont="1" applyFill="1" applyBorder="1" applyAlignment="1">
      <alignment horizontal="center" wrapText="1"/>
    </xf>
    <xf numFmtId="49" fontId="19" fillId="0" borderId="5" xfId="0" applyNumberFormat="1" applyFont="1" applyFill="1" applyBorder="1" applyAlignment="1">
      <alignment horizontal="center" wrapText="1"/>
    </xf>
    <xf numFmtId="49" fontId="19" fillId="0" borderId="3" xfId="0" applyNumberFormat="1" applyFont="1" applyFill="1" applyBorder="1" applyAlignment="1">
      <alignment horizontal="center" vertical="center" wrapText="1"/>
    </xf>
    <xf numFmtId="49" fontId="19" fillId="0" borderId="5" xfId="0" applyNumberFormat="1" applyFont="1" applyFill="1" applyBorder="1" applyAlignment="1">
      <alignment horizontal="center" vertical="center" wrapText="1"/>
    </xf>
    <xf numFmtId="164" fontId="20" fillId="0" borderId="12" xfId="0" applyNumberFormat="1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49" fontId="3" fillId="4" borderId="12" xfId="0" applyNumberFormat="1" applyFont="1" applyFill="1" applyBorder="1" applyAlignment="1">
      <alignment horizontal="center" vertical="center"/>
    </xf>
    <xf numFmtId="0" fontId="17" fillId="4" borderId="11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wrapText="1"/>
    </xf>
    <xf numFmtId="0" fontId="14" fillId="4" borderId="1" xfId="0" applyFont="1" applyFill="1" applyBorder="1" applyAlignment="1">
      <alignment horizontal="center" wrapText="1"/>
    </xf>
    <xf numFmtId="0" fontId="17" fillId="0" borderId="2" xfId="0" applyFont="1" applyFill="1" applyBorder="1" applyAlignment="1">
      <alignment horizontal="center" vertical="center"/>
    </xf>
    <xf numFmtId="49" fontId="3" fillId="4" borderId="10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</cellXfs>
  <cellStyles count="4">
    <cellStyle name="Normal" xfId="0" builtinId="0"/>
    <cellStyle name="Normal 2" xfId="1"/>
    <cellStyle name="Normal 3" xfId="3"/>
    <cellStyle name="Normal_IAM-ETo-İnput 2002-Hesaplama" xfId="2"/>
  </cellStyles>
  <dxfs count="0"/>
  <tableStyles count="0" defaultTableStyle="TableStyleMedium2" defaultPivotStyle="PivotStyleMedium9"/>
  <colors>
    <mruColors>
      <color rgb="FFCCD0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'2008'!$R$4:$R$368</c:f>
              <c:numCache>
                <c:formatCode>0.0</c:formatCode>
                <c:ptCount val="365"/>
                <c:pt idx="0">
                  <c:v>0.42890828282999993</c:v>
                </c:pt>
                <c:pt idx="1">
                  <c:v>1.2002727925124999</c:v>
                </c:pt>
                <c:pt idx="2">
                  <c:v>1.2612717719325</c:v>
                </c:pt>
                <c:pt idx="3">
                  <c:v>0.27427439659499997</c:v>
                </c:pt>
                <c:pt idx="4">
                  <c:v>0.25046416694699997</c:v>
                </c:pt>
                <c:pt idx="5">
                  <c:v>7.5629894048999988E-2</c:v>
                </c:pt>
                <c:pt idx="6">
                  <c:v>0.23752766841299991</c:v>
                </c:pt>
                <c:pt idx="7">
                  <c:v>0.89522632622699982</c:v>
                </c:pt>
                <c:pt idx="8">
                  <c:v>0.15484016297699998</c:v>
                </c:pt>
                <c:pt idx="9">
                  <c:v>0.16716765398699995</c:v>
                </c:pt>
                <c:pt idx="10">
                  <c:v>0.70334475400800001</c:v>
                </c:pt>
                <c:pt idx="11">
                  <c:v>0.32658028474499995</c:v>
                </c:pt>
                <c:pt idx="12">
                  <c:v>0.90627686597699986</c:v>
                </c:pt>
                <c:pt idx="13">
                  <c:v>1.103330090799</c:v>
                </c:pt>
                <c:pt idx="14">
                  <c:v>1.2217255736804999</c:v>
                </c:pt>
                <c:pt idx="15">
                  <c:v>1.2840285167909995</c:v>
                </c:pt>
                <c:pt idx="16">
                  <c:v>0.22649186271599997</c:v>
                </c:pt>
                <c:pt idx="17">
                  <c:v>0.35536694079374986</c:v>
                </c:pt>
                <c:pt idx="18">
                  <c:v>0.108604704663</c:v>
                </c:pt>
                <c:pt idx="19">
                  <c:v>1.5357892804019997</c:v>
                </c:pt>
                <c:pt idx="20">
                  <c:v>0.7557979826879998</c:v>
                </c:pt>
                <c:pt idx="21">
                  <c:v>0.14857082342549999</c:v>
                </c:pt>
                <c:pt idx="22">
                  <c:v>0.68793293456999993</c:v>
                </c:pt>
                <c:pt idx="23">
                  <c:v>0.50602631623200001</c:v>
                </c:pt>
                <c:pt idx="24">
                  <c:v>1.0140196285394998</c:v>
                </c:pt>
                <c:pt idx="25">
                  <c:v>1.506714082482</c:v>
                </c:pt>
                <c:pt idx="26">
                  <c:v>1.3806397023120001</c:v>
                </c:pt>
                <c:pt idx="27">
                  <c:v>1.5592606268309999</c:v>
                </c:pt>
                <c:pt idx="28">
                  <c:v>1.6915724227709996</c:v>
                </c:pt>
                <c:pt idx="29">
                  <c:v>1.4099604677820001</c:v>
                </c:pt>
                <c:pt idx="30">
                  <c:v>0.99189644795999987</c:v>
                </c:pt>
                <c:pt idx="31">
                  <c:v>7.7066464216499986E-2</c:v>
                </c:pt>
                <c:pt idx="32">
                  <c:v>0.15255638476199995</c:v>
                </c:pt>
                <c:pt idx="33">
                  <c:v>1.4292817226159997</c:v>
                </c:pt>
                <c:pt idx="34">
                  <c:v>1.0134965696579998</c:v>
                </c:pt>
                <c:pt idx="35">
                  <c:v>0.44078392954799989</c:v>
                </c:pt>
                <c:pt idx="36">
                  <c:v>0.57639615335999983</c:v>
                </c:pt>
                <c:pt idx="37">
                  <c:v>0.44570510324999985</c:v>
                </c:pt>
                <c:pt idx="38">
                  <c:v>1.2626346718349999</c:v>
                </c:pt>
                <c:pt idx="39">
                  <c:v>0.9486667364579997</c:v>
                </c:pt>
                <c:pt idx="40">
                  <c:v>1.8672944223622494</c:v>
                </c:pt>
                <c:pt idx="41">
                  <c:v>1.5623658285007498</c:v>
                </c:pt>
                <c:pt idx="42">
                  <c:v>0.60468553512000001</c:v>
                </c:pt>
                <c:pt idx="43">
                  <c:v>1.4194491979139998</c:v>
                </c:pt>
                <c:pt idx="44">
                  <c:v>1.4165318554199997</c:v>
                </c:pt>
                <c:pt idx="45">
                  <c:v>1.557433604259</c:v>
                </c:pt>
                <c:pt idx="46">
                  <c:v>1.6543210532737498</c:v>
                </c:pt>
                <c:pt idx="47">
                  <c:v>1.2783829188164999</c:v>
                </c:pt>
                <c:pt idx="48">
                  <c:v>1.9599335527619994</c:v>
                </c:pt>
                <c:pt idx="49">
                  <c:v>1.4563506336524998</c:v>
                </c:pt>
                <c:pt idx="50">
                  <c:v>0.82817165102399981</c:v>
                </c:pt>
                <c:pt idx="51">
                  <c:v>1.6351778349134996</c:v>
                </c:pt>
                <c:pt idx="52">
                  <c:v>1.9223703124762497</c:v>
                </c:pt>
                <c:pt idx="53">
                  <c:v>2.205113106033</c:v>
                </c:pt>
                <c:pt idx="54">
                  <c:v>2.0909389293359992</c:v>
                </c:pt>
                <c:pt idx="55">
                  <c:v>1.7881541401859997</c:v>
                </c:pt>
                <c:pt idx="56">
                  <c:v>1.5007185507487497</c:v>
                </c:pt>
                <c:pt idx="57">
                  <c:v>1.9604541559679998</c:v>
                </c:pt>
                <c:pt idx="58">
                  <c:v>2.0055477251745</c:v>
                </c:pt>
                <c:pt idx="59">
                  <c:v>2.1156921383760001</c:v>
                </c:pt>
                <c:pt idx="60">
                  <c:v>1.9731917447864997</c:v>
                </c:pt>
                <c:pt idx="61">
                  <c:v>2.4286336013939995</c:v>
                </c:pt>
                <c:pt idx="62">
                  <c:v>1.9008033423974999</c:v>
                </c:pt>
                <c:pt idx="63">
                  <c:v>2.5206109272465</c:v>
                </c:pt>
                <c:pt idx="64">
                  <c:v>2.8454218977937491</c:v>
                </c:pt>
                <c:pt idx="65">
                  <c:v>0.49007302034624994</c:v>
                </c:pt>
                <c:pt idx="66">
                  <c:v>2.6102774624534995</c:v>
                </c:pt>
                <c:pt idx="67">
                  <c:v>2.5247757528944992</c:v>
                </c:pt>
                <c:pt idx="68">
                  <c:v>3.9150736269479993</c:v>
                </c:pt>
                <c:pt idx="69">
                  <c:v>3.2469248420437498</c:v>
                </c:pt>
                <c:pt idx="70">
                  <c:v>3.7888617289499997</c:v>
                </c:pt>
                <c:pt idx="71">
                  <c:v>3.1537135392524993</c:v>
                </c:pt>
                <c:pt idx="72">
                  <c:v>2.1610067183774997</c:v>
                </c:pt>
                <c:pt idx="73">
                  <c:v>2.3662889117999995</c:v>
                </c:pt>
                <c:pt idx="74">
                  <c:v>2.3851484996399996</c:v>
                </c:pt>
                <c:pt idx="75">
                  <c:v>2.1527114465385</c:v>
                </c:pt>
                <c:pt idx="76">
                  <c:v>0.72425605872825005</c:v>
                </c:pt>
                <c:pt idx="77">
                  <c:v>3.4890237503999995</c:v>
                </c:pt>
                <c:pt idx="78">
                  <c:v>1.9892721218793745</c:v>
                </c:pt>
                <c:pt idx="79">
                  <c:v>3.2623771801274999</c:v>
                </c:pt>
                <c:pt idx="80">
                  <c:v>2.9247463556324993</c:v>
                </c:pt>
                <c:pt idx="81">
                  <c:v>3.3994333411334985</c:v>
                </c:pt>
                <c:pt idx="82">
                  <c:v>3.5909244609480004</c:v>
                </c:pt>
                <c:pt idx="83">
                  <c:v>2.784117186774</c:v>
                </c:pt>
                <c:pt idx="84">
                  <c:v>3.9290120410859983</c:v>
                </c:pt>
                <c:pt idx="85">
                  <c:v>3.0775384852425001</c:v>
                </c:pt>
                <c:pt idx="86">
                  <c:v>3.4653719118217494</c:v>
                </c:pt>
                <c:pt idx="87">
                  <c:v>3.9451310950679996</c:v>
                </c:pt>
                <c:pt idx="88">
                  <c:v>3.6513561793274989</c:v>
                </c:pt>
                <c:pt idx="89">
                  <c:v>2.3134059399074993</c:v>
                </c:pt>
                <c:pt idx="90">
                  <c:v>0.57702235061249996</c:v>
                </c:pt>
                <c:pt idx="91">
                  <c:v>1.1448015386429997</c:v>
                </c:pt>
                <c:pt idx="92">
                  <c:v>2.9677329552599998</c:v>
                </c:pt>
                <c:pt idx="93">
                  <c:v>1.1973333489389999</c:v>
                </c:pt>
                <c:pt idx="94">
                  <c:v>2.8833620842687497</c:v>
                </c:pt>
                <c:pt idx="95">
                  <c:v>2.8727277815159997</c:v>
                </c:pt>
                <c:pt idx="96">
                  <c:v>4.2339148503547497</c:v>
                </c:pt>
                <c:pt idx="97">
                  <c:v>2.6648597617919996</c:v>
                </c:pt>
                <c:pt idx="98">
                  <c:v>3.335008694391</c:v>
                </c:pt>
                <c:pt idx="99">
                  <c:v>2.2285058708459999</c:v>
                </c:pt>
                <c:pt idx="100">
                  <c:v>4.1790857556284999</c:v>
                </c:pt>
                <c:pt idx="101">
                  <c:v>4.3011629100033746</c:v>
                </c:pt>
                <c:pt idx="102">
                  <c:v>4.000022809519499</c:v>
                </c:pt>
                <c:pt idx="103">
                  <c:v>1.3059969898139998</c:v>
                </c:pt>
                <c:pt idx="104">
                  <c:v>5.0355762565184987</c:v>
                </c:pt>
                <c:pt idx="105">
                  <c:v>4.5973314954375004</c:v>
                </c:pt>
                <c:pt idx="106">
                  <c:v>5.0314949238374993</c:v>
                </c:pt>
                <c:pt idx="107">
                  <c:v>4.0882245342907497</c:v>
                </c:pt>
                <c:pt idx="108">
                  <c:v>4.0744666123020012</c:v>
                </c:pt>
                <c:pt idx="109">
                  <c:v>3.9585145265429995</c:v>
                </c:pt>
                <c:pt idx="110">
                  <c:v>4.4244556237507506</c:v>
                </c:pt>
                <c:pt idx="111">
                  <c:v>3.7989766563344989</c:v>
                </c:pt>
                <c:pt idx="112">
                  <c:v>3.8246949458459989</c:v>
                </c:pt>
                <c:pt idx="113">
                  <c:v>1.4716273909379995</c:v>
                </c:pt>
                <c:pt idx="114">
                  <c:v>5.8111105032000001</c:v>
                </c:pt>
                <c:pt idx="115">
                  <c:v>6.6342652091774994</c:v>
                </c:pt>
                <c:pt idx="116">
                  <c:v>5.3177702066009989</c:v>
                </c:pt>
                <c:pt idx="117">
                  <c:v>4.8681421617397493</c:v>
                </c:pt>
                <c:pt idx="118">
                  <c:v>4.7751592367699995</c:v>
                </c:pt>
                <c:pt idx="119">
                  <c:v>4.4712730771582496</c:v>
                </c:pt>
                <c:pt idx="120">
                  <c:v>3.4487261154449986</c:v>
                </c:pt>
                <c:pt idx="121">
                  <c:v>2.8592019208619996</c:v>
                </c:pt>
                <c:pt idx="122">
                  <c:v>5.2396134224624999</c:v>
                </c:pt>
                <c:pt idx="123">
                  <c:v>3.6220231354799988</c:v>
                </c:pt>
                <c:pt idx="124">
                  <c:v>2.6829826469819991</c:v>
                </c:pt>
                <c:pt idx="125">
                  <c:v>4.3000965329174994</c:v>
                </c:pt>
                <c:pt idx="126">
                  <c:v>3.8476137652874995</c:v>
                </c:pt>
                <c:pt idx="127">
                  <c:v>4.5343753426439992</c:v>
                </c:pt>
                <c:pt idx="128">
                  <c:v>4.5471313490287493</c:v>
                </c:pt>
                <c:pt idx="129">
                  <c:v>3.9756060280230003</c:v>
                </c:pt>
                <c:pt idx="130">
                  <c:v>4.3186264463216251</c:v>
                </c:pt>
                <c:pt idx="131">
                  <c:v>4.4509732356375</c:v>
                </c:pt>
                <c:pt idx="132">
                  <c:v>5.2356978478777485</c:v>
                </c:pt>
                <c:pt idx="133">
                  <c:v>5.0933963640037492</c:v>
                </c:pt>
                <c:pt idx="134">
                  <c:v>4.4831008382039998</c:v>
                </c:pt>
                <c:pt idx="135">
                  <c:v>5.387753274837749</c:v>
                </c:pt>
                <c:pt idx="136">
                  <c:v>4.4963025496919995</c:v>
                </c:pt>
                <c:pt idx="137">
                  <c:v>5.7399241539682482</c:v>
                </c:pt>
                <c:pt idx="138">
                  <c:v>4.5989694309959992</c:v>
                </c:pt>
                <c:pt idx="139">
                  <c:v>5.6083920349995013</c:v>
                </c:pt>
                <c:pt idx="140">
                  <c:v>5.7927813412679994</c:v>
                </c:pt>
                <c:pt idx="141">
                  <c:v>6.0468553512000005</c:v>
                </c:pt>
                <c:pt idx="142">
                  <c:v>6.5026680148080001</c:v>
                </c:pt>
                <c:pt idx="143">
                  <c:v>6.4461776556059993</c:v>
                </c:pt>
                <c:pt idx="144">
                  <c:v>4.0055996485799996</c:v>
                </c:pt>
                <c:pt idx="145">
                  <c:v>5.7379485630284988</c:v>
                </c:pt>
                <c:pt idx="146">
                  <c:v>5.306402884711499</c:v>
                </c:pt>
                <c:pt idx="147">
                  <c:v>5.687252370168749</c:v>
                </c:pt>
                <c:pt idx="148">
                  <c:v>5.7428329015979998</c:v>
                </c:pt>
                <c:pt idx="149">
                  <c:v>6.0983784927843754</c:v>
                </c:pt>
                <c:pt idx="150">
                  <c:v>4.7560332081382501</c:v>
                </c:pt>
                <c:pt idx="151">
                  <c:v>4.9937278624852492</c:v>
                </c:pt>
                <c:pt idx="152">
                  <c:v>6.0628817034318754</c:v>
                </c:pt>
                <c:pt idx="153">
                  <c:v>6.4204986569024989</c:v>
                </c:pt>
                <c:pt idx="154">
                  <c:v>5.9014081470104998</c:v>
                </c:pt>
                <c:pt idx="155">
                  <c:v>5.7133279604654996</c:v>
                </c:pt>
                <c:pt idx="156">
                  <c:v>7.0050697540019984</c:v>
                </c:pt>
                <c:pt idx="157">
                  <c:v>6.6339152754187483</c:v>
                </c:pt>
                <c:pt idx="158">
                  <c:v>6.4574492061509998</c:v>
                </c:pt>
                <c:pt idx="159">
                  <c:v>6.6510841306769981</c:v>
                </c:pt>
                <c:pt idx="160">
                  <c:v>6.6822540197984983</c:v>
                </c:pt>
                <c:pt idx="161">
                  <c:v>6.8808395861324998</c:v>
                </c:pt>
                <c:pt idx="162">
                  <c:v>6.1099428826327484</c:v>
                </c:pt>
                <c:pt idx="163">
                  <c:v>5.7378454246574986</c:v>
                </c:pt>
                <c:pt idx="164">
                  <c:v>6.2903552224289996</c:v>
                </c:pt>
                <c:pt idx="165">
                  <c:v>6.9389543746777491</c:v>
                </c:pt>
                <c:pt idx="166">
                  <c:v>7.1123852290274989</c:v>
                </c:pt>
                <c:pt idx="167">
                  <c:v>6.8797627724257495</c:v>
                </c:pt>
                <c:pt idx="168">
                  <c:v>6.6470617342080001</c:v>
                </c:pt>
                <c:pt idx="169">
                  <c:v>6.8487979322084982</c:v>
                </c:pt>
                <c:pt idx="170">
                  <c:v>6.810171384431249</c:v>
                </c:pt>
                <c:pt idx="171">
                  <c:v>6.8425826175179987</c:v>
                </c:pt>
                <c:pt idx="172">
                  <c:v>7.5081050574749995</c:v>
                </c:pt>
                <c:pt idx="173">
                  <c:v>6.0096923860207498</c:v>
                </c:pt>
                <c:pt idx="174">
                  <c:v>6.2851381398292494</c:v>
                </c:pt>
                <c:pt idx="175">
                  <c:v>6.3170778832200005</c:v>
                </c:pt>
                <c:pt idx="176">
                  <c:v>6.8101677009179991</c:v>
                </c:pt>
                <c:pt idx="177">
                  <c:v>7.162009519531499</c:v>
                </c:pt>
                <c:pt idx="178">
                  <c:v>7.456594808186999</c:v>
                </c:pt>
                <c:pt idx="179">
                  <c:v>7.0817162977079988</c:v>
                </c:pt>
                <c:pt idx="180">
                  <c:v>6.2369798875987499</c:v>
                </c:pt>
                <c:pt idx="181">
                  <c:v>6.1639616044439975</c:v>
                </c:pt>
                <c:pt idx="182">
                  <c:v>4.639036232454</c:v>
                </c:pt>
                <c:pt idx="183">
                  <c:v>6.4021081030829974</c:v>
                </c:pt>
                <c:pt idx="184">
                  <c:v>6.8494892048617499</c:v>
                </c:pt>
                <c:pt idx="185">
                  <c:v>6.3283236491722494</c:v>
                </c:pt>
                <c:pt idx="186">
                  <c:v>5.9047638275812506</c:v>
                </c:pt>
                <c:pt idx="187">
                  <c:v>7.0592026647240012</c:v>
                </c:pt>
                <c:pt idx="188">
                  <c:v>7.1618106098159995</c:v>
                </c:pt>
                <c:pt idx="189">
                  <c:v>6.3261687939209992</c:v>
                </c:pt>
                <c:pt idx="190">
                  <c:v>6.9662271067807513</c:v>
                </c:pt>
                <c:pt idx="191">
                  <c:v>6.8607423378404979</c:v>
                </c:pt>
                <c:pt idx="192">
                  <c:v>7.0525576068210007</c:v>
                </c:pt>
                <c:pt idx="193">
                  <c:v>6.992074319256</c:v>
                </c:pt>
                <c:pt idx="194">
                  <c:v>6.1818487447859995</c:v>
                </c:pt>
                <c:pt idx="195">
                  <c:v>6.4626245422672497</c:v>
                </c:pt>
                <c:pt idx="196">
                  <c:v>6.7325192416079984</c:v>
                </c:pt>
                <c:pt idx="197">
                  <c:v>6.6013824863947486</c:v>
                </c:pt>
                <c:pt idx="198">
                  <c:v>7.4414334676499987</c:v>
                </c:pt>
                <c:pt idx="199">
                  <c:v>6.9593573545694989</c:v>
                </c:pt>
                <c:pt idx="200">
                  <c:v>7.0068636249547502</c:v>
                </c:pt>
                <c:pt idx="201">
                  <c:v>7.1587606608449965</c:v>
                </c:pt>
                <c:pt idx="202">
                  <c:v>7.1009958060584992</c:v>
                </c:pt>
                <c:pt idx="203">
                  <c:v>6.8251080306599983</c:v>
                </c:pt>
                <c:pt idx="204">
                  <c:v>6.9514746362145008</c:v>
                </c:pt>
                <c:pt idx="205">
                  <c:v>5.7999126229199991</c:v>
                </c:pt>
                <c:pt idx="206">
                  <c:v>5.5648062505499984</c:v>
                </c:pt>
                <c:pt idx="207">
                  <c:v>5.1999419847599979</c:v>
                </c:pt>
                <c:pt idx="208">
                  <c:v>4.2418110749249989</c:v>
                </c:pt>
                <c:pt idx="209">
                  <c:v>5.9814582569594998</c:v>
                </c:pt>
                <c:pt idx="210">
                  <c:v>6.6952568215710002</c:v>
                </c:pt>
                <c:pt idx="211">
                  <c:v>4.6964793937499998</c:v>
                </c:pt>
                <c:pt idx="212">
                  <c:v>5.9865820238902492</c:v>
                </c:pt>
                <c:pt idx="213">
                  <c:v>5.8996989968624982</c:v>
                </c:pt>
                <c:pt idx="214">
                  <c:v>5.537948527606499</c:v>
                </c:pt>
                <c:pt idx="215">
                  <c:v>5.9020932804749986</c:v>
                </c:pt>
                <c:pt idx="216">
                  <c:v>6.3559389480074993</c:v>
                </c:pt>
                <c:pt idx="217">
                  <c:v>6.0543955028227492</c:v>
                </c:pt>
                <c:pt idx="218">
                  <c:v>6.2361879322499991</c:v>
                </c:pt>
                <c:pt idx="219">
                  <c:v>5.8590403776089985</c:v>
                </c:pt>
                <c:pt idx="220">
                  <c:v>6.0301469350979993</c:v>
                </c:pt>
                <c:pt idx="221">
                  <c:v>6.0615746701469995</c:v>
                </c:pt>
                <c:pt idx="222">
                  <c:v>6.1926561726615006</c:v>
                </c:pt>
                <c:pt idx="223">
                  <c:v>6.1200983286629986</c:v>
                </c:pt>
                <c:pt idx="224">
                  <c:v>6.0267470523682496</c:v>
                </c:pt>
                <c:pt idx="225">
                  <c:v>5.5418088494925</c:v>
                </c:pt>
                <c:pt idx="226">
                  <c:v>5.4554672989124988</c:v>
                </c:pt>
                <c:pt idx="227">
                  <c:v>5.7133795296509984</c:v>
                </c:pt>
                <c:pt idx="228">
                  <c:v>5.1647570661959987</c:v>
                </c:pt>
                <c:pt idx="229">
                  <c:v>5.6811045865544978</c:v>
                </c:pt>
                <c:pt idx="230">
                  <c:v>5.9719916279069993</c:v>
                </c:pt>
                <c:pt idx="231">
                  <c:v>6.1971979444987495</c:v>
                </c:pt>
                <c:pt idx="232">
                  <c:v>6.37439334939</c:v>
                </c:pt>
                <c:pt idx="233">
                  <c:v>6.1128823262062495</c:v>
                </c:pt>
                <c:pt idx="234">
                  <c:v>6.2295207732674989</c:v>
                </c:pt>
                <c:pt idx="235">
                  <c:v>6.2388400617899977</c:v>
                </c:pt>
                <c:pt idx="236">
                  <c:v>5.123339643212999</c:v>
                </c:pt>
                <c:pt idx="237">
                  <c:v>5.2899265299442488</c:v>
                </c:pt>
                <c:pt idx="238">
                  <c:v>5.4465900319799996</c:v>
                </c:pt>
                <c:pt idx="239">
                  <c:v>5.4591655462155009</c:v>
                </c:pt>
                <c:pt idx="240">
                  <c:v>4.3411824397079997</c:v>
                </c:pt>
                <c:pt idx="241">
                  <c:v>5.505297866158501</c:v>
                </c:pt>
                <c:pt idx="242">
                  <c:v>4.3943576369850001</c:v>
                </c:pt>
                <c:pt idx="243">
                  <c:v>4.9907994694514999</c:v>
                </c:pt>
                <c:pt idx="244">
                  <c:v>4.8398711975459996</c:v>
                </c:pt>
                <c:pt idx="245">
                  <c:v>4.9578246588374997</c:v>
                </c:pt>
                <c:pt idx="246">
                  <c:v>4.1621213353556241</c:v>
                </c:pt>
                <c:pt idx="247">
                  <c:v>3.8362280258317489</c:v>
                </c:pt>
                <c:pt idx="248">
                  <c:v>4.2337932944174996</c:v>
                </c:pt>
                <c:pt idx="249">
                  <c:v>4.5410498686529994</c:v>
                </c:pt>
                <c:pt idx="250">
                  <c:v>4.4400553023644989</c:v>
                </c:pt>
                <c:pt idx="251">
                  <c:v>3.7307174722987488</c:v>
                </c:pt>
                <c:pt idx="252">
                  <c:v>4.4615007165059986</c:v>
                </c:pt>
                <c:pt idx="253">
                  <c:v>4.4324967331754994</c:v>
                </c:pt>
                <c:pt idx="254">
                  <c:v>3.8785405425344992</c:v>
                </c:pt>
                <c:pt idx="255">
                  <c:v>4.0180941255239997</c:v>
                </c:pt>
                <c:pt idx="256">
                  <c:v>3.7117915812202491</c:v>
                </c:pt>
                <c:pt idx="257">
                  <c:v>3.5373330266737493</c:v>
                </c:pt>
                <c:pt idx="258">
                  <c:v>3.8086127269964996</c:v>
                </c:pt>
                <c:pt idx="259">
                  <c:v>3.9572535371737492</c:v>
                </c:pt>
                <c:pt idx="260">
                  <c:v>4.1210335868084993</c:v>
                </c:pt>
                <c:pt idx="261">
                  <c:v>2.9456429262997501</c:v>
                </c:pt>
                <c:pt idx="262">
                  <c:v>2.6252030581424992</c:v>
                </c:pt>
                <c:pt idx="263">
                  <c:v>3.081115176608249</c:v>
                </c:pt>
                <c:pt idx="264">
                  <c:v>2.2513043621879993</c:v>
                </c:pt>
                <c:pt idx="265">
                  <c:v>3.5885007092294998</c:v>
                </c:pt>
                <c:pt idx="266">
                  <c:v>2.6425487220367492</c:v>
                </c:pt>
                <c:pt idx="267">
                  <c:v>2.0838739509224995</c:v>
                </c:pt>
                <c:pt idx="268">
                  <c:v>3.4186539132719989</c:v>
                </c:pt>
                <c:pt idx="269">
                  <c:v>3.3584800408199995</c:v>
                </c:pt>
                <c:pt idx="270">
                  <c:v>2.6913810571919998</c:v>
                </c:pt>
                <c:pt idx="271">
                  <c:v>2.8021848192652494</c:v>
                </c:pt>
                <c:pt idx="272">
                  <c:v>1.0453921108897499</c:v>
                </c:pt>
                <c:pt idx="273">
                  <c:v>2.526777742345875</c:v>
                </c:pt>
                <c:pt idx="274">
                  <c:v>0.78287180507549992</c:v>
                </c:pt>
                <c:pt idx="275">
                  <c:v>0.84156490520100002</c:v>
                </c:pt>
                <c:pt idx="276">
                  <c:v>1.5705137598097496</c:v>
                </c:pt>
                <c:pt idx="277">
                  <c:v>1.7984200916137498</c:v>
                </c:pt>
                <c:pt idx="278">
                  <c:v>1.348224785712</c:v>
                </c:pt>
                <c:pt idx="279">
                  <c:v>0.95374630122975013</c:v>
                </c:pt>
                <c:pt idx="280">
                  <c:v>2.5888983515505002</c:v>
                </c:pt>
                <c:pt idx="281">
                  <c:v>1.8703038526874993</c:v>
                </c:pt>
                <c:pt idx="282">
                  <c:v>0.84372712747875001</c:v>
                </c:pt>
                <c:pt idx="283">
                  <c:v>2.14336268991</c:v>
                </c:pt>
                <c:pt idx="284">
                  <c:v>2.2757702571944995</c:v>
                </c:pt>
                <c:pt idx="285">
                  <c:v>2.6268606391049998</c:v>
                </c:pt>
                <c:pt idx="286">
                  <c:v>3.0333842119147492</c:v>
                </c:pt>
                <c:pt idx="287">
                  <c:v>2.9138578904654997</c:v>
                </c:pt>
                <c:pt idx="288">
                  <c:v>2.5616698216064999</c:v>
                </c:pt>
                <c:pt idx="289">
                  <c:v>2.1093601790992498</c:v>
                </c:pt>
                <c:pt idx="290">
                  <c:v>1.8377121274515</c:v>
                </c:pt>
                <c:pt idx="291">
                  <c:v>1.3136881654799999</c:v>
                </c:pt>
                <c:pt idx="292">
                  <c:v>2.1108299008859994</c:v>
                </c:pt>
                <c:pt idx="293">
                  <c:v>2.0385888390270002</c:v>
                </c:pt>
                <c:pt idx="294">
                  <c:v>2.0289969705239996</c:v>
                </c:pt>
                <c:pt idx="295">
                  <c:v>1.8373364090999995</c:v>
                </c:pt>
                <c:pt idx="296">
                  <c:v>2.0068885239974996</c:v>
                </c:pt>
                <c:pt idx="297">
                  <c:v>2.0628852924239998</c:v>
                </c:pt>
                <c:pt idx="298">
                  <c:v>1.8717312140718745</c:v>
                </c:pt>
                <c:pt idx="299">
                  <c:v>1.6161414384374999</c:v>
                </c:pt>
                <c:pt idx="300">
                  <c:v>1.6699649340465001</c:v>
                </c:pt>
                <c:pt idx="301">
                  <c:v>1.6609403265839995</c:v>
                </c:pt>
                <c:pt idx="302">
                  <c:v>1.4577282676079997</c:v>
                </c:pt>
                <c:pt idx="303">
                  <c:v>1.8293800204799999</c:v>
                </c:pt>
                <c:pt idx="304">
                  <c:v>1.5276266150399997</c:v>
                </c:pt>
                <c:pt idx="305">
                  <c:v>1.5087522931469999</c:v>
                </c:pt>
                <c:pt idx="306">
                  <c:v>1.6992046622250001</c:v>
                </c:pt>
                <c:pt idx="307">
                  <c:v>1.450596985956</c:v>
                </c:pt>
                <c:pt idx="308">
                  <c:v>1.4456758122539999</c:v>
                </c:pt>
                <c:pt idx="309">
                  <c:v>1.4447844020475</c:v>
                </c:pt>
                <c:pt idx="310">
                  <c:v>1.5348020988509998</c:v>
                </c:pt>
                <c:pt idx="311">
                  <c:v>1.0482099985260001</c:v>
                </c:pt>
                <c:pt idx="312">
                  <c:v>1.5331076827559997</c:v>
                </c:pt>
                <c:pt idx="313">
                  <c:v>1.5802861204619998</c:v>
                </c:pt>
                <c:pt idx="314">
                  <c:v>1.7418302775539993</c:v>
                </c:pt>
                <c:pt idx="315">
                  <c:v>1.506645323568</c:v>
                </c:pt>
                <c:pt idx="316">
                  <c:v>1.78650392625</c:v>
                </c:pt>
                <c:pt idx="317">
                  <c:v>1.4333286758399999</c:v>
                </c:pt>
                <c:pt idx="318">
                  <c:v>1.4288495237279999</c:v>
                </c:pt>
                <c:pt idx="319">
                  <c:v>1.5341832686249997</c:v>
                </c:pt>
                <c:pt idx="320">
                  <c:v>1.3771771998569997</c:v>
                </c:pt>
                <c:pt idx="321">
                  <c:v>1.4200680281399998</c:v>
                </c:pt>
                <c:pt idx="322">
                  <c:v>1.2964861586024996</c:v>
                </c:pt>
                <c:pt idx="323">
                  <c:v>1.392471146871</c:v>
                </c:pt>
                <c:pt idx="324">
                  <c:v>0.90384574723199995</c:v>
                </c:pt>
                <c:pt idx="325">
                  <c:v>1.1952263793599998</c:v>
                </c:pt>
                <c:pt idx="326">
                  <c:v>1.4978048917680002</c:v>
                </c:pt>
                <c:pt idx="327">
                  <c:v>1.3508179790399999</c:v>
                </c:pt>
                <c:pt idx="328">
                  <c:v>1.3888981390185</c:v>
                </c:pt>
                <c:pt idx="329">
                  <c:v>1.5625463206499999</c:v>
                </c:pt>
                <c:pt idx="330">
                  <c:v>1.3304555177939996</c:v>
                </c:pt>
                <c:pt idx="331">
                  <c:v>1.5099973206255002</c:v>
                </c:pt>
                <c:pt idx="332">
                  <c:v>1.4937677612460001</c:v>
                </c:pt>
                <c:pt idx="333">
                  <c:v>1.2302639573939997</c:v>
                </c:pt>
                <c:pt idx="334">
                  <c:v>1.4835128603580001</c:v>
                </c:pt>
                <c:pt idx="335">
                  <c:v>1.27773707616</c:v>
                </c:pt>
                <c:pt idx="336">
                  <c:v>1.2995950437854999</c:v>
                </c:pt>
                <c:pt idx="337">
                  <c:v>1.4001033863249999</c:v>
                </c:pt>
                <c:pt idx="338">
                  <c:v>1.2503612056859998</c:v>
                </c:pt>
                <c:pt idx="339">
                  <c:v>1.4340359103839997</c:v>
                </c:pt>
                <c:pt idx="340">
                  <c:v>1.3122147601800001</c:v>
                </c:pt>
                <c:pt idx="341">
                  <c:v>1.4304260673989999</c:v>
                </c:pt>
                <c:pt idx="342">
                  <c:v>0.86147797783049995</c:v>
                </c:pt>
                <c:pt idx="343">
                  <c:v>1.1331665481239999</c:v>
                </c:pt>
                <c:pt idx="344">
                  <c:v>1.2548403577980001</c:v>
                </c:pt>
                <c:pt idx="345">
                  <c:v>0.96655387680000004</c:v>
                </c:pt>
                <c:pt idx="346">
                  <c:v>0.99643453628400003</c:v>
                </c:pt>
                <c:pt idx="347">
                  <c:v>1.1989835628749999</c:v>
                </c:pt>
                <c:pt idx="348">
                  <c:v>0.97670563931699994</c:v>
                </c:pt>
                <c:pt idx="349">
                  <c:v>1.067747352804</c:v>
                </c:pt>
                <c:pt idx="350">
                  <c:v>0.95877429681600002</c:v>
                </c:pt>
                <c:pt idx="351">
                  <c:v>1.2548403577980001</c:v>
                </c:pt>
                <c:pt idx="352">
                  <c:v>1.09149864624</c:v>
                </c:pt>
                <c:pt idx="353">
                  <c:v>1.1609402380289999</c:v>
                </c:pt>
                <c:pt idx="354">
                  <c:v>1.2376604519999996</c:v>
                </c:pt>
                <c:pt idx="355">
                  <c:v>1.0189776373739998</c:v>
                </c:pt>
                <c:pt idx="356">
                  <c:v>1.101134716902</c:v>
                </c:pt>
                <c:pt idx="357">
                  <c:v>1.0313468748675001</c:v>
                </c:pt>
                <c:pt idx="358">
                  <c:v>1.0793430525149998</c:v>
                </c:pt>
                <c:pt idx="359">
                  <c:v>0.69200690022449995</c:v>
                </c:pt>
                <c:pt idx="360">
                  <c:v>0.95847961575599994</c:v>
                </c:pt>
                <c:pt idx="361">
                  <c:v>0.93063225558599993</c:v>
                </c:pt>
                <c:pt idx="362">
                  <c:v>1.0055991172499998</c:v>
                </c:pt>
                <c:pt idx="363">
                  <c:v>0.92998395725399996</c:v>
                </c:pt>
                <c:pt idx="364">
                  <c:v>0.91793150190000006</c:v>
                </c:pt>
              </c:numCache>
            </c:numRef>
          </c:xVal>
          <c:yVal>
            <c:numRef>
              <c:f>'2008'!$S$4:$S$368</c:f>
              <c:numCache>
                <c:formatCode>0.0</c:formatCode>
                <c:ptCount val="365"/>
                <c:pt idx="0">
                  <c:v>0.3546664414712079</c:v>
                </c:pt>
                <c:pt idx="1">
                  <c:v>1.3156489545163776</c:v>
                </c:pt>
                <c:pt idx="2">
                  <c:v>1.3115692246046309</c:v>
                </c:pt>
                <c:pt idx="3">
                  <c:v>0.24914597760624574</c:v>
                </c:pt>
                <c:pt idx="4">
                  <c:v>0</c:v>
                </c:pt>
                <c:pt idx="5">
                  <c:v>-2.506396054506467E-2</c:v>
                </c:pt>
                <c:pt idx="6">
                  <c:v>-0.15575052892776561</c:v>
                </c:pt>
                <c:pt idx="7">
                  <c:v>-0.62005196803251339</c:v>
                </c:pt>
                <c:pt idx="8">
                  <c:v>-0.47387780892211273</c:v>
                </c:pt>
                <c:pt idx="9">
                  <c:v>-8.6869700632195193E-2</c:v>
                </c:pt>
                <c:pt idx="10">
                  <c:v>-0.69421445889624689</c:v>
                </c:pt>
                <c:pt idx="11">
                  <c:v>-0.38792657408098485</c:v>
                </c:pt>
                <c:pt idx="12">
                  <c:v>-0.91998308384882455</c:v>
                </c:pt>
                <c:pt idx="13">
                  <c:v>-0.5328926282722557</c:v>
                </c:pt>
                <c:pt idx="14">
                  <c:v>0.28088394294239977</c:v>
                </c:pt>
                <c:pt idx="15">
                  <c:v>0.78728207220007895</c:v>
                </c:pt>
                <c:pt idx="16">
                  <c:v>0.28224847750162246</c:v>
                </c:pt>
                <c:pt idx="17">
                  <c:v>0.32189045245192782</c:v>
                </c:pt>
                <c:pt idx="18">
                  <c:v>0.27391186190357453</c:v>
                </c:pt>
                <c:pt idx="19">
                  <c:v>0.8924753424298123</c:v>
                </c:pt>
                <c:pt idx="20">
                  <c:v>0.69778788666964808</c:v>
                </c:pt>
                <c:pt idx="21">
                  <c:v>0.32852067684331943</c:v>
                </c:pt>
                <c:pt idx="22">
                  <c:v>0.64832122297223493</c:v>
                </c:pt>
                <c:pt idx="23">
                  <c:v>0.68813705465481512</c:v>
                </c:pt>
                <c:pt idx="24">
                  <c:v>1.063999140729692</c:v>
                </c:pt>
                <c:pt idx="25">
                  <c:v>1.5371697921521943</c:v>
                </c:pt>
                <c:pt idx="26">
                  <c:v>1.0947848257897421</c:v>
                </c:pt>
                <c:pt idx="27">
                  <c:v>0.41705999549251432</c:v>
                </c:pt>
                <c:pt idx="28">
                  <c:v>0.78700685827649042</c:v>
                </c:pt>
                <c:pt idx="29">
                  <c:v>0.49295795852570035</c:v>
                </c:pt>
                <c:pt idx="30">
                  <c:v>-0.21872687726685985</c:v>
                </c:pt>
                <c:pt idx="31">
                  <c:v>-0.14576579194724529</c:v>
                </c:pt>
                <c:pt idx="32">
                  <c:v>-9.8844652930558483E-2</c:v>
                </c:pt>
                <c:pt idx="33">
                  <c:v>-9.0787183964447543E-2</c:v>
                </c:pt>
                <c:pt idx="34">
                  <c:v>0.68681782202414776</c:v>
                </c:pt>
                <c:pt idx="35">
                  <c:v>0.39348638790447199</c:v>
                </c:pt>
                <c:pt idx="36">
                  <c:v>0.7524994544577821</c:v>
                </c:pt>
                <c:pt idx="37">
                  <c:v>0.60270484737970909</c:v>
                </c:pt>
                <c:pt idx="38">
                  <c:v>0.91182678869058909</c:v>
                </c:pt>
                <c:pt idx="39">
                  <c:v>0.75097677183728384</c:v>
                </c:pt>
                <c:pt idx="40">
                  <c:v>2.1192537982030708</c:v>
                </c:pt>
                <c:pt idx="41">
                  <c:v>1.8340262683558581</c:v>
                </c:pt>
                <c:pt idx="42">
                  <c:v>0.56916331170402412</c:v>
                </c:pt>
                <c:pt idx="43">
                  <c:v>1.3655373054281099</c:v>
                </c:pt>
                <c:pt idx="44">
                  <c:v>0.73967794458997616</c:v>
                </c:pt>
                <c:pt idx="45">
                  <c:v>-0.25438739470726851</c:v>
                </c:pt>
                <c:pt idx="46">
                  <c:v>0.45848895305452825</c:v>
                </c:pt>
                <c:pt idx="47">
                  <c:v>0.86629781294987707</c:v>
                </c:pt>
                <c:pt idx="48">
                  <c:v>1.6771018755038773</c:v>
                </c:pt>
                <c:pt idx="49">
                  <c:v>0.60374156628357212</c:v>
                </c:pt>
                <c:pt idx="50">
                  <c:v>-1.4810678409773506</c:v>
                </c:pt>
                <c:pt idx="51">
                  <c:v>-0.25665656311304708</c:v>
                </c:pt>
                <c:pt idx="52">
                  <c:v>1.1291989902340203</c:v>
                </c:pt>
                <c:pt idx="53">
                  <c:v>2.1633524401340778</c:v>
                </c:pt>
                <c:pt idx="54">
                  <c:v>1.6704032003308271</c:v>
                </c:pt>
                <c:pt idx="55">
                  <c:v>1.419278033838328</c:v>
                </c:pt>
                <c:pt idx="56">
                  <c:v>1.5077409960341106</c:v>
                </c:pt>
                <c:pt idx="57">
                  <c:v>2.2741817728196239</c:v>
                </c:pt>
                <c:pt idx="58">
                  <c:v>2.4396167350940425</c:v>
                </c:pt>
                <c:pt idx="59">
                  <c:v>2.5315404349286013</c:v>
                </c:pt>
                <c:pt idx="60">
                  <c:v>2.5206210155586652</c:v>
                </c:pt>
                <c:pt idx="61">
                  <c:v>2.7919649394991706</c:v>
                </c:pt>
                <c:pt idx="62">
                  <c:v>1.902483124430161</c:v>
                </c:pt>
                <c:pt idx="63">
                  <c:v>3.0058931309692927</c:v>
                </c:pt>
                <c:pt idx="64">
                  <c:v>4.5499196471953809</c:v>
                </c:pt>
                <c:pt idx="65">
                  <c:v>1.1745790087809718</c:v>
                </c:pt>
                <c:pt idx="66">
                  <c:v>3.7775260271783426</c:v>
                </c:pt>
                <c:pt idx="67">
                  <c:v>3.8983233230884173</c:v>
                </c:pt>
                <c:pt idx="68">
                  <c:v>5.5273564844093288</c:v>
                </c:pt>
                <c:pt idx="69">
                  <c:v>2.6190330298451023</c:v>
                </c:pt>
                <c:pt idx="70">
                  <c:v>4.2411051442780199</c:v>
                </c:pt>
                <c:pt idx="71">
                  <c:v>3.7363678044550177</c:v>
                </c:pt>
                <c:pt idx="72">
                  <c:v>2.354894643118898</c:v>
                </c:pt>
                <c:pt idx="73">
                  <c:v>2.0560819119446441</c:v>
                </c:pt>
                <c:pt idx="74">
                  <c:v>2.1168962180943773</c:v>
                </c:pt>
                <c:pt idx="75">
                  <c:v>2.6141890248501825</c:v>
                </c:pt>
                <c:pt idx="76">
                  <c:v>1.1463040839890815</c:v>
                </c:pt>
                <c:pt idx="77">
                  <c:v>4.5620282951360114</c:v>
                </c:pt>
                <c:pt idx="78">
                  <c:v>2.659557449598303</c:v>
                </c:pt>
                <c:pt idx="79">
                  <c:v>3.6477858084833721</c:v>
                </c:pt>
                <c:pt idx="80">
                  <c:v>3.0426261133344239</c:v>
                </c:pt>
                <c:pt idx="81">
                  <c:v>4.3444076260342008</c:v>
                </c:pt>
                <c:pt idx="82">
                  <c:v>4.990262861299974</c:v>
                </c:pt>
                <c:pt idx="83">
                  <c:v>3.6284316793884801</c:v>
                </c:pt>
                <c:pt idx="84">
                  <c:v>4.4436489127455596</c:v>
                </c:pt>
                <c:pt idx="85">
                  <c:v>4.1430706901676357</c:v>
                </c:pt>
                <c:pt idx="86">
                  <c:v>4.6018911912112443</c:v>
                </c:pt>
                <c:pt idx="87">
                  <c:v>5.0612011462068969</c:v>
                </c:pt>
                <c:pt idx="88">
                  <c:v>5.0917853139202292</c:v>
                </c:pt>
                <c:pt idx="89">
                  <c:v>3.2692118043648533</c:v>
                </c:pt>
                <c:pt idx="90">
                  <c:v>0.96928404852703109</c:v>
                </c:pt>
                <c:pt idx="91">
                  <c:v>1.2741440175010739</c:v>
                </c:pt>
                <c:pt idx="92">
                  <c:v>3.8417332385773846</c:v>
                </c:pt>
                <c:pt idx="93">
                  <c:v>1.7645028486435241</c:v>
                </c:pt>
                <c:pt idx="94">
                  <c:v>3.3556298744210191</c:v>
                </c:pt>
                <c:pt idx="95">
                  <c:v>3.940088105803103</c:v>
                </c:pt>
                <c:pt idx="96">
                  <c:v>6.72786972457485</c:v>
                </c:pt>
                <c:pt idx="97">
                  <c:v>3.1699465861149987</c:v>
                </c:pt>
                <c:pt idx="98">
                  <c:v>4.3326000831537463</c:v>
                </c:pt>
                <c:pt idx="99">
                  <c:v>3.076322121246275</c:v>
                </c:pt>
                <c:pt idx="100">
                  <c:v>5.1909900330100767</c:v>
                </c:pt>
                <c:pt idx="101">
                  <c:v>5.3439399433865615</c:v>
                </c:pt>
                <c:pt idx="102">
                  <c:v>5.0493408156136175</c:v>
                </c:pt>
                <c:pt idx="103">
                  <c:v>2.3149165278823851</c:v>
                </c:pt>
                <c:pt idx="104">
                  <c:v>7.738827053816733</c:v>
                </c:pt>
                <c:pt idx="105">
                  <c:v>5.5546550729979982</c:v>
                </c:pt>
                <c:pt idx="106">
                  <c:v>5.4040249386987114</c:v>
                </c:pt>
                <c:pt idx="107">
                  <c:v>5.9236946788671689</c:v>
                </c:pt>
                <c:pt idx="108">
                  <c:v>6.0920388105319052</c:v>
                </c:pt>
                <c:pt idx="109">
                  <c:v>4.7459261950885558</c:v>
                </c:pt>
                <c:pt idx="110">
                  <c:v>6.993324512678428</c:v>
                </c:pt>
                <c:pt idx="111">
                  <c:v>5.3674286179874446</c:v>
                </c:pt>
                <c:pt idx="112">
                  <c:v>5.16500818266318</c:v>
                </c:pt>
                <c:pt idx="113">
                  <c:v>2.0539449930450528</c:v>
                </c:pt>
                <c:pt idx="114">
                  <c:v>7.8406897387916237</c:v>
                </c:pt>
                <c:pt idx="115">
                  <c:v>9.7197415783101668</c:v>
                </c:pt>
                <c:pt idx="116">
                  <c:v>7.3660098355819565</c:v>
                </c:pt>
                <c:pt idx="117">
                  <c:v>7.5248007902720522</c:v>
                </c:pt>
                <c:pt idx="118">
                  <c:v>5.82437567826035</c:v>
                </c:pt>
                <c:pt idx="119">
                  <c:v>6.9169151434632834</c:v>
                </c:pt>
                <c:pt idx="120">
                  <c:v>3.9929915738828514</c:v>
                </c:pt>
                <c:pt idx="121">
                  <c:v>3.9005557262587049</c:v>
                </c:pt>
                <c:pt idx="122">
                  <c:v>6.7132444051768596</c:v>
                </c:pt>
                <c:pt idx="123">
                  <c:v>4.7770866263210428</c:v>
                </c:pt>
                <c:pt idx="124">
                  <c:v>4.2990788233895012</c:v>
                </c:pt>
                <c:pt idx="125">
                  <c:v>6.866353893482291</c:v>
                </c:pt>
                <c:pt idx="126">
                  <c:v>6.8209064045277517</c:v>
                </c:pt>
                <c:pt idx="127">
                  <c:v>8.0859253923771917</c:v>
                </c:pt>
                <c:pt idx="128">
                  <c:v>4.8887176998054445</c:v>
                </c:pt>
                <c:pt idx="129">
                  <c:v>4.3725857911969968</c:v>
                </c:pt>
                <c:pt idx="130">
                  <c:v>5.4056926804397394</c:v>
                </c:pt>
                <c:pt idx="131">
                  <c:v>5.5741375930725976</c:v>
                </c:pt>
                <c:pt idx="132">
                  <c:v>6.2802791493819283</c:v>
                </c:pt>
                <c:pt idx="133">
                  <c:v>6.9027887464675652</c:v>
                </c:pt>
                <c:pt idx="134">
                  <c:v>6.5025235447460386</c:v>
                </c:pt>
                <c:pt idx="135">
                  <c:v>6.135808871972765</c:v>
                </c:pt>
                <c:pt idx="136">
                  <c:v>7.7928939428006849</c:v>
                </c:pt>
                <c:pt idx="137">
                  <c:v>8.3492829740762176</c:v>
                </c:pt>
                <c:pt idx="138">
                  <c:v>8.1255629145813941</c:v>
                </c:pt>
                <c:pt idx="139">
                  <c:v>10.455165980357082</c:v>
                </c:pt>
                <c:pt idx="140">
                  <c:v>10.181213356552865</c:v>
                </c:pt>
                <c:pt idx="141">
                  <c:v>7.7502542322079631</c:v>
                </c:pt>
                <c:pt idx="142">
                  <c:v>9.2343255520218221</c:v>
                </c:pt>
                <c:pt idx="143">
                  <c:v>7.7612306939080229</c:v>
                </c:pt>
                <c:pt idx="144">
                  <c:v>5.2113430260992075</c:v>
                </c:pt>
                <c:pt idx="145">
                  <c:v>6.8770033266378423</c:v>
                </c:pt>
                <c:pt idx="146">
                  <c:v>6.8345002214931583</c:v>
                </c:pt>
                <c:pt idx="147">
                  <c:v>9.9209675800370718</c:v>
                </c:pt>
                <c:pt idx="148">
                  <c:v>8.0895579888856357</c:v>
                </c:pt>
                <c:pt idx="149">
                  <c:v>8.9957182074046873</c:v>
                </c:pt>
                <c:pt idx="150">
                  <c:v>6.9559448359514668</c:v>
                </c:pt>
                <c:pt idx="151">
                  <c:v>9.9988426444422469</c:v>
                </c:pt>
                <c:pt idx="152">
                  <c:v>10.508736999456204</c:v>
                </c:pt>
                <c:pt idx="153">
                  <c:v>8.0388181464752861</c:v>
                </c:pt>
                <c:pt idx="154">
                  <c:v>7.7369788245316036</c:v>
                </c:pt>
                <c:pt idx="155">
                  <c:v>8.7068412648003779</c:v>
                </c:pt>
                <c:pt idx="156">
                  <c:v>9.4971406502321276</c:v>
                </c:pt>
                <c:pt idx="157">
                  <c:v>7.8707278700169878</c:v>
                </c:pt>
                <c:pt idx="158">
                  <c:v>8.2694304925249416</c:v>
                </c:pt>
                <c:pt idx="159">
                  <c:v>11.540286882813628</c:v>
                </c:pt>
                <c:pt idx="160">
                  <c:v>8.7945715462767637</c:v>
                </c:pt>
                <c:pt idx="161">
                  <c:v>8.2621541085657579</c:v>
                </c:pt>
                <c:pt idx="162">
                  <c:v>8.5060588207982342</c:v>
                </c:pt>
                <c:pt idx="163">
                  <c:v>8.0860319782735317</c:v>
                </c:pt>
                <c:pt idx="164">
                  <c:v>9.0779982873248066</c:v>
                </c:pt>
                <c:pt idx="165">
                  <c:v>9.7857739871806402</c:v>
                </c:pt>
                <c:pt idx="166">
                  <c:v>11.595380956350711</c:v>
                </c:pt>
                <c:pt idx="167">
                  <c:v>11.27182124155061</c:v>
                </c:pt>
                <c:pt idx="168">
                  <c:v>12.148416491916469</c:v>
                </c:pt>
                <c:pt idx="169">
                  <c:v>12.008604076553548</c:v>
                </c:pt>
                <c:pt idx="170">
                  <c:v>11.005371942648106</c:v>
                </c:pt>
                <c:pt idx="171">
                  <c:v>11.252238755601937</c:v>
                </c:pt>
                <c:pt idx="172">
                  <c:v>11.094564972854402</c:v>
                </c:pt>
                <c:pt idx="173">
                  <c:v>10.07701394635575</c:v>
                </c:pt>
                <c:pt idx="174">
                  <c:v>10.602945691892995</c:v>
                </c:pt>
                <c:pt idx="175">
                  <c:v>9.9595295586740544</c:v>
                </c:pt>
                <c:pt idx="176">
                  <c:v>10.508492699481028</c:v>
                </c:pt>
                <c:pt idx="177">
                  <c:v>11.163774384216104</c:v>
                </c:pt>
                <c:pt idx="178">
                  <c:v>9.3150362119415409</c:v>
                </c:pt>
                <c:pt idx="179">
                  <c:v>8.7619693542108674</c:v>
                </c:pt>
                <c:pt idx="180">
                  <c:v>8.1711472619523864</c:v>
                </c:pt>
                <c:pt idx="181">
                  <c:v>8.7411240852330199</c:v>
                </c:pt>
                <c:pt idx="182">
                  <c:v>7.7789822205724954</c:v>
                </c:pt>
                <c:pt idx="183">
                  <c:v>9.7261961743667946</c:v>
                </c:pt>
                <c:pt idx="184">
                  <c:v>9.4029461667659024</c:v>
                </c:pt>
                <c:pt idx="185">
                  <c:v>11.174953578601384</c:v>
                </c:pt>
                <c:pt idx="186">
                  <c:v>9.8233517916648285</c:v>
                </c:pt>
                <c:pt idx="187">
                  <c:v>10.773024932876108</c:v>
                </c:pt>
                <c:pt idx="188">
                  <c:v>9.0818341776297355</c:v>
                </c:pt>
                <c:pt idx="189">
                  <c:v>10.516598275096012</c:v>
                </c:pt>
                <c:pt idx="190">
                  <c:v>11.635355844754473</c:v>
                </c:pt>
                <c:pt idx="191">
                  <c:v>9.771826645052931</c:v>
                </c:pt>
                <c:pt idx="192">
                  <c:v>9.8598019921598326</c:v>
                </c:pt>
                <c:pt idx="193">
                  <c:v>10.677165192678654</c:v>
                </c:pt>
                <c:pt idx="194">
                  <c:v>9.0918406587204892</c:v>
                </c:pt>
                <c:pt idx="195">
                  <c:v>9.7048283602250347</c:v>
                </c:pt>
                <c:pt idx="196">
                  <c:v>11.722898768288932</c:v>
                </c:pt>
                <c:pt idx="197">
                  <c:v>11.264499172963985</c:v>
                </c:pt>
                <c:pt idx="198">
                  <c:v>9.030967464759792</c:v>
                </c:pt>
                <c:pt idx="199">
                  <c:v>10.302073515987736</c:v>
                </c:pt>
                <c:pt idx="200">
                  <c:v>10.298981915768442</c:v>
                </c:pt>
                <c:pt idx="201">
                  <c:v>10.295208338911005</c:v>
                </c:pt>
                <c:pt idx="202">
                  <c:v>9.2610152850768372</c:v>
                </c:pt>
                <c:pt idx="203">
                  <c:v>8.2582607046985235</c:v>
                </c:pt>
                <c:pt idx="204">
                  <c:v>11.085077780924779</c:v>
                </c:pt>
                <c:pt idx="205">
                  <c:v>7.5698834230115795</c:v>
                </c:pt>
                <c:pt idx="206">
                  <c:v>6.6895242526026824</c:v>
                </c:pt>
                <c:pt idx="207">
                  <c:v>6.4625276004666965</c:v>
                </c:pt>
                <c:pt idx="208">
                  <c:v>5.692031953857847</c:v>
                </c:pt>
                <c:pt idx="209">
                  <c:v>9.8591743590826599</c:v>
                </c:pt>
                <c:pt idx="210">
                  <c:v>8.4723061056391735</c:v>
                </c:pt>
                <c:pt idx="211">
                  <c:v>7.0035482356045113</c:v>
                </c:pt>
                <c:pt idx="212">
                  <c:v>9.4782987497932183</c:v>
                </c:pt>
                <c:pt idx="213">
                  <c:v>9.1838315799073467</c:v>
                </c:pt>
                <c:pt idx="214">
                  <c:v>8.8555825335096934</c:v>
                </c:pt>
                <c:pt idx="215">
                  <c:v>9.6675733503676842</c:v>
                </c:pt>
                <c:pt idx="216">
                  <c:v>8.8502200809681675</c:v>
                </c:pt>
                <c:pt idx="217">
                  <c:v>8.0018366833479142</c:v>
                </c:pt>
                <c:pt idx="218">
                  <c:v>7.5219468683147683</c:v>
                </c:pt>
                <c:pt idx="219">
                  <c:v>8.0020021477511598</c:v>
                </c:pt>
                <c:pt idx="220">
                  <c:v>8.454008795593305</c:v>
                </c:pt>
                <c:pt idx="221">
                  <c:v>8.7942809695861843</c:v>
                </c:pt>
                <c:pt idx="222">
                  <c:v>7.5052126989834438</c:v>
                </c:pt>
                <c:pt idx="223">
                  <c:v>7.8602198528669325</c:v>
                </c:pt>
                <c:pt idx="224">
                  <c:v>7.1247936325088421</c:v>
                </c:pt>
                <c:pt idx="225">
                  <c:v>6.953892012444471</c:v>
                </c:pt>
                <c:pt idx="226">
                  <c:v>7.507819872310586</c:v>
                </c:pt>
                <c:pt idx="227">
                  <c:v>9.659484193282772</c:v>
                </c:pt>
                <c:pt idx="228">
                  <c:v>7.4549996379728967</c:v>
                </c:pt>
                <c:pt idx="229">
                  <c:v>7.4983964160103094</c:v>
                </c:pt>
                <c:pt idx="230">
                  <c:v>7.0904908301254466</c:v>
                </c:pt>
                <c:pt idx="231">
                  <c:v>8.9148546196117433</c:v>
                </c:pt>
                <c:pt idx="232">
                  <c:v>7.3820247904501128</c:v>
                </c:pt>
                <c:pt idx="233">
                  <c:v>7.2387689970233318</c:v>
                </c:pt>
                <c:pt idx="234">
                  <c:v>7.3918088380334774</c:v>
                </c:pt>
                <c:pt idx="235">
                  <c:v>6.7252197492156576</c:v>
                </c:pt>
                <c:pt idx="236">
                  <c:v>8.2899680533883231</c:v>
                </c:pt>
                <c:pt idx="237">
                  <c:v>9.2939760302072756</c:v>
                </c:pt>
                <c:pt idx="238">
                  <c:v>9.0988465723944518</c:v>
                </c:pt>
                <c:pt idx="239">
                  <c:v>8.1826077835273239</c:v>
                </c:pt>
                <c:pt idx="240">
                  <c:v>7.4525554453160385</c:v>
                </c:pt>
                <c:pt idx="241">
                  <c:v>6.9224434099342798</c:v>
                </c:pt>
                <c:pt idx="242">
                  <c:v>5.3221171993509122</c:v>
                </c:pt>
                <c:pt idx="243">
                  <c:v>6.6905814006238487</c:v>
                </c:pt>
                <c:pt idx="244">
                  <c:v>6.3990323788089114</c:v>
                </c:pt>
                <c:pt idx="245">
                  <c:v>6.9316897256325918</c:v>
                </c:pt>
                <c:pt idx="246">
                  <c:v>5.8112994521114612</c:v>
                </c:pt>
                <c:pt idx="247">
                  <c:v>6.7060550889539732</c:v>
                </c:pt>
                <c:pt idx="248">
                  <c:v>7.7259570358945471</c:v>
                </c:pt>
                <c:pt idx="249">
                  <c:v>8.2735850084145834</c:v>
                </c:pt>
                <c:pt idx="250">
                  <c:v>8.3726403358361559</c:v>
                </c:pt>
                <c:pt idx="251">
                  <c:v>6.2787196691826423</c:v>
                </c:pt>
                <c:pt idx="252">
                  <c:v>7.3739332160845716</c:v>
                </c:pt>
                <c:pt idx="253">
                  <c:v>7.0687019091105547</c:v>
                </c:pt>
                <c:pt idx="254">
                  <c:v>5.9348026299465921</c:v>
                </c:pt>
                <c:pt idx="255">
                  <c:v>5.5214531751525096</c:v>
                </c:pt>
                <c:pt idx="256">
                  <c:v>6.8336852074222971</c:v>
                </c:pt>
                <c:pt idx="257">
                  <c:v>5.5982416180387178</c:v>
                </c:pt>
                <c:pt idx="258">
                  <c:v>5.532675544437236</c:v>
                </c:pt>
                <c:pt idx="259">
                  <c:v>4.6205778261427959</c:v>
                </c:pt>
                <c:pt idx="260">
                  <c:v>5.3721521464196673</c:v>
                </c:pt>
                <c:pt idx="261">
                  <c:v>3.3741276671137257</c:v>
                </c:pt>
                <c:pt idx="262">
                  <c:v>3.5929540353393574</c:v>
                </c:pt>
                <c:pt idx="263">
                  <c:v>4.1402679440834049</c:v>
                </c:pt>
                <c:pt idx="264">
                  <c:v>3.4576707408715297</c:v>
                </c:pt>
                <c:pt idx="265">
                  <c:v>4.571540513563038</c:v>
                </c:pt>
                <c:pt idx="266">
                  <c:v>3.381389227810768</c:v>
                </c:pt>
                <c:pt idx="267">
                  <c:v>3.894833413424684</c:v>
                </c:pt>
                <c:pt idx="268">
                  <c:v>5.0042319743218133</c:v>
                </c:pt>
                <c:pt idx="269">
                  <c:v>4.8733519513563683</c:v>
                </c:pt>
                <c:pt idx="270">
                  <c:v>2.7753669385579869</c:v>
                </c:pt>
                <c:pt idx="271">
                  <c:v>3.831118972256125</c:v>
                </c:pt>
                <c:pt idx="272">
                  <c:v>1.5973732478120037</c:v>
                </c:pt>
                <c:pt idx="273">
                  <c:v>2.816880059420924</c:v>
                </c:pt>
                <c:pt idx="274">
                  <c:v>1.437160870330831</c:v>
                </c:pt>
                <c:pt idx="275">
                  <c:v>1.4108025693214981</c:v>
                </c:pt>
                <c:pt idx="276">
                  <c:v>2.5317948414487379</c:v>
                </c:pt>
                <c:pt idx="277">
                  <c:v>2.5529368747039229</c:v>
                </c:pt>
                <c:pt idx="278">
                  <c:v>1.9147474971701273</c:v>
                </c:pt>
                <c:pt idx="279">
                  <c:v>1.5086998524228643</c:v>
                </c:pt>
                <c:pt idx="280">
                  <c:v>3.2393001756474291</c:v>
                </c:pt>
                <c:pt idx="281">
                  <c:v>2.4928536266973609</c:v>
                </c:pt>
                <c:pt idx="282">
                  <c:v>1.7192143711497121</c:v>
                </c:pt>
                <c:pt idx="283">
                  <c:v>3.8543984218876766</c:v>
                </c:pt>
                <c:pt idx="284">
                  <c:v>4.107396360830351</c:v>
                </c:pt>
                <c:pt idx="285">
                  <c:v>3.3961836822673477</c:v>
                </c:pt>
                <c:pt idx="286">
                  <c:v>3.9290407297266787</c:v>
                </c:pt>
                <c:pt idx="287">
                  <c:v>5.1344085648913209</c:v>
                </c:pt>
                <c:pt idx="288">
                  <c:v>4.5798470555084858</c:v>
                </c:pt>
                <c:pt idx="289">
                  <c:v>3.8203832156410917</c:v>
                </c:pt>
                <c:pt idx="290">
                  <c:v>3.7499906850599736</c:v>
                </c:pt>
                <c:pt idx="291">
                  <c:v>1.9530531348576208</c:v>
                </c:pt>
                <c:pt idx="292">
                  <c:v>2.9326057224951438</c:v>
                </c:pt>
                <c:pt idx="293">
                  <c:v>2.6741871596285023</c:v>
                </c:pt>
                <c:pt idx="294">
                  <c:v>3.0860828859450038</c:v>
                </c:pt>
                <c:pt idx="295">
                  <c:v>2.7514451432722082</c:v>
                </c:pt>
                <c:pt idx="296">
                  <c:v>2.6245615044601118</c:v>
                </c:pt>
                <c:pt idx="297">
                  <c:v>2.8655493750173022</c:v>
                </c:pt>
                <c:pt idx="298">
                  <c:v>2.079825634180716</c:v>
                </c:pt>
                <c:pt idx="299">
                  <c:v>2.2353166447834862</c:v>
                </c:pt>
                <c:pt idx="300">
                  <c:v>2.085293233482465</c:v>
                </c:pt>
                <c:pt idx="301">
                  <c:v>1.9747600246981243</c:v>
                </c:pt>
                <c:pt idx="302">
                  <c:v>1.6953541087264536</c:v>
                </c:pt>
                <c:pt idx="303">
                  <c:v>2.3442063736991505</c:v>
                </c:pt>
                <c:pt idx="304">
                  <c:v>2.7907246908950594</c:v>
                </c:pt>
                <c:pt idx="305">
                  <c:v>2.7269728299275369</c:v>
                </c:pt>
                <c:pt idx="306">
                  <c:v>2.872230511435061</c:v>
                </c:pt>
                <c:pt idx="307">
                  <c:v>2.5941946856752662</c:v>
                </c:pt>
                <c:pt idx="308">
                  <c:v>2.0628175994076292</c:v>
                </c:pt>
                <c:pt idx="309">
                  <c:v>1.9078597599601581</c:v>
                </c:pt>
                <c:pt idx="310">
                  <c:v>1.9407216724682703</c:v>
                </c:pt>
                <c:pt idx="311">
                  <c:v>1.4490124362098575</c:v>
                </c:pt>
                <c:pt idx="312">
                  <c:v>2.1113350848669059</c:v>
                </c:pt>
                <c:pt idx="313">
                  <c:v>1.7726472746111457</c:v>
                </c:pt>
                <c:pt idx="314">
                  <c:v>2.1718287765102211</c:v>
                </c:pt>
                <c:pt idx="315">
                  <c:v>2.3173215868863815</c:v>
                </c:pt>
                <c:pt idx="316">
                  <c:v>2.4937845938627943</c:v>
                </c:pt>
                <c:pt idx="317">
                  <c:v>1.9077966882238471</c:v>
                </c:pt>
                <c:pt idx="318">
                  <c:v>1.6377172543197822</c:v>
                </c:pt>
                <c:pt idx="319">
                  <c:v>1.8041053726939718</c:v>
                </c:pt>
                <c:pt idx="320">
                  <c:v>1.8852896970053488</c:v>
                </c:pt>
                <c:pt idx="321">
                  <c:v>2.2624695679481004</c:v>
                </c:pt>
                <c:pt idx="322">
                  <c:v>2.0714436054478242</c:v>
                </c:pt>
                <c:pt idx="323">
                  <c:v>1.6056628331508853</c:v>
                </c:pt>
                <c:pt idx="324">
                  <c:v>1.133640421997067</c:v>
                </c:pt>
                <c:pt idx="325">
                  <c:v>1.3285322049639285</c:v>
                </c:pt>
                <c:pt idx="326">
                  <c:v>1.1629406788257504</c:v>
                </c:pt>
                <c:pt idx="327">
                  <c:v>1.61951261053353</c:v>
                </c:pt>
                <c:pt idx="328">
                  <c:v>1.9305216184165133</c:v>
                </c:pt>
                <c:pt idx="329">
                  <c:v>1.6517251279331444</c:v>
                </c:pt>
                <c:pt idx="330">
                  <c:v>1.7176013770713361</c:v>
                </c:pt>
                <c:pt idx="331">
                  <c:v>2.063907980488751</c:v>
                </c:pt>
                <c:pt idx="332">
                  <c:v>1.6685067663365132</c:v>
                </c:pt>
                <c:pt idx="333">
                  <c:v>1.0308443614708365</c:v>
                </c:pt>
                <c:pt idx="334">
                  <c:v>1.6847432673573615</c:v>
                </c:pt>
                <c:pt idx="335">
                  <c:v>1.4730983741646126</c:v>
                </c:pt>
                <c:pt idx="336">
                  <c:v>1.7903959933812603</c:v>
                </c:pt>
                <c:pt idx="337">
                  <c:v>1.9354856610522613</c:v>
                </c:pt>
                <c:pt idx="338">
                  <c:v>2.0114160403708357</c:v>
                </c:pt>
                <c:pt idx="339">
                  <c:v>2.0708949306668054</c:v>
                </c:pt>
                <c:pt idx="340">
                  <c:v>1.7080364001926471</c:v>
                </c:pt>
                <c:pt idx="341">
                  <c:v>2.1871523617271906</c:v>
                </c:pt>
                <c:pt idx="342">
                  <c:v>1.2425771838279653</c:v>
                </c:pt>
                <c:pt idx="343">
                  <c:v>0.95528034130885675</c:v>
                </c:pt>
                <c:pt idx="344">
                  <c:v>0.88988690501987733</c:v>
                </c:pt>
                <c:pt idx="345">
                  <c:v>0.55508290097943147</c:v>
                </c:pt>
                <c:pt idx="346">
                  <c:v>0.68108791286776182</c:v>
                </c:pt>
                <c:pt idx="347">
                  <c:v>1.4177404177120221</c:v>
                </c:pt>
                <c:pt idx="348">
                  <c:v>0.72709844540855539</c:v>
                </c:pt>
                <c:pt idx="349">
                  <c:v>0.48692257566840347</c:v>
                </c:pt>
                <c:pt idx="350">
                  <c:v>0.44108439721856324</c:v>
                </c:pt>
                <c:pt idx="351">
                  <c:v>1.1601309493450476</c:v>
                </c:pt>
                <c:pt idx="352">
                  <c:v>0.95243314948389346</c:v>
                </c:pt>
                <c:pt idx="353">
                  <c:v>1.2246869601642967</c:v>
                </c:pt>
                <c:pt idx="354">
                  <c:v>1.6168161096886757</c:v>
                </c:pt>
                <c:pt idx="355">
                  <c:v>0.86860204811145958</c:v>
                </c:pt>
                <c:pt idx="356">
                  <c:v>1.1515640437781651</c:v>
                </c:pt>
                <c:pt idx="357">
                  <c:v>0.8853675355100098</c:v>
                </c:pt>
                <c:pt idx="358">
                  <c:v>0.72590365283539982</c:v>
                </c:pt>
                <c:pt idx="359">
                  <c:v>0.65524869587345014</c:v>
                </c:pt>
                <c:pt idx="360">
                  <c:v>0.57999328099843295</c:v>
                </c:pt>
                <c:pt idx="361">
                  <c:v>0.44163749519500362</c:v>
                </c:pt>
                <c:pt idx="362">
                  <c:v>0.42237086055427553</c:v>
                </c:pt>
                <c:pt idx="363">
                  <c:v>0.52372916174846607</c:v>
                </c:pt>
                <c:pt idx="364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944256"/>
        <c:axId val="198946176"/>
      </c:scatterChart>
      <c:valAx>
        <c:axId val="19894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946176"/>
        <c:crosses val="autoZero"/>
        <c:crossBetween val="midCat"/>
      </c:valAx>
      <c:valAx>
        <c:axId val="198946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9442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4329478638052332"/>
                  <c:y val="0.1482667207431685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'2017'!$R$4:$R$368</c:f>
              <c:numCache>
                <c:formatCode>0.0</c:formatCode>
                <c:ptCount val="365"/>
                <c:pt idx="0">
                  <c:v>1.6168475679275249</c:v>
                </c:pt>
                <c:pt idx="1">
                  <c:v>1.5373654557216749</c:v>
                </c:pt>
                <c:pt idx="2">
                  <c:v>0.54995147503559993</c:v>
                </c:pt>
                <c:pt idx="3">
                  <c:v>1.2287340715574999</c:v>
                </c:pt>
                <c:pt idx="4">
                  <c:v>0.72517030671689986</c:v>
                </c:pt>
                <c:pt idx="5">
                  <c:v>1.6562810506740751</c:v>
                </c:pt>
                <c:pt idx="6">
                  <c:v>1.5269702129788496</c:v>
                </c:pt>
                <c:pt idx="7">
                  <c:v>1.486430202852</c:v>
                </c:pt>
                <c:pt idx="8">
                  <c:v>0.97660323764864987</c:v>
                </c:pt>
                <c:pt idx="9">
                  <c:v>1.6876740379147501</c:v>
                </c:pt>
                <c:pt idx="10">
                  <c:v>1.4090119631201248</c:v>
                </c:pt>
                <c:pt idx="11">
                  <c:v>1.7247461431004996</c:v>
                </c:pt>
                <c:pt idx="12">
                  <c:v>0.98528601508155012</c:v>
                </c:pt>
                <c:pt idx="13">
                  <c:v>1.2005667368698498</c:v>
                </c:pt>
                <c:pt idx="14">
                  <c:v>0.18049214925000001</c:v>
                </c:pt>
                <c:pt idx="15">
                  <c:v>1.4886933533928</c:v>
                </c:pt>
                <c:pt idx="16">
                  <c:v>1.6405439770160997</c:v>
                </c:pt>
                <c:pt idx="17">
                  <c:v>1.8592487699378246</c:v>
                </c:pt>
                <c:pt idx="18">
                  <c:v>1.809012647883</c:v>
                </c:pt>
                <c:pt idx="19">
                  <c:v>1.6385257801064248</c:v>
                </c:pt>
                <c:pt idx="20">
                  <c:v>1.4082225862306499</c:v>
                </c:pt>
                <c:pt idx="21">
                  <c:v>1.6713327452999995</c:v>
                </c:pt>
                <c:pt idx="22">
                  <c:v>1.766479979871675</c:v>
                </c:pt>
                <c:pt idx="23">
                  <c:v>1.9134816266526746</c:v>
                </c:pt>
                <c:pt idx="24">
                  <c:v>0.26210112200640001</c:v>
                </c:pt>
                <c:pt idx="25">
                  <c:v>0.96923252763540002</c:v>
                </c:pt>
                <c:pt idx="26">
                  <c:v>8.1053007823199991E-2</c:v>
                </c:pt>
                <c:pt idx="27">
                  <c:v>0.43801233139492496</c:v>
                </c:pt>
                <c:pt idx="28">
                  <c:v>1.2735697948364999</c:v>
                </c:pt>
                <c:pt idx="29">
                  <c:v>0.48052977421814985</c:v>
                </c:pt>
                <c:pt idx="30">
                  <c:v>0.43067698310887498</c:v>
                </c:pt>
                <c:pt idx="31">
                  <c:v>0.62050696123139992</c:v>
                </c:pt>
                <c:pt idx="32">
                  <c:v>1.0487792241069001</c:v>
                </c:pt>
                <c:pt idx="33">
                  <c:v>1.7661657761914498</c:v>
                </c:pt>
                <c:pt idx="34">
                  <c:v>1.4492130900279747</c:v>
                </c:pt>
                <c:pt idx="35">
                  <c:v>0.28350675420479987</c:v>
                </c:pt>
                <c:pt idx="36">
                  <c:v>1.2936233321045998</c:v>
                </c:pt>
                <c:pt idx="37">
                  <c:v>2.0426136911714998</c:v>
                </c:pt>
                <c:pt idx="38">
                  <c:v>2.1046209709518005</c:v>
                </c:pt>
                <c:pt idx="39">
                  <c:v>0.59448957044399986</c:v>
                </c:pt>
                <c:pt idx="40">
                  <c:v>1.7613131158358999</c:v>
                </c:pt>
                <c:pt idx="41">
                  <c:v>2.1962697274223992</c:v>
                </c:pt>
                <c:pt idx="42">
                  <c:v>1.2896396125247249</c:v>
                </c:pt>
                <c:pt idx="43">
                  <c:v>0.95483981352989988</c:v>
                </c:pt>
                <c:pt idx="44">
                  <c:v>1.7636340975347247</c:v>
                </c:pt>
                <c:pt idx="45">
                  <c:v>1.1886360830206497</c:v>
                </c:pt>
                <c:pt idx="46">
                  <c:v>1.7686742487147</c:v>
                </c:pt>
                <c:pt idx="47">
                  <c:v>1.6581347173252499</c:v>
                </c:pt>
                <c:pt idx="48">
                  <c:v>1.966570629719625</c:v>
                </c:pt>
                <c:pt idx="49">
                  <c:v>2.3260325321934001</c:v>
                </c:pt>
                <c:pt idx="50">
                  <c:v>2.6124555238382254</c:v>
                </c:pt>
                <c:pt idx="51">
                  <c:v>2.6159697182624999</c:v>
                </c:pt>
                <c:pt idx="52">
                  <c:v>2.6669457353454749</c:v>
                </c:pt>
                <c:pt idx="53">
                  <c:v>2.7827093480098504</c:v>
                </c:pt>
                <c:pt idx="54">
                  <c:v>3.0499640734043241</c:v>
                </c:pt>
                <c:pt idx="55">
                  <c:v>3.0944928372458245</c:v>
                </c:pt>
                <c:pt idx="56">
                  <c:v>2.8987427166279001</c:v>
                </c:pt>
                <c:pt idx="57">
                  <c:v>2.9083134663215997</c:v>
                </c:pt>
                <c:pt idx="58">
                  <c:v>2.9164751494133996</c:v>
                </c:pt>
                <c:pt idx="59">
                  <c:v>2.006210143640625</c:v>
                </c:pt>
                <c:pt idx="60">
                  <c:v>0.47626537092862492</c:v>
                </c:pt>
                <c:pt idx="61">
                  <c:v>0.25296011552519998</c:v>
                </c:pt>
                <c:pt idx="62">
                  <c:v>0.8025205242374247</c:v>
                </c:pt>
                <c:pt idx="63">
                  <c:v>3.1017066295946245</c:v>
                </c:pt>
                <c:pt idx="64">
                  <c:v>3.4785025315040241</c:v>
                </c:pt>
                <c:pt idx="65">
                  <c:v>3.2892767723382743</c:v>
                </c:pt>
                <c:pt idx="66">
                  <c:v>3.3354949181399993</c:v>
                </c:pt>
                <c:pt idx="67">
                  <c:v>3.3461715812951245</c:v>
                </c:pt>
                <c:pt idx="68">
                  <c:v>3.5670994972470003</c:v>
                </c:pt>
                <c:pt idx="69">
                  <c:v>1.5593924966053503</c:v>
                </c:pt>
                <c:pt idx="70">
                  <c:v>2.8592652772898997</c:v>
                </c:pt>
                <c:pt idx="71">
                  <c:v>2.2044678772953743</c:v>
                </c:pt>
                <c:pt idx="72">
                  <c:v>2.6088077406667494</c:v>
                </c:pt>
                <c:pt idx="73">
                  <c:v>2.2428170565248999</c:v>
                </c:pt>
                <c:pt idx="74">
                  <c:v>1.2454302092819998</c:v>
                </c:pt>
                <c:pt idx="75">
                  <c:v>1.2857926740702001</c:v>
                </c:pt>
                <c:pt idx="76">
                  <c:v>0.26342129315519996</c:v>
                </c:pt>
                <c:pt idx="77">
                  <c:v>2.0528995335708</c:v>
                </c:pt>
                <c:pt idx="78">
                  <c:v>3.1949850951107992</c:v>
                </c:pt>
                <c:pt idx="79">
                  <c:v>2.6978161548397495</c:v>
                </c:pt>
                <c:pt idx="80">
                  <c:v>0.60498782877404989</c:v>
                </c:pt>
                <c:pt idx="81">
                  <c:v>2.3725280465428495</c:v>
                </c:pt>
                <c:pt idx="82">
                  <c:v>3.8292109330904998</c:v>
                </c:pt>
                <c:pt idx="83">
                  <c:v>4.2786805868819986</c:v>
                </c:pt>
                <c:pt idx="84">
                  <c:v>4.0770033250935001</c:v>
                </c:pt>
                <c:pt idx="85">
                  <c:v>3.4453751006576998</c:v>
                </c:pt>
                <c:pt idx="86">
                  <c:v>4.2201900799852492</c:v>
                </c:pt>
                <c:pt idx="87">
                  <c:v>2.7510230303306997</c:v>
                </c:pt>
                <c:pt idx="88">
                  <c:v>4.3718311117046245</c:v>
                </c:pt>
                <c:pt idx="89">
                  <c:v>2.4883765027957501</c:v>
                </c:pt>
                <c:pt idx="90">
                  <c:v>0.76151283071159992</c:v>
                </c:pt>
                <c:pt idx="91">
                  <c:v>2.4352631885413496</c:v>
                </c:pt>
                <c:pt idx="92">
                  <c:v>1.8592566280994252</c:v>
                </c:pt>
                <c:pt idx="93">
                  <c:v>4.4614904026688995</c:v>
                </c:pt>
                <c:pt idx="94">
                  <c:v>5.0086549315795494</c:v>
                </c:pt>
                <c:pt idx="95">
                  <c:v>4.595522399296649</c:v>
                </c:pt>
                <c:pt idx="96">
                  <c:v>3.4446875115176994</c:v>
                </c:pt>
                <c:pt idx="97">
                  <c:v>3.0663656528525998</c:v>
                </c:pt>
                <c:pt idx="98">
                  <c:v>1.5710398882856249</c:v>
                </c:pt>
                <c:pt idx="99">
                  <c:v>4.2374058386455493</c:v>
                </c:pt>
                <c:pt idx="100">
                  <c:v>3.3135463360885495</c:v>
                </c:pt>
                <c:pt idx="101">
                  <c:v>2.5520867935352993</c:v>
                </c:pt>
                <c:pt idx="102">
                  <c:v>0.68558862395392506</c:v>
                </c:pt>
                <c:pt idx="103">
                  <c:v>1.6247609822262747</c:v>
                </c:pt>
                <c:pt idx="104">
                  <c:v>3.2198479500618746</c:v>
                </c:pt>
                <c:pt idx="105">
                  <c:v>3.7893037505399993</c:v>
                </c:pt>
                <c:pt idx="106">
                  <c:v>4.2664493583515988</c:v>
                </c:pt>
                <c:pt idx="107">
                  <c:v>0.58955660949959987</c:v>
                </c:pt>
                <c:pt idx="108">
                  <c:v>4.6900713085327492</c:v>
                </c:pt>
                <c:pt idx="109">
                  <c:v>4.8222337994023494</c:v>
                </c:pt>
                <c:pt idx="110">
                  <c:v>4.9546208617964247</c:v>
                </c:pt>
                <c:pt idx="111">
                  <c:v>5.5679667049184998</c:v>
                </c:pt>
                <c:pt idx="112">
                  <c:v>2.3418442583865748</c:v>
                </c:pt>
                <c:pt idx="113">
                  <c:v>4.9801769539411502</c:v>
                </c:pt>
                <c:pt idx="114">
                  <c:v>5.3520799224167988</c:v>
                </c:pt>
                <c:pt idx="115">
                  <c:v>5.682541525073324</c:v>
                </c:pt>
                <c:pt idx="116">
                  <c:v>6.0526292582193735</c:v>
                </c:pt>
                <c:pt idx="117">
                  <c:v>5.4103626791662487</c:v>
                </c:pt>
                <c:pt idx="118">
                  <c:v>5.9983282565094003</c:v>
                </c:pt>
                <c:pt idx="119">
                  <c:v>3.1506473828231996</c:v>
                </c:pt>
                <c:pt idx="120">
                  <c:v>4.9531422995778733</c:v>
                </c:pt>
                <c:pt idx="121">
                  <c:v>0.80488521696014981</c:v>
                </c:pt>
                <c:pt idx="122">
                  <c:v>5.4352090810914735</c:v>
                </c:pt>
                <c:pt idx="123">
                  <c:v>4.4858284797656243</c:v>
                </c:pt>
                <c:pt idx="124">
                  <c:v>4.6522602905890498</c:v>
                </c:pt>
                <c:pt idx="125">
                  <c:v>5.1983457956849985</c:v>
                </c:pt>
                <c:pt idx="126">
                  <c:v>3.0534996322054493</c:v>
                </c:pt>
                <c:pt idx="127">
                  <c:v>5.657265993854474</c:v>
                </c:pt>
                <c:pt idx="128">
                  <c:v>6.1037290413475489</c:v>
                </c:pt>
                <c:pt idx="129">
                  <c:v>4.5496536961185736</c:v>
                </c:pt>
                <c:pt idx="130">
                  <c:v>6.9075454255463242</c:v>
                </c:pt>
                <c:pt idx="131">
                  <c:v>6.9382624881056243</c:v>
                </c:pt>
                <c:pt idx="132">
                  <c:v>6.7974552827733747</c:v>
                </c:pt>
                <c:pt idx="133">
                  <c:v>6.3892590265968003</c:v>
                </c:pt>
                <c:pt idx="134">
                  <c:v>6.7228205512207495</c:v>
                </c:pt>
                <c:pt idx="135">
                  <c:v>6.7686294587003983</c:v>
                </c:pt>
                <c:pt idx="136">
                  <c:v>6.9033605861429983</c:v>
                </c:pt>
                <c:pt idx="137">
                  <c:v>6.9589126317364469</c:v>
                </c:pt>
                <c:pt idx="138">
                  <c:v>3.551363528642999</c:v>
                </c:pt>
                <c:pt idx="139">
                  <c:v>4.9873357391587492</c:v>
                </c:pt>
                <c:pt idx="140">
                  <c:v>3.6864320658992993</c:v>
                </c:pt>
                <c:pt idx="141">
                  <c:v>5.8764027400966503</c:v>
                </c:pt>
                <c:pt idx="142">
                  <c:v>2.1987222105442497</c:v>
                </c:pt>
                <c:pt idx="143">
                  <c:v>4.7659010945674503</c:v>
                </c:pt>
                <c:pt idx="144">
                  <c:v>6.5144798139629998</c:v>
                </c:pt>
                <c:pt idx="145">
                  <c:v>4.181281129525499</c:v>
                </c:pt>
                <c:pt idx="146">
                  <c:v>6.8944052287296005</c:v>
                </c:pt>
                <c:pt idx="147">
                  <c:v>6.8664517833779994</c:v>
                </c:pt>
                <c:pt idx="148">
                  <c:v>7.5674012715032974</c:v>
                </c:pt>
                <c:pt idx="149">
                  <c:v>7.6117936225707741</c:v>
                </c:pt>
                <c:pt idx="150">
                  <c:v>7.4263071204888744</c:v>
                </c:pt>
                <c:pt idx="151">
                  <c:v>4.9422114740084995</c:v>
                </c:pt>
                <c:pt idx="152">
                  <c:v>7.0207259131522495</c:v>
                </c:pt>
                <c:pt idx="153">
                  <c:v>7.4166407222344501</c:v>
                </c:pt>
                <c:pt idx="154">
                  <c:v>6.4740692179349999</c:v>
                </c:pt>
                <c:pt idx="155">
                  <c:v>7.8651018300980979</c:v>
                </c:pt>
                <c:pt idx="156">
                  <c:v>8.2517228896829984</c:v>
                </c:pt>
                <c:pt idx="157">
                  <c:v>7.9933913523528748</c:v>
                </c:pt>
                <c:pt idx="158">
                  <c:v>8.2238231008410736</c:v>
                </c:pt>
                <c:pt idx="159">
                  <c:v>8.540483316052498</c:v>
                </c:pt>
                <c:pt idx="160">
                  <c:v>8.4073531662521219</c:v>
                </c:pt>
                <c:pt idx="161">
                  <c:v>7.9462239651866247</c:v>
                </c:pt>
                <c:pt idx="162">
                  <c:v>8.1707592684479984</c:v>
                </c:pt>
                <c:pt idx="163">
                  <c:v>8.3366369560948481</c:v>
                </c:pt>
                <c:pt idx="164">
                  <c:v>7.3212336771948747</c:v>
                </c:pt>
                <c:pt idx="165">
                  <c:v>7.4743905974003972</c:v>
                </c:pt>
                <c:pt idx="166">
                  <c:v>7.7480552497687478</c:v>
                </c:pt>
                <c:pt idx="167">
                  <c:v>7.7870329591424996</c:v>
                </c:pt>
                <c:pt idx="168">
                  <c:v>7.7849693322360745</c:v>
                </c:pt>
                <c:pt idx="169">
                  <c:v>7.6525606598975999</c:v>
                </c:pt>
                <c:pt idx="170">
                  <c:v>7.7490510261839995</c:v>
                </c:pt>
                <c:pt idx="171">
                  <c:v>7.2626885315182497</c:v>
                </c:pt>
                <c:pt idx="172">
                  <c:v>7.4131901298056233</c:v>
                </c:pt>
                <c:pt idx="173">
                  <c:v>7.8068011469174978</c:v>
                </c:pt>
                <c:pt idx="174">
                  <c:v>8.2340886839174985</c:v>
                </c:pt>
                <c:pt idx="175">
                  <c:v>8.1388687613510236</c:v>
                </c:pt>
                <c:pt idx="176">
                  <c:v>8.6499548741669976</c:v>
                </c:pt>
                <c:pt idx="177">
                  <c:v>9.1742995473588014</c:v>
                </c:pt>
                <c:pt idx="178">
                  <c:v>9.0081473151910494</c:v>
                </c:pt>
                <c:pt idx="179">
                  <c:v>8.8535126922533998</c:v>
                </c:pt>
                <c:pt idx="180">
                  <c:v>8.6744760218722465</c:v>
                </c:pt>
                <c:pt idx="181">
                  <c:v>8.3105136029096247</c:v>
                </c:pt>
                <c:pt idx="182">
                  <c:v>8.434849364825622</c:v>
                </c:pt>
                <c:pt idx="183">
                  <c:v>8.1415422552678738</c:v>
                </c:pt>
                <c:pt idx="184">
                  <c:v>8.7476546606371492</c:v>
                </c:pt>
                <c:pt idx="185">
                  <c:v>9.189162154971223</c:v>
                </c:pt>
                <c:pt idx="186">
                  <c:v>9.0912456551381986</c:v>
                </c:pt>
                <c:pt idx="187">
                  <c:v>7.0651957407817498</c:v>
                </c:pt>
                <c:pt idx="188">
                  <c:v>8.470581162323473</c:v>
                </c:pt>
                <c:pt idx="189">
                  <c:v>8.8415402919206976</c:v>
                </c:pt>
                <c:pt idx="190">
                  <c:v>8.8473140761562981</c:v>
                </c:pt>
                <c:pt idx="191">
                  <c:v>8.5037410080863989</c:v>
                </c:pt>
                <c:pt idx="192">
                  <c:v>8.9598115176218993</c:v>
                </c:pt>
                <c:pt idx="193">
                  <c:v>8.8028192006366961</c:v>
                </c:pt>
                <c:pt idx="194">
                  <c:v>7.8931769541707224</c:v>
                </c:pt>
                <c:pt idx="195">
                  <c:v>8.3219404749300008</c:v>
                </c:pt>
                <c:pt idx="196">
                  <c:v>8.6523958156139997</c:v>
                </c:pt>
                <c:pt idx="197">
                  <c:v>8.9795860901531981</c:v>
                </c:pt>
                <c:pt idx="198">
                  <c:v>8.8236168075812991</c:v>
                </c:pt>
                <c:pt idx="199">
                  <c:v>8.8812451268100006</c:v>
                </c:pt>
                <c:pt idx="200">
                  <c:v>8.7274252970032506</c:v>
                </c:pt>
                <c:pt idx="201">
                  <c:v>8.8667284010917484</c:v>
                </c:pt>
                <c:pt idx="202">
                  <c:v>8.3724217961834988</c:v>
                </c:pt>
                <c:pt idx="203">
                  <c:v>8.7529466413396477</c:v>
                </c:pt>
                <c:pt idx="204">
                  <c:v>8.4491787225032251</c:v>
                </c:pt>
                <c:pt idx="205">
                  <c:v>8.3583446363797478</c:v>
                </c:pt>
                <c:pt idx="206">
                  <c:v>8.4190563017662488</c:v>
                </c:pt>
                <c:pt idx="207">
                  <c:v>8.5108290698495974</c:v>
                </c:pt>
                <c:pt idx="208">
                  <c:v>8.4454021391517724</c:v>
                </c:pt>
                <c:pt idx="209">
                  <c:v>8.2233048305267982</c:v>
                </c:pt>
                <c:pt idx="210">
                  <c:v>8.355062626074</c:v>
                </c:pt>
                <c:pt idx="211">
                  <c:v>8.659411680517497</c:v>
                </c:pt>
                <c:pt idx="212">
                  <c:v>8.7973788971339992</c:v>
                </c:pt>
                <c:pt idx="213">
                  <c:v>8.8939048707151471</c:v>
                </c:pt>
                <c:pt idx="214">
                  <c:v>8.5275627794092479</c:v>
                </c:pt>
                <c:pt idx="215">
                  <c:v>8.526897045781201</c:v>
                </c:pt>
                <c:pt idx="216">
                  <c:v>8.1851404408786479</c:v>
                </c:pt>
                <c:pt idx="217">
                  <c:v>8.4357131486827495</c:v>
                </c:pt>
                <c:pt idx="218">
                  <c:v>8.470784860606198</c:v>
                </c:pt>
                <c:pt idx="219">
                  <c:v>8.3235211932493502</c:v>
                </c:pt>
                <c:pt idx="220">
                  <c:v>8.6055120589679976</c:v>
                </c:pt>
                <c:pt idx="221">
                  <c:v>8.5226285906270984</c:v>
                </c:pt>
                <c:pt idx="222">
                  <c:v>8.1451023708239969</c:v>
                </c:pt>
                <c:pt idx="223">
                  <c:v>8.2911643533749224</c:v>
                </c:pt>
                <c:pt idx="224">
                  <c:v>7.800659748059549</c:v>
                </c:pt>
                <c:pt idx="225">
                  <c:v>7.4195570824582493</c:v>
                </c:pt>
                <c:pt idx="226">
                  <c:v>6.900088398539248</c:v>
                </c:pt>
                <c:pt idx="227">
                  <c:v>7.1341356380660974</c:v>
                </c:pt>
                <c:pt idx="228">
                  <c:v>7.1262065074441505</c:v>
                </c:pt>
                <c:pt idx="229">
                  <c:v>7.486335003032397</c:v>
                </c:pt>
                <c:pt idx="230">
                  <c:v>7.6318607888378986</c:v>
                </c:pt>
                <c:pt idx="231">
                  <c:v>6.6479183966061743</c:v>
                </c:pt>
                <c:pt idx="232">
                  <c:v>7.2926268993764998</c:v>
                </c:pt>
                <c:pt idx="233">
                  <c:v>7.1360984594932484</c:v>
                </c:pt>
                <c:pt idx="234">
                  <c:v>6.6383843592612006</c:v>
                </c:pt>
                <c:pt idx="235">
                  <c:v>7.269573508917599</c:v>
                </c:pt>
                <c:pt idx="236">
                  <c:v>5.8752979316892002</c:v>
                </c:pt>
                <c:pt idx="237">
                  <c:v>6.7201652293025997</c:v>
                </c:pt>
                <c:pt idx="238">
                  <c:v>6.0223010518754991</c:v>
                </c:pt>
                <c:pt idx="239">
                  <c:v>7.0104182152409988</c:v>
                </c:pt>
                <c:pt idx="240">
                  <c:v>6.9450311892700505</c:v>
                </c:pt>
                <c:pt idx="241">
                  <c:v>6.8591160667406239</c:v>
                </c:pt>
                <c:pt idx="242">
                  <c:v>6.7667263101879005</c:v>
                </c:pt>
                <c:pt idx="243">
                  <c:v>6.9675590651719483</c:v>
                </c:pt>
                <c:pt idx="244">
                  <c:v>6.9540582524080508</c:v>
                </c:pt>
                <c:pt idx="245">
                  <c:v>6.5513758472153985</c:v>
                </c:pt>
                <c:pt idx="246">
                  <c:v>7.2196859699999978</c:v>
                </c:pt>
                <c:pt idx="247">
                  <c:v>6.9374021421941983</c:v>
                </c:pt>
                <c:pt idx="248">
                  <c:v>5.7257094763364984</c:v>
                </c:pt>
                <c:pt idx="249">
                  <c:v>6.2256864815418007</c:v>
                </c:pt>
                <c:pt idx="250">
                  <c:v>6.3673582074338233</c:v>
                </c:pt>
                <c:pt idx="251">
                  <c:v>6.8723217073094238</c:v>
                </c:pt>
                <c:pt idx="252">
                  <c:v>6.4810408806794992</c:v>
                </c:pt>
                <c:pt idx="253">
                  <c:v>6.3027428774887486</c:v>
                </c:pt>
                <c:pt idx="254">
                  <c:v>3.7398334308898491</c:v>
                </c:pt>
                <c:pt idx="255">
                  <c:v>6.0257722719785241</c:v>
                </c:pt>
                <c:pt idx="256">
                  <c:v>6.4951448073461977</c:v>
                </c:pt>
                <c:pt idx="257">
                  <c:v>6.403514836793172</c:v>
                </c:pt>
                <c:pt idx="258">
                  <c:v>6.008570756236125</c:v>
                </c:pt>
                <c:pt idx="259">
                  <c:v>6.2572340535551989</c:v>
                </c:pt>
                <c:pt idx="260">
                  <c:v>5.9157376274718754</c:v>
                </c:pt>
                <c:pt idx="261">
                  <c:v>5.8339674396188999</c:v>
                </c:pt>
                <c:pt idx="262">
                  <c:v>4.8492904320613484</c:v>
                </c:pt>
                <c:pt idx="263">
                  <c:v>5.3286862981173746</c:v>
                </c:pt>
                <c:pt idx="264">
                  <c:v>5.4889926719736017</c:v>
                </c:pt>
                <c:pt idx="265">
                  <c:v>5.3964592584041258</c:v>
                </c:pt>
                <c:pt idx="266">
                  <c:v>5.0998145174905494</c:v>
                </c:pt>
                <c:pt idx="267">
                  <c:v>4.5486839498636256</c:v>
                </c:pt>
                <c:pt idx="268">
                  <c:v>5.1518372662553995</c:v>
                </c:pt>
                <c:pt idx="269">
                  <c:v>4.8491605268273998</c:v>
                </c:pt>
                <c:pt idx="270">
                  <c:v>4.9744833475106249</c:v>
                </c:pt>
                <c:pt idx="271">
                  <c:v>4.9623961443482987</c:v>
                </c:pt>
                <c:pt idx="272">
                  <c:v>3.9548575345884003</c:v>
                </c:pt>
                <c:pt idx="273">
                  <c:v>4.5910820468575491</c:v>
                </c:pt>
                <c:pt idx="274">
                  <c:v>3.7722008301689258</c:v>
                </c:pt>
                <c:pt idx="275">
                  <c:v>4.3192106515230746</c:v>
                </c:pt>
                <c:pt idx="276">
                  <c:v>2.5439642784677252</c:v>
                </c:pt>
                <c:pt idx="277">
                  <c:v>4.0315270388603253</c:v>
                </c:pt>
                <c:pt idx="278">
                  <c:v>4.0966530265256242</c:v>
                </c:pt>
                <c:pt idx="279">
                  <c:v>3.9922132702944011</c:v>
                </c:pt>
                <c:pt idx="280">
                  <c:v>3.586538747288774</c:v>
                </c:pt>
                <c:pt idx="281">
                  <c:v>3.0376585606900495</c:v>
                </c:pt>
                <c:pt idx="282">
                  <c:v>2.2661253461006994</c:v>
                </c:pt>
                <c:pt idx="283">
                  <c:v>3.269853238619699</c:v>
                </c:pt>
                <c:pt idx="284">
                  <c:v>3.7793112385791741</c:v>
                </c:pt>
                <c:pt idx="285">
                  <c:v>0.61734220943077511</c:v>
                </c:pt>
                <c:pt idx="286">
                  <c:v>0.50968527272699993</c:v>
                </c:pt>
                <c:pt idx="287">
                  <c:v>3.4584849698819999</c:v>
                </c:pt>
                <c:pt idx="288">
                  <c:v>3.5710666410172487</c:v>
                </c:pt>
                <c:pt idx="289">
                  <c:v>0.19749058062854996</c:v>
                </c:pt>
                <c:pt idx="290">
                  <c:v>2.6567633996684989</c:v>
                </c:pt>
                <c:pt idx="291">
                  <c:v>3.545935871869125</c:v>
                </c:pt>
                <c:pt idx="292">
                  <c:v>3.7071682809563993</c:v>
                </c:pt>
                <c:pt idx="293">
                  <c:v>2.7932780842267495</c:v>
                </c:pt>
                <c:pt idx="294">
                  <c:v>2.7672393290624995</c:v>
                </c:pt>
                <c:pt idx="295">
                  <c:v>3.3842037328175993</c:v>
                </c:pt>
                <c:pt idx="296">
                  <c:v>2.843857755284025</c:v>
                </c:pt>
                <c:pt idx="297">
                  <c:v>3.1206230663224486</c:v>
                </c:pt>
                <c:pt idx="298">
                  <c:v>3.3943714572253501</c:v>
                </c:pt>
                <c:pt idx="299">
                  <c:v>3.3075302994648741</c:v>
                </c:pt>
                <c:pt idx="300">
                  <c:v>0.87702854293424981</c:v>
                </c:pt>
                <c:pt idx="301">
                  <c:v>2.8371707053299753</c:v>
                </c:pt>
                <c:pt idx="302">
                  <c:v>2.5019561427431998</c:v>
                </c:pt>
                <c:pt idx="303">
                  <c:v>0.67559070950699984</c:v>
                </c:pt>
                <c:pt idx="304">
                  <c:v>1.0325491735922996</c:v>
                </c:pt>
                <c:pt idx="305">
                  <c:v>2.0654750478063</c:v>
                </c:pt>
                <c:pt idx="306">
                  <c:v>2.8278380333759991</c:v>
                </c:pt>
                <c:pt idx="307">
                  <c:v>2.7803006986956746</c:v>
                </c:pt>
                <c:pt idx="308">
                  <c:v>2.6272076260531496</c:v>
                </c:pt>
                <c:pt idx="309">
                  <c:v>0.67126724722169995</c:v>
                </c:pt>
                <c:pt idx="310">
                  <c:v>1.8775844394098997</c:v>
                </c:pt>
                <c:pt idx="311">
                  <c:v>1.2417182101961999</c:v>
                </c:pt>
                <c:pt idx="312">
                  <c:v>1.8553144094354999</c:v>
                </c:pt>
                <c:pt idx="313">
                  <c:v>2.1078474829912492</c:v>
                </c:pt>
                <c:pt idx="314">
                  <c:v>2.4339810803627997</c:v>
                </c:pt>
                <c:pt idx="315">
                  <c:v>2.5681528049264992</c:v>
                </c:pt>
                <c:pt idx="316">
                  <c:v>2.5548818433894001</c:v>
                </c:pt>
                <c:pt idx="317">
                  <c:v>2.5137502610345992</c:v>
                </c:pt>
                <c:pt idx="318">
                  <c:v>2.3810498544467249</c:v>
                </c:pt>
                <c:pt idx="319">
                  <c:v>2.5400991680144993</c:v>
                </c:pt>
                <c:pt idx="320">
                  <c:v>2.4747370671498747</c:v>
                </c:pt>
                <c:pt idx="321">
                  <c:v>2.174569414164</c:v>
                </c:pt>
                <c:pt idx="322">
                  <c:v>0.48311854733024989</c:v>
                </c:pt>
                <c:pt idx="323">
                  <c:v>1.55668339539375</c:v>
                </c:pt>
                <c:pt idx="324">
                  <c:v>0.80562867271777483</c:v>
                </c:pt>
                <c:pt idx="325">
                  <c:v>1.7307956996947504</c:v>
                </c:pt>
                <c:pt idx="326">
                  <c:v>1.5470424133807497</c:v>
                </c:pt>
                <c:pt idx="327">
                  <c:v>1.3587338490142498</c:v>
                </c:pt>
                <c:pt idx="328">
                  <c:v>1.4210559463936498</c:v>
                </c:pt>
                <c:pt idx="329">
                  <c:v>1.1740722083327999</c:v>
                </c:pt>
                <c:pt idx="330">
                  <c:v>1.6743505249219499</c:v>
                </c:pt>
                <c:pt idx="331">
                  <c:v>0.75505072063334988</c:v>
                </c:pt>
                <c:pt idx="332">
                  <c:v>0.11258977486439997</c:v>
                </c:pt>
                <c:pt idx="333">
                  <c:v>1.8210867131813995</c:v>
                </c:pt>
                <c:pt idx="334">
                  <c:v>2.1853317803940748</c:v>
                </c:pt>
                <c:pt idx="335">
                  <c:v>2.1216289794648002</c:v>
                </c:pt>
                <c:pt idx="336">
                  <c:v>0.68007968432099986</c:v>
                </c:pt>
                <c:pt idx="337">
                  <c:v>1.1060584690632747</c:v>
                </c:pt>
                <c:pt idx="338">
                  <c:v>2.0080068386201999</c:v>
                </c:pt>
                <c:pt idx="339">
                  <c:v>2.1915744758663998</c:v>
                </c:pt>
                <c:pt idx="340">
                  <c:v>1.7666055876734998</c:v>
                </c:pt>
                <c:pt idx="341">
                  <c:v>1.551048234040125</c:v>
                </c:pt>
                <c:pt idx="342">
                  <c:v>0.51875211780809993</c:v>
                </c:pt>
                <c:pt idx="343">
                  <c:v>1.7248223918247751</c:v>
                </c:pt>
                <c:pt idx="344">
                  <c:v>0.91022706558629984</c:v>
                </c:pt>
                <c:pt idx="345">
                  <c:v>1.3950373277685</c:v>
                </c:pt>
                <c:pt idx="346">
                  <c:v>1.9059970960799997</c:v>
                </c:pt>
                <c:pt idx="347">
                  <c:v>2.3145927678766496</c:v>
                </c:pt>
                <c:pt idx="348">
                  <c:v>2.1819344761235993</c:v>
                </c:pt>
                <c:pt idx="349">
                  <c:v>2.3248213930368</c:v>
                </c:pt>
                <c:pt idx="350">
                  <c:v>2.2828956452252993</c:v>
                </c:pt>
                <c:pt idx="351">
                  <c:v>1.9859261412268496</c:v>
                </c:pt>
                <c:pt idx="352">
                  <c:v>2.1093867003946496</c:v>
                </c:pt>
                <c:pt idx="353">
                  <c:v>1.8920330201330247</c:v>
                </c:pt>
                <c:pt idx="354">
                  <c:v>1.7765455481786245</c:v>
                </c:pt>
                <c:pt idx="355">
                  <c:v>0.47574894237097493</c:v>
                </c:pt>
                <c:pt idx="356">
                  <c:v>1.5770655020437503</c:v>
                </c:pt>
                <c:pt idx="357">
                  <c:v>0.80986139779334987</c:v>
                </c:pt>
                <c:pt idx="358">
                  <c:v>1.9059774506759999</c:v>
                </c:pt>
                <c:pt idx="359">
                  <c:v>1.9155513927478498</c:v>
                </c:pt>
                <c:pt idx="360">
                  <c:v>1.7775216791898749</c:v>
                </c:pt>
                <c:pt idx="361">
                  <c:v>1.6623118213507497</c:v>
                </c:pt>
                <c:pt idx="362">
                  <c:v>1.2956070267735</c:v>
                </c:pt>
                <c:pt idx="363">
                  <c:v>1.8427209687688497</c:v>
                </c:pt>
                <c:pt idx="364">
                  <c:v>0.77237502015074977</c:v>
                </c:pt>
              </c:numCache>
            </c:numRef>
          </c:xVal>
          <c:yVal>
            <c:numRef>
              <c:f>'2017'!$S$4:$S$368</c:f>
              <c:numCache>
                <c:formatCode>0.0</c:formatCode>
                <c:ptCount val="365"/>
                <c:pt idx="0">
                  <c:v>1.3788105348453881</c:v>
                </c:pt>
                <c:pt idx="1">
                  <c:v>1.1608922682511529</c:v>
                </c:pt>
                <c:pt idx="2">
                  <c:v>0.33105673692405363</c:v>
                </c:pt>
                <c:pt idx="3">
                  <c:v>0.33107912939930934</c:v>
                </c:pt>
                <c:pt idx="4">
                  <c:v>0.37607029963586341</c:v>
                </c:pt>
                <c:pt idx="5">
                  <c:v>1.6932418207278666</c:v>
                </c:pt>
                <c:pt idx="6">
                  <c:v>1.2726934532696308</c:v>
                </c:pt>
                <c:pt idx="7">
                  <c:v>1.1226154225311771</c:v>
                </c:pt>
                <c:pt idx="8">
                  <c:v>0.6351815232671254</c:v>
                </c:pt>
                <c:pt idx="9">
                  <c:v>1.3301640930504379</c:v>
                </c:pt>
                <c:pt idx="10">
                  <c:v>1.2877070774655814</c:v>
                </c:pt>
                <c:pt idx="11">
                  <c:v>1.4971408705191833</c:v>
                </c:pt>
                <c:pt idx="12">
                  <c:v>0.5606739595552741</c:v>
                </c:pt>
                <c:pt idx="13">
                  <c:v>0.68267720302383517</c:v>
                </c:pt>
                <c:pt idx="14">
                  <c:v>0.12285630007644339</c:v>
                </c:pt>
                <c:pt idx="15">
                  <c:v>1.1188452947468701</c:v>
                </c:pt>
                <c:pt idx="16">
                  <c:v>1.697591438328689</c:v>
                </c:pt>
                <c:pt idx="17">
                  <c:v>1.8909854142643789</c:v>
                </c:pt>
                <c:pt idx="18">
                  <c:v>1.547265184280717</c:v>
                </c:pt>
                <c:pt idx="19">
                  <c:v>1.6137361692724961</c:v>
                </c:pt>
                <c:pt idx="20">
                  <c:v>1.2121256124357913</c:v>
                </c:pt>
                <c:pt idx="21">
                  <c:v>1.2495043568726993</c:v>
                </c:pt>
                <c:pt idx="22">
                  <c:v>1.3349222640394731</c:v>
                </c:pt>
                <c:pt idx="23">
                  <c:v>2.113010971133412</c:v>
                </c:pt>
                <c:pt idx="24">
                  <c:v>0.20178617211289937</c:v>
                </c:pt>
                <c:pt idx="25">
                  <c:v>0.80244456345468085</c:v>
                </c:pt>
                <c:pt idx="26">
                  <c:v>0.1472861643664391</c:v>
                </c:pt>
                <c:pt idx="27">
                  <c:v>-0.23596783986430561</c:v>
                </c:pt>
                <c:pt idx="28">
                  <c:v>-1.062301449789288</c:v>
                </c:pt>
                <c:pt idx="29">
                  <c:v>-0.30757385636003681</c:v>
                </c:pt>
                <c:pt idx="30">
                  <c:v>-0.38272923092443906</c:v>
                </c:pt>
                <c:pt idx="31">
                  <c:v>-3.9347621574888865</c:v>
                </c:pt>
                <c:pt idx="32">
                  <c:v>-2.1952025434791205</c:v>
                </c:pt>
                <c:pt idx="33">
                  <c:v>0.38445061244762901</c:v>
                </c:pt>
                <c:pt idx="34">
                  <c:v>0.65718598639101877</c:v>
                </c:pt>
                <c:pt idx="35">
                  <c:v>0.11300785432329091</c:v>
                </c:pt>
                <c:pt idx="36">
                  <c:v>0.52719520522559149</c:v>
                </c:pt>
                <c:pt idx="37">
                  <c:v>1.3693231592796657</c:v>
                </c:pt>
                <c:pt idx="38">
                  <c:v>2.157575496092254</c:v>
                </c:pt>
                <c:pt idx="39">
                  <c:v>0.54163543119756807</c:v>
                </c:pt>
                <c:pt idx="40">
                  <c:v>1.1614659778709586</c:v>
                </c:pt>
                <c:pt idx="41">
                  <c:v>1.6905425251292689</c:v>
                </c:pt>
                <c:pt idx="42">
                  <c:v>1.0825870531871691</c:v>
                </c:pt>
                <c:pt idx="43">
                  <c:v>0.41629649654722989</c:v>
                </c:pt>
                <c:pt idx="44">
                  <c:v>1.2286668192575989</c:v>
                </c:pt>
                <c:pt idx="45">
                  <c:v>0.16845060076854035</c:v>
                </c:pt>
                <c:pt idx="46">
                  <c:v>-0.61128462472732537</c:v>
                </c:pt>
                <c:pt idx="47">
                  <c:v>-2.7926156035559355</c:v>
                </c:pt>
                <c:pt idx="48">
                  <c:v>-4.6241022278382483E-2</c:v>
                </c:pt>
                <c:pt idx="49">
                  <c:v>2.3185845831422585</c:v>
                </c:pt>
                <c:pt idx="50">
                  <c:v>3.424797543737236</c:v>
                </c:pt>
                <c:pt idx="51">
                  <c:v>3.4578085649501258</c:v>
                </c:pt>
                <c:pt idx="52">
                  <c:v>3.243776931072865</c:v>
                </c:pt>
                <c:pt idx="53">
                  <c:v>3.1858962070523589</c:v>
                </c:pt>
                <c:pt idx="54">
                  <c:v>3.3796241624355234</c:v>
                </c:pt>
                <c:pt idx="55">
                  <c:v>3.2929188767009712</c:v>
                </c:pt>
                <c:pt idx="56">
                  <c:v>3.7969241947363881</c:v>
                </c:pt>
                <c:pt idx="57">
                  <c:v>4.3808808508486763</c:v>
                </c:pt>
                <c:pt idx="58">
                  <c:v>4.5712171692773813</c:v>
                </c:pt>
                <c:pt idx="59">
                  <c:v>2.3806984119646284</c:v>
                </c:pt>
                <c:pt idx="60">
                  <c:v>0.77950520401608692</c:v>
                </c:pt>
                <c:pt idx="61">
                  <c:v>0.35798736003110176</c:v>
                </c:pt>
                <c:pt idx="62">
                  <c:v>0.68760901235643423</c:v>
                </c:pt>
                <c:pt idx="63">
                  <c:v>3.6327034643685394</c:v>
                </c:pt>
                <c:pt idx="64">
                  <c:v>4.672874905577677</c:v>
                </c:pt>
                <c:pt idx="65">
                  <c:v>4.1675336041044302</c:v>
                </c:pt>
                <c:pt idx="66">
                  <c:v>4.3889480404950927</c:v>
                </c:pt>
                <c:pt idx="67">
                  <c:v>4.5543445686966342</c:v>
                </c:pt>
                <c:pt idx="68">
                  <c:v>4.9106694080049076</c:v>
                </c:pt>
                <c:pt idx="69">
                  <c:v>1.7902197644848266</c:v>
                </c:pt>
                <c:pt idx="70">
                  <c:v>3.3685095656668773</c:v>
                </c:pt>
                <c:pt idx="71">
                  <c:v>2.471023458507287</c:v>
                </c:pt>
                <c:pt idx="72">
                  <c:v>2.6539693680002387</c:v>
                </c:pt>
                <c:pt idx="73">
                  <c:v>2.024257731587372</c:v>
                </c:pt>
                <c:pt idx="74">
                  <c:v>1.164507242214843</c:v>
                </c:pt>
                <c:pt idx="75">
                  <c:v>1.027055304645182</c:v>
                </c:pt>
                <c:pt idx="76">
                  <c:v>0.31402926638355083</c:v>
                </c:pt>
                <c:pt idx="77">
                  <c:v>2.7594901819163598</c:v>
                </c:pt>
                <c:pt idx="78">
                  <c:v>3.0986896102095516</c:v>
                </c:pt>
                <c:pt idx="79">
                  <c:v>2.6110098534654105</c:v>
                </c:pt>
                <c:pt idx="80">
                  <c:v>0.47932467180560095</c:v>
                </c:pt>
                <c:pt idx="81">
                  <c:v>2.7200757273448186</c:v>
                </c:pt>
                <c:pt idx="82">
                  <c:v>5.9317186112152811</c:v>
                </c:pt>
                <c:pt idx="83">
                  <c:v>6.9302570608958218</c:v>
                </c:pt>
                <c:pt idx="84">
                  <c:v>4.6702347370248143</c:v>
                </c:pt>
                <c:pt idx="85">
                  <c:v>4.5055733593650134</c:v>
                </c:pt>
                <c:pt idx="86">
                  <c:v>4.7726975380393117</c:v>
                </c:pt>
                <c:pt idx="87">
                  <c:v>3.1568075652880374</c:v>
                </c:pt>
                <c:pt idx="88">
                  <c:v>5.0921131879705435</c:v>
                </c:pt>
                <c:pt idx="89">
                  <c:v>2.6213414795398888</c:v>
                </c:pt>
                <c:pt idx="90">
                  <c:v>0.75576329521347207</c:v>
                </c:pt>
                <c:pt idx="91">
                  <c:v>2.7363441445209205</c:v>
                </c:pt>
                <c:pt idx="92">
                  <c:v>1.9296461397564801</c:v>
                </c:pt>
                <c:pt idx="93">
                  <c:v>5.5283572862968882</c:v>
                </c:pt>
                <c:pt idx="94">
                  <c:v>6.1666486401173097</c:v>
                </c:pt>
                <c:pt idx="95">
                  <c:v>6.0932735728024792</c:v>
                </c:pt>
                <c:pt idx="96">
                  <c:v>4.153011977517318</c:v>
                </c:pt>
                <c:pt idx="97">
                  <c:v>2.9241156283999756</c:v>
                </c:pt>
                <c:pt idx="98">
                  <c:v>1.5579436446624417</c:v>
                </c:pt>
                <c:pt idx="99">
                  <c:v>5.8506086695552391</c:v>
                </c:pt>
                <c:pt idx="100">
                  <c:v>3.8759764697546113</c:v>
                </c:pt>
                <c:pt idx="101">
                  <c:v>4.5521931853187079</c:v>
                </c:pt>
                <c:pt idx="102">
                  <c:v>0.92458829564183254</c:v>
                </c:pt>
                <c:pt idx="103">
                  <c:v>1.6596137880496959</c:v>
                </c:pt>
                <c:pt idx="104">
                  <c:v>3.5963201188055223</c:v>
                </c:pt>
                <c:pt idx="105">
                  <c:v>4.4073271537229495</c:v>
                </c:pt>
                <c:pt idx="106">
                  <c:v>4.605981369623577</c:v>
                </c:pt>
                <c:pt idx="107">
                  <c:v>0.95299533102344247</c:v>
                </c:pt>
                <c:pt idx="108">
                  <c:v>5.7363895313551723</c:v>
                </c:pt>
                <c:pt idx="109">
                  <c:v>5.4876098326289959</c:v>
                </c:pt>
                <c:pt idx="110">
                  <c:v>5.3248035951182775</c:v>
                </c:pt>
                <c:pt idx="111">
                  <c:v>8.5944394409744422</c:v>
                </c:pt>
                <c:pt idx="112">
                  <c:v>3.3555204419808797</c:v>
                </c:pt>
                <c:pt idx="113">
                  <c:v>6.4700134763088801</c:v>
                </c:pt>
                <c:pt idx="114">
                  <c:v>7.531898482430865</c:v>
                </c:pt>
                <c:pt idx="115">
                  <c:v>10.510076967490761</c:v>
                </c:pt>
                <c:pt idx="116">
                  <c:v>9.5438040919557601</c:v>
                </c:pt>
                <c:pt idx="117">
                  <c:v>7.6288445618590215</c:v>
                </c:pt>
                <c:pt idx="118">
                  <c:v>9.6893393024689232</c:v>
                </c:pt>
                <c:pt idx="119">
                  <c:v>5.8210006211936003</c:v>
                </c:pt>
                <c:pt idx="120">
                  <c:v>8.3297025973523429</c:v>
                </c:pt>
                <c:pt idx="121">
                  <c:v>1.3275696116508553</c:v>
                </c:pt>
                <c:pt idx="122">
                  <c:v>6.562474217920065</c:v>
                </c:pt>
                <c:pt idx="123">
                  <c:v>4.6557469284370647</c:v>
                </c:pt>
                <c:pt idx="124">
                  <c:v>5.2733883999945164</c:v>
                </c:pt>
                <c:pt idx="125">
                  <c:v>7.1723980073526903</c:v>
                </c:pt>
                <c:pt idx="126">
                  <c:v>3.6184688442204922</c:v>
                </c:pt>
                <c:pt idx="127">
                  <c:v>6.996452504493778</c:v>
                </c:pt>
                <c:pt idx="128">
                  <c:v>8.1177435085001726</c:v>
                </c:pt>
                <c:pt idx="129">
                  <c:v>6.6687344157898503</c:v>
                </c:pt>
                <c:pt idx="130">
                  <c:v>8.9616675757126405</c:v>
                </c:pt>
                <c:pt idx="131">
                  <c:v>11.063486363883296</c:v>
                </c:pt>
                <c:pt idx="132">
                  <c:v>11.16157756532092</c:v>
                </c:pt>
                <c:pt idx="133">
                  <c:v>9.5575764009751527</c:v>
                </c:pt>
                <c:pt idx="134">
                  <c:v>8.4953779054876417</c:v>
                </c:pt>
                <c:pt idx="135">
                  <c:v>11.760295569511845</c:v>
                </c:pt>
                <c:pt idx="136">
                  <c:v>13.320395803590163</c:v>
                </c:pt>
                <c:pt idx="137">
                  <c:v>10.735273689621303</c:v>
                </c:pt>
                <c:pt idx="138">
                  <c:v>5.7649617455447704</c:v>
                </c:pt>
                <c:pt idx="139">
                  <c:v>7.2756398136796347</c:v>
                </c:pt>
                <c:pt idx="140">
                  <c:v>4.6601376684804308</c:v>
                </c:pt>
                <c:pt idx="141">
                  <c:v>7.1332364250187581</c:v>
                </c:pt>
                <c:pt idx="142">
                  <c:v>3.1590824480947255</c:v>
                </c:pt>
                <c:pt idx="143">
                  <c:v>6.7918463741487223</c:v>
                </c:pt>
                <c:pt idx="144">
                  <c:v>8.5186041550976626</c:v>
                </c:pt>
                <c:pt idx="145">
                  <c:v>5.8732163925789296</c:v>
                </c:pt>
                <c:pt idx="146">
                  <c:v>9.1655043574739352</c:v>
                </c:pt>
                <c:pt idx="147">
                  <c:v>11.165966727367813</c:v>
                </c:pt>
                <c:pt idx="148">
                  <c:v>10.024659860061464</c:v>
                </c:pt>
                <c:pt idx="149">
                  <c:v>11.094011546735725</c:v>
                </c:pt>
                <c:pt idx="150">
                  <c:v>9.2135582438771362</c:v>
                </c:pt>
                <c:pt idx="151">
                  <c:v>6.4144167328775152</c:v>
                </c:pt>
                <c:pt idx="152">
                  <c:v>12.225698112612568</c:v>
                </c:pt>
                <c:pt idx="153">
                  <c:v>12.372574569828249</c:v>
                </c:pt>
                <c:pt idx="154">
                  <c:v>9.2392530945448748</c:v>
                </c:pt>
                <c:pt idx="155">
                  <c:v>10.657781772905958</c:v>
                </c:pt>
                <c:pt idx="156">
                  <c:v>9.2207663507414352</c:v>
                </c:pt>
                <c:pt idx="157">
                  <c:v>12.073687679574471</c:v>
                </c:pt>
                <c:pt idx="158">
                  <c:v>13.570350681146071</c:v>
                </c:pt>
                <c:pt idx="159">
                  <c:v>14.553782103790098</c:v>
                </c:pt>
                <c:pt idx="160">
                  <c:v>8.3598707822238811</c:v>
                </c:pt>
                <c:pt idx="161">
                  <c:v>10.466989764865772</c:v>
                </c:pt>
                <c:pt idx="162">
                  <c:v>11.930393608304636</c:v>
                </c:pt>
                <c:pt idx="163">
                  <c:v>10.585786000369575</c:v>
                </c:pt>
                <c:pt idx="164">
                  <c:v>8.5166935447388887</c:v>
                </c:pt>
                <c:pt idx="165">
                  <c:v>11.48333449607742</c:v>
                </c:pt>
                <c:pt idx="166">
                  <c:v>11.462643589362385</c:v>
                </c:pt>
                <c:pt idx="167">
                  <c:v>12.392066300435811</c:v>
                </c:pt>
                <c:pt idx="168">
                  <c:v>8.403150395254146</c:v>
                </c:pt>
                <c:pt idx="169">
                  <c:v>9.5269198416852419</c:v>
                </c:pt>
                <c:pt idx="170">
                  <c:v>8.6286729325838181</c:v>
                </c:pt>
                <c:pt idx="171">
                  <c:v>9.591985927421506</c:v>
                </c:pt>
                <c:pt idx="172">
                  <c:v>10.566504661057278</c:v>
                </c:pt>
                <c:pt idx="173">
                  <c:v>13.213900402925063</c:v>
                </c:pt>
                <c:pt idx="174">
                  <c:v>14.302946707460396</c:v>
                </c:pt>
                <c:pt idx="175">
                  <c:v>13.912295777966973</c:v>
                </c:pt>
                <c:pt idx="176">
                  <c:v>15.381877914010484</c:v>
                </c:pt>
                <c:pt idx="177">
                  <c:v>12.652740471191546</c:v>
                </c:pt>
                <c:pt idx="178">
                  <c:v>11.062078545369847</c:v>
                </c:pt>
                <c:pt idx="179">
                  <c:v>12.282037548337691</c:v>
                </c:pt>
                <c:pt idx="180">
                  <c:v>12.78269229483408</c:v>
                </c:pt>
                <c:pt idx="181">
                  <c:v>15.916134843079007</c:v>
                </c:pt>
                <c:pt idx="182">
                  <c:v>15.920478321249934</c:v>
                </c:pt>
                <c:pt idx="183">
                  <c:v>13.707176547183307</c:v>
                </c:pt>
                <c:pt idx="184">
                  <c:v>13.168310465496202</c:v>
                </c:pt>
                <c:pt idx="185">
                  <c:v>14.889076737931696</c:v>
                </c:pt>
                <c:pt idx="186">
                  <c:v>9.7020245117766031</c:v>
                </c:pt>
                <c:pt idx="187">
                  <c:v>8.857078218630738</c:v>
                </c:pt>
                <c:pt idx="188">
                  <c:v>15.95348015568082</c:v>
                </c:pt>
                <c:pt idx="189">
                  <c:v>14.942403214852018</c:v>
                </c:pt>
                <c:pt idx="190">
                  <c:v>15.1233880518205</c:v>
                </c:pt>
                <c:pt idx="191">
                  <c:v>13.712387751472107</c:v>
                </c:pt>
                <c:pt idx="192">
                  <c:v>15.060720850679845</c:v>
                </c:pt>
                <c:pt idx="193">
                  <c:v>13.620021155051202</c:v>
                </c:pt>
                <c:pt idx="194">
                  <c:v>13.797903232197314</c:v>
                </c:pt>
                <c:pt idx="195">
                  <c:v>12.967333524052364</c:v>
                </c:pt>
                <c:pt idx="196">
                  <c:v>11.154910576329231</c:v>
                </c:pt>
                <c:pt idx="197">
                  <c:v>12.420531823036963</c:v>
                </c:pt>
                <c:pt idx="198">
                  <c:v>12.468344550177337</c:v>
                </c:pt>
                <c:pt idx="199">
                  <c:v>9.1975346902830299</c:v>
                </c:pt>
                <c:pt idx="200">
                  <c:v>12.309973604431434</c:v>
                </c:pt>
                <c:pt idx="201">
                  <c:v>9.4704288870093691</c:v>
                </c:pt>
                <c:pt idx="202">
                  <c:v>8.7833275084639943</c:v>
                </c:pt>
                <c:pt idx="203">
                  <c:v>12.25501133712971</c:v>
                </c:pt>
                <c:pt idx="204">
                  <c:v>11.931173611971985</c:v>
                </c:pt>
                <c:pt idx="205">
                  <c:v>12.435013491432139</c:v>
                </c:pt>
                <c:pt idx="206">
                  <c:v>13.900229100912711</c:v>
                </c:pt>
                <c:pt idx="207">
                  <c:v>14.053283179946927</c:v>
                </c:pt>
                <c:pt idx="208">
                  <c:v>9.7694324331459352</c:v>
                </c:pt>
                <c:pt idx="209">
                  <c:v>9.0396695355987102</c:v>
                </c:pt>
                <c:pt idx="210">
                  <c:v>12.08488259364684</c:v>
                </c:pt>
                <c:pt idx="211">
                  <c:v>11.044155001378098</c:v>
                </c:pt>
                <c:pt idx="212">
                  <c:v>11.73149875090539</c:v>
                </c:pt>
                <c:pt idx="213">
                  <c:v>9.4662487465437373</c:v>
                </c:pt>
                <c:pt idx="214">
                  <c:v>8.1091093792447637</c:v>
                </c:pt>
                <c:pt idx="215">
                  <c:v>9.1954805727940396</c:v>
                </c:pt>
                <c:pt idx="216">
                  <c:v>10.58233589927316</c:v>
                </c:pt>
                <c:pt idx="217">
                  <c:v>11.488055529618062</c:v>
                </c:pt>
                <c:pt idx="218">
                  <c:v>14.383523983201522</c:v>
                </c:pt>
                <c:pt idx="219">
                  <c:v>11.236221069222882</c:v>
                </c:pt>
                <c:pt idx="220">
                  <c:v>10.362223491501505</c:v>
                </c:pt>
                <c:pt idx="221">
                  <c:v>9.8955021288149911</c:v>
                </c:pt>
                <c:pt idx="222">
                  <c:v>9.4939976715891685</c:v>
                </c:pt>
                <c:pt idx="223">
                  <c:v>9.1844620309997644</c:v>
                </c:pt>
                <c:pt idx="224">
                  <c:v>7.5646549100012734</c:v>
                </c:pt>
                <c:pt idx="225">
                  <c:v>8.8298625057633782</c:v>
                </c:pt>
                <c:pt idx="226">
                  <c:v>8.1539072004250723</c:v>
                </c:pt>
                <c:pt idx="227">
                  <c:v>7.4299404002774203</c:v>
                </c:pt>
                <c:pt idx="228">
                  <c:v>7.2598688356853822</c:v>
                </c:pt>
                <c:pt idx="229">
                  <c:v>8.1645367848189192</c:v>
                </c:pt>
                <c:pt idx="230">
                  <c:v>8.7765159534072197</c:v>
                </c:pt>
                <c:pt idx="231">
                  <c:v>7.6748745523620032</c:v>
                </c:pt>
                <c:pt idx="232">
                  <c:v>8.6038704243259634</c:v>
                </c:pt>
                <c:pt idx="233">
                  <c:v>8.1620594364826662</c:v>
                </c:pt>
                <c:pt idx="234">
                  <c:v>8.7065636241650086</c:v>
                </c:pt>
                <c:pt idx="235">
                  <c:v>8.9727027678524944</c:v>
                </c:pt>
                <c:pt idx="236">
                  <c:v>7.899816941929692</c:v>
                </c:pt>
                <c:pt idx="237">
                  <c:v>9.5260189628277967</c:v>
                </c:pt>
                <c:pt idx="238">
                  <c:v>7.3947228157852525</c:v>
                </c:pt>
                <c:pt idx="239">
                  <c:v>6.9687056140439303</c:v>
                </c:pt>
                <c:pt idx="240">
                  <c:v>7.9627197042552558</c:v>
                </c:pt>
                <c:pt idx="241">
                  <c:v>7.7460342232631936</c:v>
                </c:pt>
                <c:pt idx="242">
                  <c:v>8.7975915779528684</c:v>
                </c:pt>
                <c:pt idx="243">
                  <c:v>9.0397851281828068</c:v>
                </c:pt>
                <c:pt idx="244">
                  <c:v>9.0270614181406739</c:v>
                </c:pt>
                <c:pt idx="245">
                  <c:v>11.178105444562176</c:v>
                </c:pt>
                <c:pt idx="246">
                  <c:v>8.7428242002573935</c:v>
                </c:pt>
                <c:pt idx="247">
                  <c:v>7.6253975482453136</c:v>
                </c:pt>
                <c:pt idx="248">
                  <c:v>5.6379478474458473</c:v>
                </c:pt>
                <c:pt idx="249">
                  <c:v>8.2491205053011321</c:v>
                </c:pt>
                <c:pt idx="250">
                  <c:v>12.289202974942036</c:v>
                </c:pt>
                <c:pt idx="251">
                  <c:v>10.175489016743569</c:v>
                </c:pt>
                <c:pt idx="252">
                  <c:v>7.4288820634566095</c:v>
                </c:pt>
                <c:pt idx="253">
                  <c:v>7.4634922527816281</c:v>
                </c:pt>
                <c:pt idx="254">
                  <c:v>4.6134303080011811</c:v>
                </c:pt>
                <c:pt idx="255">
                  <c:v>6.1212282832402458</c:v>
                </c:pt>
                <c:pt idx="256">
                  <c:v>8.1704459914432395</c:v>
                </c:pt>
                <c:pt idx="257">
                  <c:v>9.5605067806351549</c:v>
                </c:pt>
                <c:pt idx="258">
                  <c:v>6.9313601250732972</c:v>
                </c:pt>
                <c:pt idx="259">
                  <c:v>8.4506802125938041</c:v>
                </c:pt>
                <c:pt idx="260">
                  <c:v>7.0399835254458907</c:v>
                </c:pt>
                <c:pt idx="261">
                  <c:v>6.8143185335118623</c:v>
                </c:pt>
                <c:pt idx="262">
                  <c:v>5.1854960385379369</c:v>
                </c:pt>
                <c:pt idx="263">
                  <c:v>5.7892082869783854</c:v>
                </c:pt>
                <c:pt idx="264">
                  <c:v>5.6531867055423461</c:v>
                </c:pt>
                <c:pt idx="265">
                  <c:v>5.8796784224067915</c:v>
                </c:pt>
                <c:pt idx="266">
                  <c:v>9.3763595838786049</c:v>
                </c:pt>
                <c:pt idx="267">
                  <c:v>8.3490645593530104</c:v>
                </c:pt>
                <c:pt idx="268">
                  <c:v>7.4370223413912502</c:v>
                </c:pt>
                <c:pt idx="269">
                  <c:v>6.588435312860363</c:v>
                </c:pt>
                <c:pt idx="270">
                  <c:v>5.870661010415466</c:v>
                </c:pt>
                <c:pt idx="271">
                  <c:v>5.6032251613118627</c:v>
                </c:pt>
                <c:pt idx="272">
                  <c:v>4.8031669857999022</c:v>
                </c:pt>
                <c:pt idx="273">
                  <c:v>7.0899249225156682</c:v>
                </c:pt>
                <c:pt idx="274">
                  <c:v>6.5673744283210151</c:v>
                </c:pt>
                <c:pt idx="275">
                  <c:v>7.8791431406713084</c:v>
                </c:pt>
                <c:pt idx="276">
                  <c:v>4.6209295211602797</c:v>
                </c:pt>
                <c:pt idx="277">
                  <c:v>7.7275631021345639</c:v>
                </c:pt>
                <c:pt idx="278">
                  <c:v>7.0349907705395536</c:v>
                </c:pt>
                <c:pt idx="279">
                  <c:v>7.0962745751574463</c:v>
                </c:pt>
                <c:pt idx="280">
                  <c:v>5.9487089682198935</c:v>
                </c:pt>
                <c:pt idx="281">
                  <c:v>4.5873094853891487</c:v>
                </c:pt>
                <c:pt idx="282">
                  <c:v>2.4347501823110491</c:v>
                </c:pt>
                <c:pt idx="283">
                  <c:v>5.983878670067436</c:v>
                </c:pt>
                <c:pt idx="284">
                  <c:v>5.4532697164901496</c:v>
                </c:pt>
                <c:pt idx="285">
                  <c:v>1.1194174172249491</c:v>
                </c:pt>
                <c:pt idx="286">
                  <c:v>0.95697647030502908</c:v>
                </c:pt>
                <c:pt idx="287">
                  <c:v>4.5299922098378138</c:v>
                </c:pt>
                <c:pt idx="288">
                  <c:v>4.7834773557512147</c:v>
                </c:pt>
                <c:pt idx="289">
                  <c:v>0.54788225503552013</c:v>
                </c:pt>
                <c:pt idx="290">
                  <c:v>2.9812639113053363</c:v>
                </c:pt>
                <c:pt idx="291">
                  <c:v>4.1396583699302152</c:v>
                </c:pt>
                <c:pt idx="292">
                  <c:v>4.2261473680494852</c:v>
                </c:pt>
                <c:pt idx="293">
                  <c:v>3.2982291309614959</c:v>
                </c:pt>
                <c:pt idx="294">
                  <c:v>3.2549845696969997</c:v>
                </c:pt>
                <c:pt idx="295">
                  <c:v>4.2910873649781198</c:v>
                </c:pt>
                <c:pt idx="296">
                  <c:v>3.476038510368598</c:v>
                </c:pt>
                <c:pt idx="297">
                  <c:v>3.5431865140475307</c:v>
                </c:pt>
                <c:pt idx="298">
                  <c:v>3.7207041186437966</c:v>
                </c:pt>
                <c:pt idx="299">
                  <c:v>4.3894958723832245</c:v>
                </c:pt>
                <c:pt idx="300">
                  <c:v>1.7713684736553112</c:v>
                </c:pt>
                <c:pt idx="301">
                  <c:v>4.314894048713863</c:v>
                </c:pt>
                <c:pt idx="302">
                  <c:v>3.3203586345352507</c:v>
                </c:pt>
                <c:pt idx="303">
                  <c:v>1.1627457113328867</c:v>
                </c:pt>
                <c:pt idx="304">
                  <c:v>1.4867822018611396</c:v>
                </c:pt>
                <c:pt idx="305">
                  <c:v>3.5377646970466947</c:v>
                </c:pt>
                <c:pt idx="306">
                  <c:v>4.4989152731935507</c:v>
                </c:pt>
                <c:pt idx="307">
                  <c:v>3.2707302523487947</c:v>
                </c:pt>
                <c:pt idx="308">
                  <c:v>3.1447217716954081</c:v>
                </c:pt>
                <c:pt idx="309">
                  <c:v>0.86560502360553759</c:v>
                </c:pt>
                <c:pt idx="310">
                  <c:v>2.1274762621396142</c:v>
                </c:pt>
                <c:pt idx="311">
                  <c:v>1.642201573140414</c:v>
                </c:pt>
                <c:pt idx="312">
                  <c:v>2.313038106890033</c:v>
                </c:pt>
                <c:pt idx="313">
                  <c:v>2.3680617921950384</c:v>
                </c:pt>
                <c:pt idx="314">
                  <c:v>2.699671420286089</c:v>
                </c:pt>
                <c:pt idx="315">
                  <c:v>2.9505556037528664</c:v>
                </c:pt>
                <c:pt idx="316">
                  <c:v>3.1157947826052173</c:v>
                </c:pt>
                <c:pt idx="317">
                  <c:v>3.244549242109823</c:v>
                </c:pt>
                <c:pt idx="318">
                  <c:v>2.469521452214869</c:v>
                </c:pt>
                <c:pt idx="319">
                  <c:v>3.2041804621329097</c:v>
                </c:pt>
                <c:pt idx="320">
                  <c:v>2.812627301918166</c:v>
                </c:pt>
                <c:pt idx="321">
                  <c:v>2.4087023398195795</c:v>
                </c:pt>
                <c:pt idx="322">
                  <c:v>0.8203435981804974</c:v>
                </c:pt>
                <c:pt idx="323">
                  <c:v>1.6949689401066892</c:v>
                </c:pt>
                <c:pt idx="324">
                  <c:v>1.0394157585805006</c:v>
                </c:pt>
                <c:pt idx="325">
                  <c:v>1.5599914505982222</c:v>
                </c:pt>
                <c:pt idx="326">
                  <c:v>1.2841279722045642</c:v>
                </c:pt>
                <c:pt idx="327">
                  <c:v>0.9867316828346131</c:v>
                </c:pt>
                <c:pt idx="328">
                  <c:v>1.3350490963055832</c:v>
                </c:pt>
                <c:pt idx="329">
                  <c:v>1.2028833341793876</c:v>
                </c:pt>
                <c:pt idx="330">
                  <c:v>1.8728146204418488</c:v>
                </c:pt>
                <c:pt idx="331">
                  <c:v>0.79754094866316483</c:v>
                </c:pt>
                <c:pt idx="332">
                  <c:v>0.29496034588519393</c:v>
                </c:pt>
                <c:pt idx="333">
                  <c:v>1.7786132385784592</c:v>
                </c:pt>
                <c:pt idx="334">
                  <c:v>2.0152761250357005</c:v>
                </c:pt>
                <c:pt idx="335">
                  <c:v>2.539704265812369</c:v>
                </c:pt>
                <c:pt idx="336">
                  <c:v>0.99759276721228407</c:v>
                </c:pt>
                <c:pt idx="337">
                  <c:v>1.5535942374627609</c:v>
                </c:pt>
                <c:pt idx="338">
                  <c:v>1.8274622812842745</c:v>
                </c:pt>
                <c:pt idx="339">
                  <c:v>2.1439013593688054</c:v>
                </c:pt>
                <c:pt idx="340">
                  <c:v>0.97032937441534362</c:v>
                </c:pt>
                <c:pt idx="341">
                  <c:v>0.32875045138570769</c:v>
                </c:pt>
                <c:pt idx="342">
                  <c:v>1.0142749846310524</c:v>
                </c:pt>
                <c:pt idx="343">
                  <c:v>1.8588772151561337</c:v>
                </c:pt>
                <c:pt idx="344">
                  <c:v>1.4490341654881898</c:v>
                </c:pt>
                <c:pt idx="345">
                  <c:v>2.0359554024208029</c:v>
                </c:pt>
                <c:pt idx="346">
                  <c:v>0.7421082068934246</c:v>
                </c:pt>
                <c:pt idx="347">
                  <c:v>2.1441719898079095</c:v>
                </c:pt>
                <c:pt idx="348">
                  <c:v>1.7219883445939848</c:v>
                </c:pt>
                <c:pt idx="349">
                  <c:v>2.2099050968126921</c:v>
                </c:pt>
                <c:pt idx="350">
                  <c:v>2.7353352213102125</c:v>
                </c:pt>
                <c:pt idx="351">
                  <c:v>2.1355970236384465</c:v>
                </c:pt>
                <c:pt idx="352">
                  <c:v>2.3541362524523777</c:v>
                </c:pt>
                <c:pt idx="353">
                  <c:v>1.7367049186204662</c:v>
                </c:pt>
                <c:pt idx="354">
                  <c:v>1.5063259836082323</c:v>
                </c:pt>
                <c:pt idx="355">
                  <c:v>0.54647079365068341</c:v>
                </c:pt>
                <c:pt idx="356">
                  <c:v>1.6371227025048838</c:v>
                </c:pt>
                <c:pt idx="357">
                  <c:v>1.1264269123043469</c:v>
                </c:pt>
                <c:pt idx="358">
                  <c:v>2.1371556812838604</c:v>
                </c:pt>
                <c:pt idx="359">
                  <c:v>2.365681849274397</c:v>
                </c:pt>
                <c:pt idx="360">
                  <c:v>1.7953679535963829</c:v>
                </c:pt>
                <c:pt idx="361">
                  <c:v>1.5270435940420355</c:v>
                </c:pt>
                <c:pt idx="362">
                  <c:v>0.98723518518696263</c:v>
                </c:pt>
                <c:pt idx="363">
                  <c:v>1.5173524952806536</c:v>
                </c:pt>
                <c:pt idx="364">
                  <c:v>0.67458071028776945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579328"/>
        <c:axId val="202601984"/>
      </c:scatterChart>
      <c:valAx>
        <c:axId val="20257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2601984"/>
        <c:crosses val="autoZero"/>
        <c:crossBetween val="midCat"/>
      </c:valAx>
      <c:valAx>
        <c:axId val="20260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25793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>
                <a:solidFill>
                  <a:sysClr val="windowText" lastClr="000000"/>
                </a:solidFill>
              </a:rPr>
              <a:t>Mardin</a:t>
            </a:r>
            <a:endParaRPr lang="en-U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445603674540683"/>
          <c:y val="0.17171296296296296"/>
          <c:w val="0.82498840769903758"/>
          <c:h val="0.54600284339457572"/>
        </c:manualLayout>
      </c:layout>
      <c:lineChart>
        <c:grouping val="standard"/>
        <c:varyColors val="0"/>
        <c:ser>
          <c:idx val="0"/>
          <c:order val="0"/>
          <c:tx>
            <c:v>ETo-HS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'Monthly average'!$P$5:$P$369</c:f>
              <c:numCache>
                <c:formatCode>0.0</c:formatCode>
                <c:ptCount val="365"/>
                <c:pt idx="0">
                  <c:v>1.0383752391592949</c:v>
                </c:pt>
                <c:pt idx="1">
                  <c:v>1.2043184810636176</c:v>
                </c:pt>
                <c:pt idx="2">
                  <c:v>0.96819539764472984</c:v>
                </c:pt>
                <c:pt idx="3">
                  <c:v>0.86418435324229481</c:v>
                </c:pt>
                <c:pt idx="4">
                  <c:v>0.68125359543702002</c:v>
                </c:pt>
                <c:pt idx="5">
                  <c:v>0.94424582069048246</c:v>
                </c:pt>
                <c:pt idx="6">
                  <c:v>0.99336497874413221</c:v>
                </c:pt>
                <c:pt idx="7">
                  <c:v>1.0029005631646724</c:v>
                </c:pt>
                <c:pt idx="8">
                  <c:v>0.96858478183038754</c:v>
                </c:pt>
                <c:pt idx="9">
                  <c:v>1.1634660476212799</c:v>
                </c:pt>
                <c:pt idx="10">
                  <c:v>1.1440380814084274</c:v>
                </c:pt>
                <c:pt idx="11">
                  <c:v>1.1874802702330647</c:v>
                </c:pt>
                <c:pt idx="12">
                  <c:v>0.90304019971935734</c:v>
                </c:pt>
                <c:pt idx="13">
                  <c:v>1.129710442703677</c:v>
                </c:pt>
                <c:pt idx="14">
                  <c:v>0.99656816186633246</c:v>
                </c:pt>
                <c:pt idx="15">
                  <c:v>1.1864780967831372</c:v>
                </c:pt>
                <c:pt idx="16">
                  <c:v>1.2915191619956699</c:v>
                </c:pt>
                <c:pt idx="17">
                  <c:v>1.4085065973806024</c:v>
                </c:pt>
                <c:pt idx="18">
                  <c:v>1.3213416588054525</c:v>
                </c:pt>
                <c:pt idx="19">
                  <c:v>1.5127002335348398</c:v>
                </c:pt>
                <c:pt idx="20">
                  <c:v>1.5360084248836199</c:v>
                </c:pt>
                <c:pt idx="21">
                  <c:v>1.1904469595262372</c:v>
                </c:pt>
                <c:pt idx="22">
                  <c:v>1.1528665540687424</c:v>
                </c:pt>
                <c:pt idx="23">
                  <c:v>1.4884291841008874</c:v>
                </c:pt>
                <c:pt idx="24">
                  <c:v>1.0267474437695099</c:v>
                </c:pt>
                <c:pt idx="25">
                  <c:v>1.0659216194616377</c:v>
                </c:pt>
                <c:pt idx="26">
                  <c:v>0.72669977508856509</c:v>
                </c:pt>
                <c:pt idx="27">
                  <c:v>0.88645799305967987</c:v>
                </c:pt>
                <c:pt idx="28">
                  <c:v>1.2624459408944475</c:v>
                </c:pt>
                <c:pt idx="29">
                  <c:v>1.0711931321088448</c:v>
                </c:pt>
                <c:pt idx="30">
                  <c:v>1.0800029907488697</c:v>
                </c:pt>
                <c:pt idx="31">
                  <c:v>1.4926070248290373</c:v>
                </c:pt>
                <c:pt idx="32">
                  <c:v>1.2250459784726926</c:v>
                </c:pt>
                <c:pt idx="33">
                  <c:v>1.6116037430215797</c:v>
                </c:pt>
                <c:pt idx="34">
                  <c:v>1.6891509179955821</c:v>
                </c:pt>
                <c:pt idx="35">
                  <c:v>1.4072350731634571</c:v>
                </c:pt>
                <c:pt idx="36">
                  <c:v>1.4294561860818973</c:v>
                </c:pt>
                <c:pt idx="37">
                  <c:v>1.6530147075780151</c:v>
                </c:pt>
                <c:pt idx="38">
                  <c:v>1.7457151561949995</c:v>
                </c:pt>
                <c:pt idx="39">
                  <c:v>1.5427611027654073</c:v>
                </c:pt>
                <c:pt idx="40">
                  <c:v>1.6262367940882647</c:v>
                </c:pt>
                <c:pt idx="41">
                  <c:v>1.9230905252652675</c:v>
                </c:pt>
                <c:pt idx="42">
                  <c:v>1.3846254846592951</c:v>
                </c:pt>
                <c:pt idx="43">
                  <c:v>1.4189363178074477</c:v>
                </c:pt>
                <c:pt idx="44">
                  <c:v>1.3847010826295623</c:v>
                </c:pt>
                <c:pt idx="45">
                  <c:v>1.7779276269067796</c:v>
                </c:pt>
                <c:pt idx="46">
                  <c:v>1.9229097015998249</c:v>
                </c:pt>
                <c:pt idx="47">
                  <c:v>1.9005367911003526</c:v>
                </c:pt>
                <c:pt idx="48">
                  <c:v>2.1930830096044276</c:v>
                </c:pt>
                <c:pt idx="49">
                  <c:v>2.1430685245418544</c:v>
                </c:pt>
                <c:pt idx="50">
                  <c:v>2.1110546197510045</c:v>
                </c:pt>
                <c:pt idx="51">
                  <c:v>1.8505735682638424</c:v>
                </c:pt>
                <c:pt idx="52">
                  <c:v>2.13812365357128</c:v>
                </c:pt>
                <c:pt idx="53">
                  <c:v>2.0806027578673274</c:v>
                </c:pt>
                <c:pt idx="54">
                  <c:v>2.5328140014572922</c:v>
                </c:pt>
                <c:pt idx="55">
                  <c:v>2.0380941186407697</c:v>
                </c:pt>
                <c:pt idx="56">
                  <c:v>2.5429716453171145</c:v>
                </c:pt>
                <c:pt idx="57">
                  <c:v>2.4311065525711419</c:v>
                </c:pt>
                <c:pt idx="58">
                  <c:v>2.2679874848323496</c:v>
                </c:pt>
                <c:pt idx="59">
                  <c:v>2.1203368030166998</c:v>
                </c:pt>
                <c:pt idx="60">
                  <c:v>1.9073214664339051</c:v>
                </c:pt>
                <c:pt idx="61">
                  <c:v>1.75326041562279</c:v>
                </c:pt>
                <c:pt idx="62">
                  <c:v>1.7474960120675997</c:v>
                </c:pt>
                <c:pt idx="63">
                  <c:v>2.4075840666998549</c:v>
                </c:pt>
                <c:pt idx="64">
                  <c:v>2.8367119237546872</c:v>
                </c:pt>
                <c:pt idx="65">
                  <c:v>2.4548707137467622</c:v>
                </c:pt>
                <c:pt idx="66">
                  <c:v>2.7233254172526893</c:v>
                </c:pt>
                <c:pt idx="67">
                  <c:v>3.1204403640652498</c:v>
                </c:pt>
                <c:pt idx="68">
                  <c:v>2.9169532080413623</c:v>
                </c:pt>
                <c:pt idx="69">
                  <c:v>2.5635183804526349</c:v>
                </c:pt>
                <c:pt idx="70">
                  <c:v>2.5447184900840396</c:v>
                </c:pt>
                <c:pt idx="71">
                  <c:v>2.8392533023296371</c:v>
                </c:pt>
                <c:pt idx="72">
                  <c:v>2.6241182266552423</c:v>
                </c:pt>
                <c:pt idx="73">
                  <c:v>2.9275573673773496</c:v>
                </c:pt>
                <c:pt idx="74">
                  <c:v>2.0928779061540448</c:v>
                </c:pt>
                <c:pt idx="75">
                  <c:v>2.029700693452035</c:v>
                </c:pt>
                <c:pt idx="76">
                  <c:v>1.8526048539239326</c:v>
                </c:pt>
                <c:pt idx="77">
                  <c:v>2.5286242138678348</c:v>
                </c:pt>
                <c:pt idx="78">
                  <c:v>2.8410999703056374</c:v>
                </c:pt>
                <c:pt idx="79">
                  <c:v>2.8993858334845943</c:v>
                </c:pt>
                <c:pt idx="80">
                  <c:v>2.630911545966554</c:v>
                </c:pt>
                <c:pt idx="81">
                  <c:v>3.2244184533024742</c:v>
                </c:pt>
                <c:pt idx="82">
                  <c:v>3.3169168366609427</c:v>
                </c:pt>
                <c:pt idx="83">
                  <c:v>3.4503501764369249</c:v>
                </c:pt>
                <c:pt idx="84">
                  <c:v>3.5378367225539322</c:v>
                </c:pt>
                <c:pt idx="85">
                  <c:v>3.517546040702797</c:v>
                </c:pt>
                <c:pt idx="86">
                  <c:v>3.4803988041251244</c:v>
                </c:pt>
                <c:pt idx="87">
                  <c:v>2.6848695143659347</c:v>
                </c:pt>
                <c:pt idx="88">
                  <c:v>3.3232446212893421</c:v>
                </c:pt>
                <c:pt idx="89">
                  <c:v>2.4849755518471568</c:v>
                </c:pt>
                <c:pt idx="90">
                  <c:v>2.1259212669496268</c:v>
                </c:pt>
                <c:pt idx="91">
                  <c:v>2.6024506475512572</c:v>
                </c:pt>
                <c:pt idx="92">
                  <c:v>2.9066925854294476</c:v>
                </c:pt>
                <c:pt idx="93">
                  <c:v>3.0537146634306072</c:v>
                </c:pt>
                <c:pt idx="94">
                  <c:v>3.2826018779779496</c:v>
                </c:pt>
                <c:pt idx="95">
                  <c:v>3.708869793953594</c:v>
                </c:pt>
                <c:pt idx="96">
                  <c:v>3.7171307845626145</c:v>
                </c:pt>
                <c:pt idx="97">
                  <c:v>3.3363832096386146</c:v>
                </c:pt>
                <c:pt idx="98">
                  <c:v>2.8853617899419097</c:v>
                </c:pt>
                <c:pt idx="99">
                  <c:v>2.7751655005954725</c:v>
                </c:pt>
                <c:pt idx="100">
                  <c:v>2.7872039094856125</c:v>
                </c:pt>
                <c:pt idx="101">
                  <c:v>2.7232142979363152</c:v>
                </c:pt>
                <c:pt idx="102">
                  <c:v>2.4943574969300402</c:v>
                </c:pt>
                <c:pt idx="103">
                  <c:v>2.924991370655512</c:v>
                </c:pt>
                <c:pt idx="104">
                  <c:v>3.1342654733356801</c:v>
                </c:pt>
                <c:pt idx="105">
                  <c:v>3.4442563440134095</c:v>
                </c:pt>
                <c:pt idx="106">
                  <c:v>3.7199430978154799</c:v>
                </c:pt>
                <c:pt idx="107">
                  <c:v>3.1533298399556249</c:v>
                </c:pt>
                <c:pt idx="108">
                  <c:v>3.7886531684297848</c:v>
                </c:pt>
                <c:pt idx="109">
                  <c:v>3.4723650003349875</c:v>
                </c:pt>
                <c:pt idx="110">
                  <c:v>3.9723263137738414</c:v>
                </c:pt>
                <c:pt idx="111">
                  <c:v>3.6770349201850721</c:v>
                </c:pt>
                <c:pt idx="112">
                  <c:v>3.3297701614657571</c:v>
                </c:pt>
                <c:pt idx="113">
                  <c:v>3.9613570446045143</c:v>
                </c:pt>
                <c:pt idx="114">
                  <c:v>3.2928796657616095</c:v>
                </c:pt>
                <c:pt idx="115">
                  <c:v>4.5473415916866822</c:v>
                </c:pt>
                <c:pt idx="116">
                  <c:v>4.8212939509966128</c:v>
                </c:pt>
                <c:pt idx="117">
                  <c:v>3.9707654618692869</c:v>
                </c:pt>
                <c:pt idx="118">
                  <c:v>4.3304187965266649</c:v>
                </c:pt>
                <c:pt idx="119">
                  <c:v>3.9191509814346901</c:v>
                </c:pt>
                <c:pt idx="120">
                  <c:v>3.895630975795656</c:v>
                </c:pt>
                <c:pt idx="121">
                  <c:v>2.9540909288764721</c:v>
                </c:pt>
                <c:pt idx="122">
                  <c:v>4.5064807721125124</c:v>
                </c:pt>
                <c:pt idx="123">
                  <c:v>3.9271256525587868</c:v>
                </c:pt>
                <c:pt idx="124">
                  <c:v>3.8129858062052771</c:v>
                </c:pt>
                <c:pt idx="125">
                  <c:v>3.9611846070709049</c:v>
                </c:pt>
                <c:pt idx="126">
                  <c:v>3.4966567879485368</c:v>
                </c:pt>
                <c:pt idx="127">
                  <c:v>3.7177812807241879</c:v>
                </c:pt>
                <c:pt idx="128">
                  <c:v>4.068914244047857</c:v>
                </c:pt>
                <c:pt idx="129">
                  <c:v>4.0099805122801113</c:v>
                </c:pt>
                <c:pt idx="130">
                  <c:v>3.2344071589662748</c:v>
                </c:pt>
                <c:pt idx="131">
                  <c:v>4.3634925094714268</c:v>
                </c:pt>
                <c:pt idx="132">
                  <c:v>4.3475153935333273</c:v>
                </c:pt>
                <c:pt idx="133">
                  <c:v>4.5041077300930876</c:v>
                </c:pt>
                <c:pt idx="134">
                  <c:v>4.5084985515573521</c:v>
                </c:pt>
                <c:pt idx="135">
                  <c:v>4.9365763740467621</c:v>
                </c:pt>
                <c:pt idx="136">
                  <c:v>4.6108136450675996</c:v>
                </c:pt>
                <c:pt idx="137">
                  <c:v>5.0084554693370613</c:v>
                </c:pt>
                <c:pt idx="138">
                  <c:v>4.5215139509451676</c:v>
                </c:pt>
                <c:pt idx="139">
                  <c:v>3.7602343725709355</c:v>
                </c:pt>
                <c:pt idx="140">
                  <c:v>3.5621696918456167</c:v>
                </c:pt>
                <c:pt idx="141">
                  <c:v>4.8187920474053243</c:v>
                </c:pt>
                <c:pt idx="142">
                  <c:v>3.6766035562267421</c:v>
                </c:pt>
                <c:pt idx="143">
                  <c:v>4.9870359011801995</c:v>
                </c:pt>
                <c:pt idx="144">
                  <c:v>4.8827017267170962</c:v>
                </c:pt>
                <c:pt idx="145">
                  <c:v>4.6741284001543653</c:v>
                </c:pt>
                <c:pt idx="146">
                  <c:v>4.9513818503686808</c:v>
                </c:pt>
                <c:pt idx="147">
                  <c:v>4.7589832725082868</c:v>
                </c:pt>
                <c:pt idx="148">
                  <c:v>4.8015299378699625</c:v>
                </c:pt>
                <c:pt idx="149">
                  <c:v>5.2257114137137872</c:v>
                </c:pt>
                <c:pt idx="150">
                  <c:v>4.7659283525655001</c:v>
                </c:pt>
                <c:pt idx="151">
                  <c:v>5.4318830036888768</c:v>
                </c:pt>
                <c:pt idx="152">
                  <c:v>5.9989544537618986</c:v>
                </c:pt>
                <c:pt idx="153">
                  <c:v>6.3446819596182156</c:v>
                </c:pt>
                <c:pt idx="154">
                  <c:v>6.5306135528844891</c:v>
                </c:pt>
                <c:pt idx="155">
                  <c:v>5.6051712937974738</c:v>
                </c:pt>
                <c:pt idx="156">
                  <c:v>6.9068584380468208</c:v>
                </c:pt>
                <c:pt idx="157">
                  <c:v>6.6621883760501834</c:v>
                </c:pt>
                <c:pt idx="158">
                  <c:v>5.7880658058323693</c:v>
                </c:pt>
                <c:pt idx="159">
                  <c:v>6.6028894607788349</c:v>
                </c:pt>
                <c:pt idx="160">
                  <c:v>7.281969537830804</c:v>
                </c:pt>
                <c:pt idx="161">
                  <c:v>7.3065991404445114</c:v>
                </c:pt>
                <c:pt idx="162">
                  <c:v>6.9302840966331427</c:v>
                </c:pt>
                <c:pt idx="163">
                  <c:v>7.1167345004623046</c:v>
                </c:pt>
                <c:pt idx="164">
                  <c:v>7.2195228517549115</c:v>
                </c:pt>
                <c:pt idx="165">
                  <c:v>6.940946639654145</c:v>
                </c:pt>
                <c:pt idx="166">
                  <c:v>7.0522017548842939</c:v>
                </c:pt>
                <c:pt idx="167">
                  <c:v>7.1103981578047852</c:v>
                </c:pt>
                <c:pt idx="168">
                  <c:v>6.5383200274088553</c:v>
                </c:pt>
                <c:pt idx="169">
                  <c:v>6.2039723305519576</c:v>
                </c:pt>
                <c:pt idx="170">
                  <c:v>7.0594159524195517</c:v>
                </c:pt>
                <c:pt idx="171">
                  <c:v>7.491434667508118</c:v>
                </c:pt>
                <c:pt idx="172">
                  <c:v>7.7145317430210296</c:v>
                </c:pt>
                <c:pt idx="173">
                  <c:v>7.6202934276221681</c:v>
                </c:pt>
                <c:pt idx="174">
                  <c:v>7.3605665509161895</c:v>
                </c:pt>
                <c:pt idx="175">
                  <c:v>6.5839474604690533</c:v>
                </c:pt>
                <c:pt idx="176">
                  <c:v>7.0530820163240238</c:v>
                </c:pt>
                <c:pt idx="177">
                  <c:v>6.5481658987071985</c:v>
                </c:pt>
                <c:pt idx="178">
                  <c:v>7.4068915922724274</c:v>
                </c:pt>
                <c:pt idx="179">
                  <c:v>7.6239882124227147</c:v>
                </c:pt>
                <c:pt idx="180">
                  <c:v>7.5694257058287446</c:v>
                </c:pt>
                <c:pt idx="181">
                  <c:v>6.5841982217727359</c:v>
                </c:pt>
                <c:pt idx="182">
                  <c:v>6.6702267842318834</c:v>
                </c:pt>
                <c:pt idx="183">
                  <c:v>6.8063901844098593</c:v>
                </c:pt>
                <c:pt idx="184">
                  <c:v>6.9113710364591316</c:v>
                </c:pt>
                <c:pt idx="185">
                  <c:v>6.9834767046494388</c:v>
                </c:pt>
                <c:pt idx="186">
                  <c:v>7.7844659064801975</c:v>
                </c:pt>
                <c:pt idx="187">
                  <c:v>7.1760817925410052</c:v>
                </c:pt>
                <c:pt idx="188">
                  <c:v>6.8078589116480313</c:v>
                </c:pt>
                <c:pt idx="189">
                  <c:v>7.1962501080819736</c:v>
                </c:pt>
                <c:pt idx="190">
                  <c:v>6.6681649376901957</c:v>
                </c:pt>
                <c:pt idx="191">
                  <c:v>6.3936361453917732</c:v>
                </c:pt>
                <c:pt idx="192">
                  <c:v>8.0377496309227876</c:v>
                </c:pt>
                <c:pt idx="193">
                  <c:v>8.0200695040254342</c:v>
                </c:pt>
                <c:pt idx="194">
                  <c:v>6.0795141409339042</c:v>
                </c:pt>
                <c:pt idx="195">
                  <c:v>6.2962832721995099</c:v>
                </c:pt>
                <c:pt idx="196">
                  <c:v>7.9720609374950389</c:v>
                </c:pt>
                <c:pt idx="197">
                  <c:v>7.7962588951608662</c:v>
                </c:pt>
                <c:pt idx="198">
                  <c:v>7.653671447874892</c:v>
                </c:pt>
                <c:pt idx="199">
                  <c:v>7.7639466012400105</c:v>
                </c:pt>
                <c:pt idx="200">
                  <c:v>7.8626176564839225</c:v>
                </c:pt>
                <c:pt idx="201">
                  <c:v>7.6471747741639771</c:v>
                </c:pt>
                <c:pt idx="202">
                  <c:v>6.7466077834676925</c:v>
                </c:pt>
                <c:pt idx="203">
                  <c:v>7.1506710395507467</c:v>
                </c:pt>
                <c:pt idx="204">
                  <c:v>6.5901894437954835</c:v>
                </c:pt>
                <c:pt idx="205">
                  <c:v>6.9862615880069683</c:v>
                </c:pt>
                <c:pt idx="206">
                  <c:v>7.5011452556431637</c:v>
                </c:pt>
                <c:pt idx="207">
                  <c:v>6.9454759612166086</c:v>
                </c:pt>
                <c:pt idx="208">
                  <c:v>6.7259877341401175</c:v>
                </c:pt>
                <c:pt idx="209">
                  <c:v>6.2282242748305192</c:v>
                </c:pt>
                <c:pt idx="210">
                  <c:v>6.9121338552180749</c:v>
                </c:pt>
                <c:pt idx="211">
                  <c:v>6.6957552745839894</c:v>
                </c:pt>
                <c:pt idx="212">
                  <c:v>6.3255212200132718</c:v>
                </c:pt>
                <c:pt idx="213">
                  <c:v>6.8162112288288963</c:v>
                </c:pt>
                <c:pt idx="214">
                  <c:v>7.6305650639387013</c:v>
                </c:pt>
                <c:pt idx="215">
                  <c:v>7.5325097447696603</c:v>
                </c:pt>
                <c:pt idx="216">
                  <c:v>6.7479015683832442</c:v>
                </c:pt>
                <c:pt idx="217">
                  <c:v>7.1062307291407567</c:v>
                </c:pt>
                <c:pt idx="218">
                  <c:v>6.3213503779602958</c:v>
                </c:pt>
                <c:pt idx="219">
                  <c:v>6.1508399111421665</c:v>
                </c:pt>
                <c:pt idx="220">
                  <c:v>7.2150387637351567</c:v>
                </c:pt>
                <c:pt idx="221">
                  <c:v>6.8705999595461078</c:v>
                </c:pt>
                <c:pt idx="222">
                  <c:v>7.2311239662303892</c:v>
                </c:pt>
                <c:pt idx="223">
                  <c:v>7.262999493706813</c:v>
                </c:pt>
                <c:pt idx="224">
                  <c:v>7.1251972616487818</c:v>
                </c:pt>
                <c:pt idx="225">
                  <c:v>7.133370670591094</c:v>
                </c:pt>
                <c:pt idx="226">
                  <c:v>5.4365151812196588</c:v>
                </c:pt>
                <c:pt idx="227">
                  <c:v>6.7939146284455871</c:v>
                </c:pt>
                <c:pt idx="228">
                  <c:v>6.7407590888509645</c:v>
                </c:pt>
                <c:pt idx="229">
                  <c:v>6.8022008388419923</c:v>
                </c:pt>
                <c:pt idx="230">
                  <c:v>6.9399309845457209</c:v>
                </c:pt>
                <c:pt idx="231">
                  <c:v>6.6925619387205444</c:v>
                </c:pt>
                <c:pt idx="232">
                  <c:v>5.8236832425221845</c:v>
                </c:pt>
                <c:pt idx="233">
                  <c:v>6.0615804041492911</c:v>
                </c:pt>
                <c:pt idx="234">
                  <c:v>6.6746613167200479</c:v>
                </c:pt>
                <c:pt idx="235">
                  <c:v>6.7047391669466974</c:v>
                </c:pt>
                <c:pt idx="236">
                  <c:v>6.1488335137532699</c:v>
                </c:pt>
                <c:pt idx="237">
                  <c:v>5.9971857780397793</c:v>
                </c:pt>
                <c:pt idx="238">
                  <c:v>5.9020917947913221</c:v>
                </c:pt>
                <c:pt idx="239">
                  <c:v>6.5209391614063126</c:v>
                </c:pt>
                <c:pt idx="240">
                  <c:v>5.7433062576073795</c:v>
                </c:pt>
                <c:pt idx="241">
                  <c:v>5.9299578058167448</c:v>
                </c:pt>
                <c:pt idx="242">
                  <c:v>5.5743832376594691</c:v>
                </c:pt>
                <c:pt idx="243">
                  <c:v>6.3535976210371574</c:v>
                </c:pt>
                <c:pt idx="244">
                  <c:v>6.2442751101471288</c:v>
                </c:pt>
                <c:pt idx="245">
                  <c:v>6.1399537543101363</c:v>
                </c:pt>
                <c:pt idx="246">
                  <c:v>6.1874156629174788</c:v>
                </c:pt>
                <c:pt idx="247">
                  <c:v>4.9765445064631724</c:v>
                </c:pt>
                <c:pt idx="248">
                  <c:v>5.4340654607327457</c:v>
                </c:pt>
                <c:pt idx="249">
                  <c:v>5.6088185612770944</c:v>
                </c:pt>
                <c:pt idx="250">
                  <c:v>5.8266780615782086</c:v>
                </c:pt>
                <c:pt idx="251">
                  <c:v>5.7418550147787659</c:v>
                </c:pt>
                <c:pt idx="252">
                  <c:v>5.596246288533254</c:v>
                </c:pt>
                <c:pt idx="253">
                  <c:v>5.5366772121217718</c:v>
                </c:pt>
                <c:pt idx="254">
                  <c:v>4.3451363596656822</c:v>
                </c:pt>
                <c:pt idx="255">
                  <c:v>5.4231096609435374</c:v>
                </c:pt>
                <c:pt idx="256">
                  <c:v>5.3148748178459693</c:v>
                </c:pt>
                <c:pt idx="257">
                  <c:v>5.1106137434098793</c:v>
                </c:pt>
                <c:pt idx="258">
                  <c:v>5.2539971856308023</c:v>
                </c:pt>
                <c:pt idx="259">
                  <c:v>5.211092973916327</c:v>
                </c:pt>
                <c:pt idx="260">
                  <c:v>4.7292290680341598</c:v>
                </c:pt>
                <c:pt idx="261">
                  <c:v>4.1921220159796881</c:v>
                </c:pt>
                <c:pt idx="262">
                  <c:v>4.3114262952502269</c:v>
                </c:pt>
                <c:pt idx="263">
                  <c:v>4.4983069948188747</c:v>
                </c:pt>
                <c:pt idx="264">
                  <c:v>4.4289079230511561</c:v>
                </c:pt>
                <c:pt idx="265">
                  <c:v>4.2971879080715256</c:v>
                </c:pt>
                <c:pt idx="266">
                  <c:v>4.3294702181945244</c:v>
                </c:pt>
                <c:pt idx="267">
                  <c:v>3.9568293560662573</c:v>
                </c:pt>
                <c:pt idx="268">
                  <c:v>4.3820141104139845</c:v>
                </c:pt>
                <c:pt idx="269">
                  <c:v>4.1949616854576224</c:v>
                </c:pt>
                <c:pt idx="270">
                  <c:v>3.908444359038465</c:v>
                </c:pt>
                <c:pt idx="271">
                  <c:v>3.7563039779845417</c:v>
                </c:pt>
                <c:pt idx="272">
                  <c:v>3.5344799860427165</c:v>
                </c:pt>
                <c:pt idx="273">
                  <c:v>3.8650318102171122</c:v>
                </c:pt>
                <c:pt idx="274">
                  <c:v>3.5559538982983945</c:v>
                </c:pt>
                <c:pt idx="275">
                  <c:v>3.7423927850094594</c:v>
                </c:pt>
                <c:pt idx="276">
                  <c:v>3.3201226473559275</c:v>
                </c:pt>
                <c:pt idx="277">
                  <c:v>3.5971447483813876</c:v>
                </c:pt>
                <c:pt idx="278">
                  <c:v>3.0294756605619297</c:v>
                </c:pt>
                <c:pt idx="279">
                  <c:v>3.0086583959349524</c:v>
                </c:pt>
                <c:pt idx="280">
                  <c:v>3.1216507296840672</c:v>
                </c:pt>
                <c:pt idx="281">
                  <c:v>3.476004139528702</c:v>
                </c:pt>
                <c:pt idx="282">
                  <c:v>2.6636894973540977</c:v>
                </c:pt>
                <c:pt idx="283">
                  <c:v>3.1880652716761047</c:v>
                </c:pt>
                <c:pt idx="284">
                  <c:v>3.5615851305712192</c:v>
                </c:pt>
                <c:pt idx="285">
                  <c:v>2.6453859112824296</c:v>
                </c:pt>
                <c:pt idx="286">
                  <c:v>1.9779952302401629</c:v>
                </c:pt>
                <c:pt idx="287">
                  <c:v>2.7734634719064224</c:v>
                </c:pt>
                <c:pt idx="288">
                  <c:v>2.9200411094772147</c:v>
                </c:pt>
                <c:pt idx="289">
                  <c:v>1.9613532524388149</c:v>
                </c:pt>
                <c:pt idx="290">
                  <c:v>2.4251606745965022</c:v>
                </c:pt>
                <c:pt idx="291">
                  <c:v>2.8281071017405344</c:v>
                </c:pt>
                <c:pt idx="292">
                  <c:v>2.9069962665401547</c:v>
                </c:pt>
                <c:pt idx="293">
                  <c:v>3.0724956082627202</c:v>
                </c:pt>
                <c:pt idx="294">
                  <c:v>3.066134843912355</c:v>
                </c:pt>
                <c:pt idx="295">
                  <c:v>2.6145914335529925</c:v>
                </c:pt>
                <c:pt idx="296">
                  <c:v>2.3124018878658146</c:v>
                </c:pt>
                <c:pt idx="297">
                  <c:v>2.521322741625307</c:v>
                </c:pt>
                <c:pt idx="298">
                  <c:v>2.5839175049338499</c:v>
                </c:pt>
                <c:pt idx="299">
                  <c:v>2.2065890897922751</c:v>
                </c:pt>
                <c:pt idx="300">
                  <c:v>1.6371240068607598</c:v>
                </c:pt>
                <c:pt idx="301">
                  <c:v>2.0983606928428946</c:v>
                </c:pt>
                <c:pt idx="302">
                  <c:v>2.0452803951455922</c:v>
                </c:pt>
                <c:pt idx="303">
                  <c:v>1.2645722243612552</c:v>
                </c:pt>
                <c:pt idx="304">
                  <c:v>1.78335742011834</c:v>
                </c:pt>
                <c:pt idx="305">
                  <c:v>2.3540056475057547</c:v>
                </c:pt>
                <c:pt idx="306">
                  <c:v>2.2961323500891746</c:v>
                </c:pt>
                <c:pt idx="307">
                  <c:v>2.1608584324124318</c:v>
                </c:pt>
                <c:pt idx="308">
                  <c:v>2.42935650314769</c:v>
                </c:pt>
                <c:pt idx="309">
                  <c:v>2.0276740858537723</c:v>
                </c:pt>
                <c:pt idx="310">
                  <c:v>2.6504918622874278</c:v>
                </c:pt>
                <c:pt idx="311">
                  <c:v>1.9699797457892547</c:v>
                </c:pt>
                <c:pt idx="312">
                  <c:v>2.1583215968371574</c:v>
                </c:pt>
                <c:pt idx="313">
                  <c:v>2.028612866040667</c:v>
                </c:pt>
                <c:pt idx="314">
                  <c:v>2.1094779041827199</c:v>
                </c:pt>
                <c:pt idx="315">
                  <c:v>2.5466879049999069</c:v>
                </c:pt>
                <c:pt idx="316">
                  <c:v>2.6960147449632146</c:v>
                </c:pt>
                <c:pt idx="317">
                  <c:v>2.3117202046253924</c:v>
                </c:pt>
                <c:pt idx="318">
                  <c:v>1.6532511891286645</c:v>
                </c:pt>
                <c:pt idx="319">
                  <c:v>2.2081227819257991</c:v>
                </c:pt>
                <c:pt idx="320">
                  <c:v>1.9455709452381296</c:v>
                </c:pt>
                <c:pt idx="321">
                  <c:v>2.1384795791782496</c:v>
                </c:pt>
                <c:pt idx="322">
                  <c:v>1.61929521336864</c:v>
                </c:pt>
                <c:pt idx="323">
                  <c:v>1.9838162862291373</c:v>
                </c:pt>
                <c:pt idx="324">
                  <c:v>1.6604386320793498</c:v>
                </c:pt>
                <c:pt idx="325">
                  <c:v>1.8791562559055621</c:v>
                </c:pt>
                <c:pt idx="326">
                  <c:v>2.083026963885795</c:v>
                </c:pt>
                <c:pt idx="327">
                  <c:v>1.9470591950965275</c:v>
                </c:pt>
                <c:pt idx="328">
                  <c:v>1.8700753766389802</c:v>
                </c:pt>
                <c:pt idx="329">
                  <c:v>1.6536160411160772</c:v>
                </c:pt>
                <c:pt idx="330">
                  <c:v>1.714869931931355</c:v>
                </c:pt>
                <c:pt idx="331">
                  <c:v>1.7951176623662171</c:v>
                </c:pt>
                <c:pt idx="332">
                  <c:v>1.4601663973065524</c:v>
                </c:pt>
                <c:pt idx="333">
                  <c:v>1.9181166036535273</c:v>
                </c:pt>
                <c:pt idx="334">
                  <c:v>1.8834241830894303</c:v>
                </c:pt>
                <c:pt idx="335">
                  <c:v>1.82893377512814</c:v>
                </c:pt>
                <c:pt idx="336">
                  <c:v>1.4771019756706796</c:v>
                </c:pt>
                <c:pt idx="337">
                  <c:v>1.7306289347715449</c:v>
                </c:pt>
                <c:pt idx="338">
                  <c:v>1.7779611345989772</c:v>
                </c:pt>
                <c:pt idx="339">
                  <c:v>2.0624603009435925</c:v>
                </c:pt>
                <c:pt idx="340">
                  <c:v>1.7620646384875425</c:v>
                </c:pt>
                <c:pt idx="341">
                  <c:v>1.7130071178889423</c:v>
                </c:pt>
                <c:pt idx="342">
                  <c:v>1.4045841469044527</c:v>
                </c:pt>
                <c:pt idx="343">
                  <c:v>1.5063759114088948</c:v>
                </c:pt>
                <c:pt idx="344">
                  <c:v>1.5441164883008773</c:v>
                </c:pt>
                <c:pt idx="345">
                  <c:v>1.4009240362419673</c:v>
                </c:pt>
                <c:pt idx="346">
                  <c:v>1.28389812042195</c:v>
                </c:pt>
                <c:pt idx="347">
                  <c:v>1.2744309633992175</c:v>
                </c:pt>
                <c:pt idx="348">
                  <c:v>1.363162487881215</c:v>
                </c:pt>
                <c:pt idx="349">
                  <c:v>1.5647684859667048</c:v>
                </c:pt>
                <c:pt idx="350">
                  <c:v>1.4315047965326397</c:v>
                </c:pt>
                <c:pt idx="351">
                  <c:v>1.3701810663061424</c:v>
                </c:pt>
                <c:pt idx="352">
                  <c:v>1.5449811439228047</c:v>
                </c:pt>
                <c:pt idx="353">
                  <c:v>1.6288425727532023</c:v>
                </c:pt>
                <c:pt idx="354">
                  <c:v>1.6809121758065921</c:v>
                </c:pt>
                <c:pt idx="355">
                  <c:v>1.2237303626019449</c:v>
                </c:pt>
                <c:pt idx="356">
                  <c:v>1.4941505642213173</c:v>
                </c:pt>
                <c:pt idx="357">
                  <c:v>1.4543711259103274</c:v>
                </c:pt>
                <c:pt idx="358">
                  <c:v>1.5264908405644948</c:v>
                </c:pt>
                <c:pt idx="359">
                  <c:v>1.4286463165803749</c:v>
                </c:pt>
                <c:pt idx="360">
                  <c:v>1.5304489474489049</c:v>
                </c:pt>
                <c:pt idx="361">
                  <c:v>1.7030726458185597</c:v>
                </c:pt>
                <c:pt idx="362">
                  <c:v>1.4877830222065724</c:v>
                </c:pt>
                <c:pt idx="363">
                  <c:v>1.3802617984093051</c:v>
                </c:pt>
                <c:pt idx="364">
                  <c:v>1.0627754816813024</c:v>
                </c:pt>
              </c:numCache>
            </c:numRef>
          </c:val>
          <c:smooth val="0"/>
        </c:ser>
        <c:ser>
          <c:idx val="1"/>
          <c:order val="1"/>
          <c:tx>
            <c:v>ETo-Turc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'Monthly average'!$AQ$5:$AQ$369</c:f>
              <c:numCache>
                <c:formatCode>0.0</c:formatCode>
                <c:ptCount val="365"/>
                <c:pt idx="0">
                  <c:v>0.56146960778859201</c:v>
                </c:pt>
                <c:pt idx="1">
                  <c:v>0.51142018382260968</c:v>
                </c:pt>
                <c:pt idx="2">
                  <c:v>0.39289374216482154</c:v>
                </c:pt>
                <c:pt idx="3">
                  <c:v>0.55251659027532896</c:v>
                </c:pt>
                <c:pt idx="4">
                  <c:v>0.42451287564696133</c:v>
                </c:pt>
                <c:pt idx="5">
                  <c:v>0.72086103592367556</c:v>
                </c:pt>
                <c:pt idx="6">
                  <c:v>0.90457682257843053</c:v>
                </c:pt>
                <c:pt idx="7">
                  <c:v>0.83843444231771991</c:v>
                </c:pt>
                <c:pt idx="8">
                  <c:v>0.58183926916000117</c:v>
                </c:pt>
                <c:pt idx="9">
                  <c:v>0.66581069451992025</c:v>
                </c:pt>
                <c:pt idx="10">
                  <c:v>0.53521281003739463</c:v>
                </c:pt>
                <c:pt idx="11">
                  <c:v>0.63935837007422713</c:v>
                </c:pt>
                <c:pt idx="12">
                  <c:v>0.46874879653723173</c:v>
                </c:pt>
                <c:pt idx="13">
                  <c:v>0.7029846222669901</c:v>
                </c:pt>
                <c:pt idx="14">
                  <c:v>0.61202381768989267</c:v>
                </c:pt>
                <c:pt idx="15">
                  <c:v>1.0298983527904757</c:v>
                </c:pt>
                <c:pt idx="16">
                  <c:v>1.0363239114833962</c:v>
                </c:pt>
                <c:pt idx="17">
                  <c:v>1.2397667300025375</c:v>
                </c:pt>
                <c:pt idx="18">
                  <c:v>1.2955274826173973</c:v>
                </c:pt>
                <c:pt idx="19">
                  <c:v>1.2974867042501101</c:v>
                </c:pt>
                <c:pt idx="20">
                  <c:v>1.2326573721526848</c:v>
                </c:pt>
                <c:pt idx="21">
                  <c:v>1.0787540320812234</c:v>
                </c:pt>
                <c:pt idx="22">
                  <c:v>1.117752162996406</c:v>
                </c:pt>
                <c:pt idx="23">
                  <c:v>1.3170643859307085</c:v>
                </c:pt>
                <c:pt idx="24">
                  <c:v>0.75392008857196369</c:v>
                </c:pt>
                <c:pt idx="25">
                  <c:v>0.39033914645803625</c:v>
                </c:pt>
                <c:pt idx="26">
                  <c:v>1.7983206951433573E-3</c:v>
                </c:pt>
                <c:pt idx="27">
                  <c:v>0.11411428671883658</c:v>
                </c:pt>
                <c:pt idx="28">
                  <c:v>0.69328091636974065</c:v>
                </c:pt>
                <c:pt idx="29">
                  <c:v>0.72280392029463481</c:v>
                </c:pt>
                <c:pt idx="30">
                  <c:v>0.64525840123979417</c:v>
                </c:pt>
                <c:pt idx="31">
                  <c:v>0.60596569696327907</c:v>
                </c:pt>
                <c:pt idx="32">
                  <c:v>0.52308047876193764</c:v>
                </c:pt>
                <c:pt idx="33">
                  <c:v>0.65329985399366708</c:v>
                </c:pt>
                <c:pt idx="34">
                  <c:v>1.1238891883431277</c:v>
                </c:pt>
                <c:pt idx="35">
                  <c:v>0.84898729786872362</c:v>
                </c:pt>
                <c:pt idx="36">
                  <c:v>1.1049204663406933</c:v>
                </c:pt>
                <c:pt idx="37">
                  <c:v>1.3888346202437751</c:v>
                </c:pt>
                <c:pt idx="38">
                  <c:v>1.4924707290380379</c:v>
                </c:pt>
                <c:pt idx="39">
                  <c:v>1.2184854918075714</c:v>
                </c:pt>
                <c:pt idx="40">
                  <c:v>1.4744313236633666</c:v>
                </c:pt>
                <c:pt idx="41">
                  <c:v>1.4299391293072348</c:v>
                </c:pt>
                <c:pt idx="42">
                  <c:v>1.1220727990031922</c:v>
                </c:pt>
                <c:pt idx="43">
                  <c:v>1.3900229746084751</c:v>
                </c:pt>
                <c:pt idx="44">
                  <c:v>1.3284266361736665</c:v>
                </c:pt>
                <c:pt idx="45">
                  <c:v>1.4863265808910182</c:v>
                </c:pt>
                <c:pt idx="46">
                  <c:v>1.4813324456966372</c:v>
                </c:pt>
                <c:pt idx="47">
                  <c:v>1.3239747742774379</c:v>
                </c:pt>
                <c:pt idx="48">
                  <c:v>1.9105841610757086</c:v>
                </c:pt>
                <c:pt idx="49">
                  <c:v>1.8366857923331199</c:v>
                </c:pt>
                <c:pt idx="50">
                  <c:v>1.9479066210019151</c:v>
                </c:pt>
                <c:pt idx="51">
                  <c:v>1.4758816765203038</c:v>
                </c:pt>
                <c:pt idx="52">
                  <c:v>1.7981947650232819</c:v>
                </c:pt>
                <c:pt idx="53">
                  <c:v>1.8770346773909552</c:v>
                </c:pt>
                <c:pt idx="54">
                  <c:v>2.3958195827178619</c:v>
                </c:pt>
                <c:pt idx="55">
                  <c:v>1.8705445310444326</c:v>
                </c:pt>
                <c:pt idx="56">
                  <c:v>2.6870096983896561</c:v>
                </c:pt>
                <c:pt idx="57">
                  <c:v>2.6332873266636438</c:v>
                </c:pt>
                <c:pt idx="58">
                  <c:v>2.2612564373765354</c:v>
                </c:pt>
                <c:pt idx="59">
                  <c:v>1.9945686141799732</c:v>
                </c:pt>
                <c:pt idx="60">
                  <c:v>1.9380067407856536</c:v>
                </c:pt>
                <c:pt idx="61">
                  <c:v>1.5705925507795082</c:v>
                </c:pt>
                <c:pt idx="62">
                  <c:v>1.7177285556959263</c:v>
                </c:pt>
                <c:pt idx="63">
                  <c:v>2.0607354190671434</c:v>
                </c:pt>
                <c:pt idx="64">
                  <c:v>2.8683132218231373</c:v>
                </c:pt>
                <c:pt idx="65">
                  <c:v>2.9310856996951302</c:v>
                </c:pt>
                <c:pt idx="66">
                  <c:v>3.3733774737863804</c:v>
                </c:pt>
                <c:pt idx="67">
                  <c:v>3.9008035354451081</c:v>
                </c:pt>
                <c:pt idx="68">
                  <c:v>3.5318148415561836</c:v>
                </c:pt>
                <c:pt idx="69">
                  <c:v>2.479289233148962</c:v>
                </c:pt>
                <c:pt idx="70">
                  <c:v>2.5436576899318002</c:v>
                </c:pt>
                <c:pt idx="71">
                  <c:v>2.8990034229899964</c:v>
                </c:pt>
                <c:pt idx="72">
                  <c:v>2.9949939855084562</c:v>
                </c:pt>
                <c:pt idx="73">
                  <c:v>3.1991704538103347</c:v>
                </c:pt>
                <c:pt idx="74">
                  <c:v>2.4663105035671018</c:v>
                </c:pt>
                <c:pt idx="75">
                  <c:v>2.0993445230540404</c:v>
                </c:pt>
                <c:pt idx="76">
                  <c:v>1.6538633224713568</c:v>
                </c:pt>
                <c:pt idx="77">
                  <c:v>2.7968659299087255</c:v>
                </c:pt>
                <c:pt idx="78">
                  <c:v>3.0002852287279991</c:v>
                </c:pt>
                <c:pt idx="79">
                  <c:v>3.1361690484500664</c:v>
                </c:pt>
                <c:pt idx="80">
                  <c:v>3.1592858449547401</c:v>
                </c:pt>
                <c:pt idx="81">
                  <c:v>3.6366992731994801</c:v>
                </c:pt>
                <c:pt idx="82">
                  <c:v>3.9714997426314769</c:v>
                </c:pt>
                <c:pt idx="83">
                  <c:v>4.2402879150071362</c:v>
                </c:pt>
                <c:pt idx="84">
                  <c:v>4.1174765541519722</c:v>
                </c:pt>
                <c:pt idx="85">
                  <c:v>4.059084330116022</c:v>
                </c:pt>
                <c:pt idx="86">
                  <c:v>3.7415095197372494</c:v>
                </c:pt>
                <c:pt idx="87">
                  <c:v>2.9811653847545476</c:v>
                </c:pt>
                <c:pt idx="88">
                  <c:v>3.8281629372823232</c:v>
                </c:pt>
                <c:pt idx="89">
                  <c:v>2.9520410034265776</c:v>
                </c:pt>
                <c:pt idx="90">
                  <c:v>2.4930823929202388</c:v>
                </c:pt>
                <c:pt idx="91">
                  <c:v>3.426918844097087</c:v>
                </c:pt>
                <c:pt idx="92">
                  <c:v>3.7088802890956765</c:v>
                </c:pt>
                <c:pt idx="93">
                  <c:v>3.9656463384254201</c:v>
                </c:pt>
                <c:pt idx="94">
                  <c:v>4.3084224615045601</c:v>
                </c:pt>
                <c:pt idx="95">
                  <c:v>4.7128554245262793</c:v>
                </c:pt>
                <c:pt idx="96">
                  <c:v>4.7076812202497686</c:v>
                </c:pt>
                <c:pt idx="97">
                  <c:v>4.0415525855263477</c:v>
                </c:pt>
                <c:pt idx="98">
                  <c:v>3.7425541661539947</c:v>
                </c:pt>
                <c:pt idx="99">
                  <c:v>3.2983556984857216</c:v>
                </c:pt>
                <c:pt idx="100">
                  <c:v>3.4095804702085091</c:v>
                </c:pt>
                <c:pt idx="101">
                  <c:v>3.4545130432704689</c:v>
                </c:pt>
                <c:pt idx="102">
                  <c:v>3.0847505683725154</c:v>
                </c:pt>
                <c:pt idx="103">
                  <c:v>4.0759984796624851</c:v>
                </c:pt>
                <c:pt idx="104">
                  <c:v>4.0520838020075356</c:v>
                </c:pt>
                <c:pt idx="105">
                  <c:v>4.0837937835442002</c:v>
                </c:pt>
                <c:pt idx="106">
                  <c:v>4.165043019293341</c:v>
                </c:pt>
                <c:pt idx="107">
                  <c:v>4.1038397301582776</c:v>
                </c:pt>
                <c:pt idx="108">
                  <c:v>5.0289530159800613</c:v>
                </c:pt>
                <c:pt idx="109">
                  <c:v>4.1108918352302357</c:v>
                </c:pt>
                <c:pt idx="110">
                  <c:v>4.9516820271111488</c:v>
                </c:pt>
                <c:pt idx="111">
                  <c:v>4.9596461748818976</c:v>
                </c:pt>
                <c:pt idx="112">
                  <c:v>4.6499491516373528</c:v>
                </c:pt>
                <c:pt idx="113">
                  <c:v>5.4694264352732391</c:v>
                </c:pt>
                <c:pt idx="114">
                  <c:v>4.9717976609040972</c:v>
                </c:pt>
                <c:pt idx="115">
                  <c:v>6.9933101194205864</c:v>
                </c:pt>
                <c:pt idx="116">
                  <c:v>7.2402358497482577</c:v>
                </c:pt>
                <c:pt idx="117">
                  <c:v>5.7844246331178129</c:v>
                </c:pt>
                <c:pt idx="118">
                  <c:v>6.0819058942583561</c:v>
                </c:pt>
                <c:pt idx="119">
                  <c:v>6.1827148399652199</c:v>
                </c:pt>
                <c:pt idx="120">
                  <c:v>5.9587582824767296</c:v>
                </c:pt>
                <c:pt idx="121">
                  <c:v>4.2575577555340232</c:v>
                </c:pt>
                <c:pt idx="122">
                  <c:v>6.9075484630838684</c:v>
                </c:pt>
                <c:pt idx="123">
                  <c:v>5.7340961324564192</c:v>
                </c:pt>
                <c:pt idx="124">
                  <c:v>5.5509916605478988</c:v>
                </c:pt>
                <c:pt idx="125">
                  <c:v>5.7527933676038119</c:v>
                </c:pt>
                <c:pt idx="126">
                  <c:v>4.6911736781028335</c:v>
                </c:pt>
                <c:pt idx="127">
                  <c:v>4.8662564418847296</c:v>
                </c:pt>
                <c:pt idx="128">
                  <c:v>5.2061476255036059</c:v>
                </c:pt>
                <c:pt idx="129">
                  <c:v>5.4794984712793884</c:v>
                </c:pt>
                <c:pt idx="130">
                  <c:v>4.4989739761575098</c:v>
                </c:pt>
                <c:pt idx="131">
                  <c:v>6.1672767225455782</c:v>
                </c:pt>
                <c:pt idx="132">
                  <c:v>5.9236920036372069</c:v>
                </c:pt>
                <c:pt idx="133">
                  <c:v>6.1643149970437836</c:v>
                </c:pt>
                <c:pt idx="134">
                  <c:v>6.1785369805757542</c:v>
                </c:pt>
                <c:pt idx="135">
                  <c:v>7.0403632908562823</c:v>
                </c:pt>
                <c:pt idx="136">
                  <c:v>7.0168030820541345</c:v>
                </c:pt>
                <c:pt idx="137">
                  <c:v>7.2305428415140103</c:v>
                </c:pt>
                <c:pt idx="138">
                  <c:v>6.5247756569699664</c:v>
                </c:pt>
                <c:pt idx="139">
                  <c:v>5.2876020559714592</c:v>
                </c:pt>
                <c:pt idx="140">
                  <c:v>4.9585523534115428</c:v>
                </c:pt>
                <c:pt idx="141">
                  <c:v>6.3694396114639797</c:v>
                </c:pt>
                <c:pt idx="142">
                  <c:v>5.0903648389160008</c:v>
                </c:pt>
                <c:pt idx="143">
                  <c:v>6.7361719104840123</c:v>
                </c:pt>
                <c:pt idx="144">
                  <c:v>7.1293733896024944</c:v>
                </c:pt>
                <c:pt idx="145">
                  <c:v>6.5780039475050742</c:v>
                </c:pt>
                <c:pt idx="146">
                  <c:v>6.5109490373153687</c:v>
                </c:pt>
                <c:pt idx="147">
                  <c:v>7.1953023754726235</c:v>
                </c:pt>
                <c:pt idx="148">
                  <c:v>6.6718015013163923</c:v>
                </c:pt>
                <c:pt idx="149">
                  <c:v>8.3749357950726058</c:v>
                </c:pt>
                <c:pt idx="150">
                  <c:v>7.1280637872935628</c:v>
                </c:pt>
                <c:pt idx="151">
                  <c:v>8.463570110261406</c:v>
                </c:pt>
                <c:pt idx="152">
                  <c:v>9.7679197907294188</c:v>
                </c:pt>
                <c:pt idx="153">
                  <c:v>10.03039237348349</c:v>
                </c:pt>
                <c:pt idx="154">
                  <c:v>10.285854800698209</c:v>
                </c:pt>
                <c:pt idx="155">
                  <c:v>8.3590648618970427</c:v>
                </c:pt>
                <c:pt idx="156">
                  <c:v>10.612158784865574</c:v>
                </c:pt>
                <c:pt idx="157">
                  <c:v>9.5516394784148009</c:v>
                </c:pt>
                <c:pt idx="158">
                  <c:v>8.7663498500248931</c:v>
                </c:pt>
                <c:pt idx="159">
                  <c:v>10.970490872616363</c:v>
                </c:pt>
                <c:pt idx="160">
                  <c:v>9.7756469445383267</c:v>
                </c:pt>
                <c:pt idx="161">
                  <c:v>10.114352601905214</c:v>
                </c:pt>
                <c:pt idx="162">
                  <c:v>10.235937297476953</c:v>
                </c:pt>
                <c:pt idx="163">
                  <c:v>10.809183307171313</c:v>
                </c:pt>
                <c:pt idx="164">
                  <c:v>11.188886296795255</c:v>
                </c:pt>
                <c:pt idx="165">
                  <c:v>11.379949749059433</c:v>
                </c:pt>
                <c:pt idx="166">
                  <c:v>12.074231602599973</c:v>
                </c:pt>
                <c:pt idx="167">
                  <c:v>11.850079368337457</c:v>
                </c:pt>
                <c:pt idx="168">
                  <c:v>10.211876961394976</c:v>
                </c:pt>
                <c:pt idx="169">
                  <c:v>8.3993577990690014</c:v>
                </c:pt>
                <c:pt idx="170">
                  <c:v>10.974699928120625</c:v>
                </c:pt>
                <c:pt idx="171">
                  <c:v>11.6634382908896</c:v>
                </c:pt>
                <c:pt idx="172">
                  <c:v>12.476528270734832</c:v>
                </c:pt>
                <c:pt idx="173">
                  <c:v>13.047732439860761</c:v>
                </c:pt>
                <c:pt idx="174">
                  <c:v>12.367083608410228</c:v>
                </c:pt>
                <c:pt idx="175">
                  <c:v>11.415196574047137</c:v>
                </c:pt>
                <c:pt idx="176">
                  <c:v>11.777805634926343</c:v>
                </c:pt>
                <c:pt idx="177">
                  <c:v>11.485434908805505</c:v>
                </c:pt>
                <c:pt idx="178">
                  <c:v>11.05586163149796</c:v>
                </c:pt>
                <c:pt idx="179">
                  <c:v>12.327915929122842</c:v>
                </c:pt>
                <c:pt idx="180">
                  <c:v>12.543893551601849</c:v>
                </c:pt>
                <c:pt idx="181">
                  <c:v>11.35556934798559</c:v>
                </c:pt>
                <c:pt idx="182">
                  <c:v>11.482137143183341</c:v>
                </c:pt>
                <c:pt idx="183">
                  <c:v>11.715489372498023</c:v>
                </c:pt>
                <c:pt idx="184">
                  <c:v>11.569440465402401</c:v>
                </c:pt>
                <c:pt idx="185">
                  <c:v>11.719720451340217</c:v>
                </c:pt>
                <c:pt idx="186">
                  <c:v>12.058566875621967</c:v>
                </c:pt>
                <c:pt idx="187">
                  <c:v>12.425378460234118</c:v>
                </c:pt>
                <c:pt idx="188">
                  <c:v>11.448292633810077</c:v>
                </c:pt>
                <c:pt idx="189">
                  <c:v>12.652441977535448</c:v>
                </c:pt>
                <c:pt idx="190">
                  <c:v>11.273270923473021</c:v>
                </c:pt>
                <c:pt idx="191">
                  <c:v>10.271891499025777</c:v>
                </c:pt>
                <c:pt idx="192">
                  <c:v>12.513246812859625</c:v>
                </c:pt>
                <c:pt idx="193">
                  <c:v>12.841572738770447</c:v>
                </c:pt>
                <c:pt idx="194">
                  <c:v>9.8970627116849403</c:v>
                </c:pt>
                <c:pt idx="195">
                  <c:v>10.290604141679919</c:v>
                </c:pt>
                <c:pt idx="196">
                  <c:v>13.097471902505768</c:v>
                </c:pt>
                <c:pt idx="197">
                  <c:v>12.480082235156717</c:v>
                </c:pt>
                <c:pt idx="198">
                  <c:v>12.075758412920633</c:v>
                </c:pt>
                <c:pt idx="199">
                  <c:v>11.420624016157179</c:v>
                </c:pt>
                <c:pt idx="200">
                  <c:v>13.170992701373944</c:v>
                </c:pt>
                <c:pt idx="201">
                  <c:v>11.480927423084594</c:v>
                </c:pt>
                <c:pt idx="202">
                  <c:v>10.693770713931281</c:v>
                </c:pt>
                <c:pt idx="203">
                  <c:v>11.192233756071216</c:v>
                </c:pt>
                <c:pt idx="204">
                  <c:v>10.146404598073028</c:v>
                </c:pt>
                <c:pt idx="205">
                  <c:v>10.616215766229027</c:v>
                </c:pt>
                <c:pt idx="206">
                  <c:v>12.089791370795202</c:v>
                </c:pt>
                <c:pt idx="207">
                  <c:v>11.096853795374756</c:v>
                </c:pt>
                <c:pt idx="208">
                  <c:v>9.5514964031246681</c:v>
                </c:pt>
                <c:pt idx="209">
                  <c:v>9.1989188481052615</c:v>
                </c:pt>
                <c:pt idx="210">
                  <c:v>10.483871508363418</c:v>
                </c:pt>
                <c:pt idx="211">
                  <c:v>10.217249254495965</c:v>
                </c:pt>
                <c:pt idx="212">
                  <c:v>9.9998218740988936</c:v>
                </c:pt>
                <c:pt idx="213">
                  <c:v>10.336088805832363</c:v>
                </c:pt>
                <c:pt idx="214">
                  <c:v>10.860675691586945</c:v>
                </c:pt>
                <c:pt idx="215">
                  <c:v>11.232945217820536</c:v>
                </c:pt>
                <c:pt idx="216">
                  <c:v>10.53596728506513</c:v>
                </c:pt>
                <c:pt idx="217">
                  <c:v>10.829846138118288</c:v>
                </c:pt>
                <c:pt idx="218">
                  <c:v>9.1452893108962936</c:v>
                </c:pt>
                <c:pt idx="219">
                  <c:v>9.4099033793677513</c:v>
                </c:pt>
                <c:pt idx="220">
                  <c:v>10.51007857244905</c:v>
                </c:pt>
                <c:pt idx="221">
                  <c:v>9.9335337826640604</c:v>
                </c:pt>
                <c:pt idx="222">
                  <c:v>9.5726438339788693</c:v>
                </c:pt>
                <c:pt idx="223">
                  <c:v>10.102610072427851</c:v>
                </c:pt>
                <c:pt idx="224">
                  <c:v>9.7881118893953332</c:v>
                </c:pt>
                <c:pt idx="225">
                  <c:v>9.9521300515501352</c:v>
                </c:pt>
                <c:pt idx="226">
                  <c:v>7.8835110850716337</c:v>
                </c:pt>
                <c:pt idx="227">
                  <c:v>10.048193509920839</c:v>
                </c:pt>
                <c:pt idx="228">
                  <c:v>9.8952139785562956</c:v>
                </c:pt>
                <c:pt idx="229">
                  <c:v>9.7295756634774442</c:v>
                </c:pt>
                <c:pt idx="230">
                  <c:v>10.122476583554269</c:v>
                </c:pt>
                <c:pt idx="231">
                  <c:v>9.2773503941151265</c:v>
                </c:pt>
                <c:pt idx="232">
                  <c:v>8.0172968749554201</c:v>
                </c:pt>
                <c:pt idx="233">
                  <c:v>9.3657710920325918</c:v>
                </c:pt>
                <c:pt idx="234">
                  <c:v>10.038625576376095</c:v>
                </c:pt>
                <c:pt idx="235">
                  <c:v>9.9829883200022582</c:v>
                </c:pt>
                <c:pt idx="236">
                  <c:v>9.4025552550526488</c:v>
                </c:pt>
                <c:pt idx="237">
                  <c:v>9.3796558329870425</c:v>
                </c:pt>
                <c:pt idx="238">
                  <c:v>8.9641585583661101</c:v>
                </c:pt>
                <c:pt idx="239">
                  <c:v>9.64041682631367</c:v>
                </c:pt>
                <c:pt idx="240">
                  <c:v>8.5060201722622715</c:v>
                </c:pt>
                <c:pt idx="241">
                  <c:v>8.4947571301221618</c:v>
                </c:pt>
                <c:pt idx="242">
                  <c:v>8.4054948531473244</c:v>
                </c:pt>
                <c:pt idx="243">
                  <c:v>9.6373709330267818</c:v>
                </c:pt>
                <c:pt idx="244">
                  <c:v>9.246030117253067</c:v>
                </c:pt>
                <c:pt idx="245">
                  <c:v>9.9316066419535183</c:v>
                </c:pt>
                <c:pt idx="246">
                  <c:v>9.2631635686022289</c:v>
                </c:pt>
                <c:pt idx="247">
                  <c:v>7.4495761497429385</c:v>
                </c:pt>
                <c:pt idx="248">
                  <c:v>8.4330856416322</c:v>
                </c:pt>
                <c:pt idx="249">
                  <c:v>9.3231873918080304</c:v>
                </c:pt>
                <c:pt idx="250">
                  <c:v>9.8623137941799506</c:v>
                </c:pt>
                <c:pt idx="251">
                  <c:v>9.2041111688729913</c:v>
                </c:pt>
                <c:pt idx="252">
                  <c:v>8.2605669789275833</c:v>
                </c:pt>
                <c:pt idx="253">
                  <c:v>8.5634691669446745</c:v>
                </c:pt>
                <c:pt idx="254">
                  <c:v>6.6001647221966833</c:v>
                </c:pt>
                <c:pt idx="255">
                  <c:v>8.2205106573763498</c:v>
                </c:pt>
                <c:pt idx="256">
                  <c:v>8.2645932518962812</c:v>
                </c:pt>
                <c:pt idx="257">
                  <c:v>7.9417513488765197</c:v>
                </c:pt>
                <c:pt idx="258">
                  <c:v>7.8706070378109825</c:v>
                </c:pt>
                <c:pt idx="259">
                  <c:v>7.6268874915246911</c:v>
                </c:pt>
                <c:pt idx="260">
                  <c:v>6.7046008945842761</c:v>
                </c:pt>
                <c:pt idx="261">
                  <c:v>5.5034920316457843</c:v>
                </c:pt>
                <c:pt idx="262">
                  <c:v>5.719618874986482</c:v>
                </c:pt>
                <c:pt idx="263">
                  <c:v>6.2013891045761849</c:v>
                </c:pt>
                <c:pt idx="264">
                  <c:v>5.0614440352882646</c:v>
                </c:pt>
                <c:pt idx="265">
                  <c:v>5.0941471860982004</c:v>
                </c:pt>
                <c:pt idx="266">
                  <c:v>6.0703627001976264</c:v>
                </c:pt>
                <c:pt idx="267">
                  <c:v>6.5251812947485819</c:v>
                </c:pt>
                <c:pt idx="268">
                  <c:v>6.7645112827212275</c:v>
                </c:pt>
                <c:pt idx="269">
                  <c:v>6.1937996678204232</c:v>
                </c:pt>
                <c:pt idx="270">
                  <c:v>4.8237961728953547</c:v>
                </c:pt>
                <c:pt idx="271">
                  <c:v>5.0740708752976342</c:v>
                </c:pt>
                <c:pt idx="272">
                  <c:v>4.8086398524473495</c:v>
                </c:pt>
                <c:pt idx="273">
                  <c:v>5.495842084984929</c:v>
                </c:pt>
                <c:pt idx="274">
                  <c:v>5.7001873264806635</c:v>
                </c:pt>
                <c:pt idx="275">
                  <c:v>5.5187034528614012</c:v>
                </c:pt>
                <c:pt idx="276">
                  <c:v>5.2849447216906755</c:v>
                </c:pt>
                <c:pt idx="277">
                  <c:v>5.6987037310081607</c:v>
                </c:pt>
                <c:pt idx="278">
                  <c:v>4.8429676438420985</c:v>
                </c:pt>
                <c:pt idx="279">
                  <c:v>4.8464040920196192</c:v>
                </c:pt>
                <c:pt idx="280">
                  <c:v>4.9446468110530883</c:v>
                </c:pt>
                <c:pt idx="281">
                  <c:v>5.2529766779528746</c:v>
                </c:pt>
                <c:pt idx="282">
                  <c:v>4.1409433613150872</c:v>
                </c:pt>
                <c:pt idx="283">
                  <c:v>5.3872878911816535</c:v>
                </c:pt>
                <c:pt idx="284">
                  <c:v>5.7085884858302354</c:v>
                </c:pt>
                <c:pt idx="285">
                  <c:v>3.4763813331476028</c:v>
                </c:pt>
                <c:pt idx="286">
                  <c:v>2.856764491512358</c:v>
                </c:pt>
                <c:pt idx="287">
                  <c:v>4.4292044154575585</c:v>
                </c:pt>
                <c:pt idx="288">
                  <c:v>4.226027614852562</c:v>
                </c:pt>
                <c:pt idx="289">
                  <c:v>3.147262505690402</c:v>
                </c:pt>
                <c:pt idx="290">
                  <c:v>3.3670597623196032</c:v>
                </c:pt>
                <c:pt idx="291">
                  <c:v>4.0089013065699222</c:v>
                </c:pt>
                <c:pt idx="292">
                  <c:v>3.5847165386924629</c:v>
                </c:pt>
                <c:pt idx="293">
                  <c:v>3.9738742229775186</c:v>
                </c:pt>
                <c:pt idx="294">
                  <c:v>4.0209840454006205</c:v>
                </c:pt>
                <c:pt idx="295">
                  <c:v>3.6321103254587932</c:v>
                </c:pt>
                <c:pt idx="296">
                  <c:v>3.2267363671872369</c:v>
                </c:pt>
                <c:pt idx="297">
                  <c:v>3.3995492429534102</c:v>
                </c:pt>
                <c:pt idx="298">
                  <c:v>3.3636588137052721</c:v>
                </c:pt>
                <c:pt idx="299">
                  <c:v>3.2347454157050963</c:v>
                </c:pt>
                <c:pt idx="300">
                  <c:v>2.4356349624947997</c:v>
                </c:pt>
                <c:pt idx="301">
                  <c:v>2.7728839301073052</c:v>
                </c:pt>
                <c:pt idx="302">
                  <c:v>2.848031479899725</c:v>
                </c:pt>
                <c:pt idx="303">
                  <c:v>1.92557069928742</c:v>
                </c:pt>
                <c:pt idx="304">
                  <c:v>2.3892944797842501</c:v>
                </c:pt>
                <c:pt idx="305">
                  <c:v>2.9875400275916251</c:v>
                </c:pt>
                <c:pt idx="306">
                  <c:v>2.829357731653293</c:v>
                </c:pt>
                <c:pt idx="307">
                  <c:v>2.65359762017078</c:v>
                </c:pt>
                <c:pt idx="308">
                  <c:v>2.756725018468523</c:v>
                </c:pt>
                <c:pt idx="309">
                  <c:v>2.4770520345746361</c:v>
                </c:pt>
                <c:pt idx="310">
                  <c:v>3.1523814668640697</c:v>
                </c:pt>
                <c:pt idx="311">
                  <c:v>2.6509970070933702</c:v>
                </c:pt>
                <c:pt idx="312">
                  <c:v>2.7465941950614798</c:v>
                </c:pt>
                <c:pt idx="313">
                  <c:v>2.383054204615731</c:v>
                </c:pt>
                <c:pt idx="314">
                  <c:v>2.5747737969086111</c:v>
                </c:pt>
                <c:pt idx="315">
                  <c:v>3.1009244804957814</c:v>
                </c:pt>
                <c:pt idx="316">
                  <c:v>2.9822883237017899</c:v>
                </c:pt>
                <c:pt idx="317">
                  <c:v>2.6819156498708265</c:v>
                </c:pt>
                <c:pt idx="318">
                  <c:v>1.9055245083375738</c:v>
                </c:pt>
                <c:pt idx="319">
                  <c:v>2.6142217755801491</c:v>
                </c:pt>
                <c:pt idx="320">
                  <c:v>2.2071405964628781</c:v>
                </c:pt>
                <c:pt idx="321">
                  <c:v>2.48568099577429</c:v>
                </c:pt>
                <c:pt idx="322">
                  <c:v>1.8523208915413047</c:v>
                </c:pt>
                <c:pt idx="323">
                  <c:v>2.4379410730024205</c:v>
                </c:pt>
                <c:pt idx="324">
                  <c:v>2.2017742336000454</c:v>
                </c:pt>
                <c:pt idx="325">
                  <c:v>2.1177509559974701</c:v>
                </c:pt>
                <c:pt idx="326">
                  <c:v>2.1666854951607162</c:v>
                </c:pt>
                <c:pt idx="327">
                  <c:v>2.0103711201134784</c:v>
                </c:pt>
                <c:pt idx="328">
                  <c:v>1.8749071666222836</c:v>
                </c:pt>
                <c:pt idx="329">
                  <c:v>1.6749786280621588</c:v>
                </c:pt>
                <c:pt idx="330">
                  <c:v>1.8288361647975253</c:v>
                </c:pt>
                <c:pt idx="331">
                  <c:v>1.9779828425408355</c:v>
                </c:pt>
                <c:pt idx="332">
                  <c:v>1.6501255089517195</c:v>
                </c:pt>
                <c:pt idx="333">
                  <c:v>2.0026180288405171</c:v>
                </c:pt>
                <c:pt idx="334">
                  <c:v>2.0673570391087144</c:v>
                </c:pt>
                <c:pt idx="335">
                  <c:v>2.0470739306299413</c:v>
                </c:pt>
                <c:pt idx="336">
                  <c:v>1.9781400787813923</c:v>
                </c:pt>
                <c:pt idx="337">
                  <c:v>1.4682201425818806</c:v>
                </c:pt>
                <c:pt idx="338">
                  <c:v>2.0105496872049082</c:v>
                </c:pt>
                <c:pt idx="339">
                  <c:v>2.1489347098594842</c:v>
                </c:pt>
                <c:pt idx="340">
                  <c:v>1.4574275134355745</c:v>
                </c:pt>
                <c:pt idx="341">
                  <c:v>1.602429577928594</c:v>
                </c:pt>
                <c:pt idx="342">
                  <c:v>1.2377292748845243</c:v>
                </c:pt>
                <c:pt idx="343">
                  <c:v>1.1671434178509581</c:v>
                </c:pt>
                <c:pt idx="344">
                  <c:v>1.321255556808405</c:v>
                </c:pt>
                <c:pt idx="345">
                  <c:v>1.1394121792031413</c:v>
                </c:pt>
                <c:pt idx="346">
                  <c:v>0.8033963263613122</c:v>
                </c:pt>
                <c:pt idx="347">
                  <c:v>1.0041080661845048</c:v>
                </c:pt>
                <c:pt idx="348">
                  <c:v>1.1314998614915819</c:v>
                </c:pt>
                <c:pt idx="349">
                  <c:v>1.1949099097695071</c:v>
                </c:pt>
                <c:pt idx="350">
                  <c:v>1.1337047243987013</c:v>
                </c:pt>
                <c:pt idx="351">
                  <c:v>1.0108485533583984</c:v>
                </c:pt>
                <c:pt idx="352">
                  <c:v>1.2534959476525978</c:v>
                </c:pt>
                <c:pt idx="353">
                  <c:v>1.2991271749211637</c:v>
                </c:pt>
                <c:pt idx="354">
                  <c:v>1.368872923464588</c:v>
                </c:pt>
                <c:pt idx="355">
                  <c:v>1.1813688808983829</c:v>
                </c:pt>
                <c:pt idx="356">
                  <c:v>1.4470163998431371</c:v>
                </c:pt>
                <c:pt idx="357">
                  <c:v>1.414171882590995</c:v>
                </c:pt>
                <c:pt idx="358">
                  <c:v>1.5514983663435125</c:v>
                </c:pt>
                <c:pt idx="359">
                  <c:v>1.4057656325205048</c:v>
                </c:pt>
                <c:pt idx="360">
                  <c:v>1.5730831170095463</c:v>
                </c:pt>
                <c:pt idx="361">
                  <c:v>1.6523219598317958</c:v>
                </c:pt>
                <c:pt idx="362">
                  <c:v>1.3775608862061064</c:v>
                </c:pt>
                <c:pt idx="363">
                  <c:v>1.1492515080404768</c:v>
                </c:pt>
                <c:pt idx="364">
                  <c:v>0.807782655675928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712384"/>
        <c:axId val="203718656"/>
      </c:lineChart>
      <c:catAx>
        <c:axId val="203712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DOY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solidFill>
            <a:sysClr val="window" lastClr="FFFFFF"/>
          </a:solidFill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3718656"/>
        <c:crosses val="autoZero"/>
        <c:auto val="1"/>
        <c:lblAlgn val="ctr"/>
        <c:lblOffset val="100"/>
        <c:noMultiLvlLbl val="0"/>
      </c:catAx>
      <c:valAx>
        <c:axId val="20371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ETo-,</a:t>
                </a:r>
                <a:r>
                  <a:rPr lang="tr-TR" baseline="0">
                    <a:solidFill>
                      <a:sysClr val="windowText" lastClr="000000"/>
                    </a:solidFill>
                  </a:rPr>
                  <a:t> mm day</a:t>
                </a:r>
                <a:r>
                  <a:rPr lang="tr-TR" baseline="30000">
                    <a:solidFill>
                      <a:sysClr val="windowText" lastClr="000000"/>
                    </a:solidFill>
                  </a:rPr>
                  <a:t>-1</a:t>
                </a:r>
                <a:endParaRPr lang="en-US" baseline="300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3712384"/>
        <c:crosses val="autoZero"/>
        <c:crossBetween val="between"/>
      </c:valAx>
      <c:spPr>
        <a:noFill/>
        <a:ln w="12700"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>
                <a:solidFill>
                  <a:sysClr val="windowText" lastClr="000000"/>
                </a:solidFill>
              </a:rPr>
              <a:t>Mardin</a:t>
            </a:r>
            <a:endParaRPr lang="en-U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 cmpd="sng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2932558430196226"/>
                  <c:y val="3.591043899295981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tr-TR"/>
                </a:p>
              </c:txPr>
            </c:trendlineLbl>
          </c:trendline>
          <c:xVal>
            <c:numRef>
              <c:f>'Monthly average'!$P$5:$P$369</c:f>
              <c:numCache>
                <c:formatCode>0.0</c:formatCode>
                <c:ptCount val="365"/>
                <c:pt idx="0">
                  <c:v>1.0383752391592949</c:v>
                </c:pt>
                <c:pt idx="1">
                  <c:v>1.2043184810636176</c:v>
                </c:pt>
                <c:pt idx="2">
                  <c:v>0.96819539764472984</c:v>
                </c:pt>
                <c:pt idx="3">
                  <c:v>0.86418435324229481</c:v>
                </c:pt>
                <c:pt idx="4">
                  <c:v>0.68125359543702002</c:v>
                </c:pt>
                <c:pt idx="5">
                  <c:v>0.94424582069048246</c:v>
                </c:pt>
                <c:pt idx="6">
                  <c:v>0.99336497874413221</c:v>
                </c:pt>
                <c:pt idx="7">
                  <c:v>1.0029005631646724</c:v>
                </c:pt>
                <c:pt idx="8">
                  <c:v>0.96858478183038754</c:v>
                </c:pt>
                <c:pt idx="9">
                  <c:v>1.1634660476212799</c:v>
                </c:pt>
                <c:pt idx="10">
                  <c:v>1.1440380814084274</c:v>
                </c:pt>
                <c:pt idx="11">
                  <c:v>1.1874802702330647</c:v>
                </c:pt>
                <c:pt idx="12">
                  <c:v>0.90304019971935734</c:v>
                </c:pt>
                <c:pt idx="13">
                  <c:v>1.129710442703677</c:v>
                </c:pt>
                <c:pt idx="14">
                  <c:v>0.99656816186633246</c:v>
                </c:pt>
                <c:pt idx="15">
                  <c:v>1.1864780967831372</c:v>
                </c:pt>
                <c:pt idx="16">
                  <c:v>1.2915191619956699</c:v>
                </c:pt>
                <c:pt idx="17">
                  <c:v>1.4085065973806024</c:v>
                </c:pt>
                <c:pt idx="18">
                  <c:v>1.3213416588054525</c:v>
                </c:pt>
                <c:pt idx="19">
                  <c:v>1.5127002335348398</c:v>
                </c:pt>
                <c:pt idx="20">
                  <c:v>1.5360084248836199</c:v>
                </c:pt>
                <c:pt idx="21">
                  <c:v>1.1904469595262372</c:v>
                </c:pt>
                <c:pt idx="22">
                  <c:v>1.1528665540687424</c:v>
                </c:pt>
                <c:pt idx="23">
                  <c:v>1.4884291841008874</c:v>
                </c:pt>
                <c:pt idx="24">
                  <c:v>1.0267474437695099</c:v>
                </c:pt>
                <c:pt idx="25">
                  <c:v>1.0659216194616377</c:v>
                </c:pt>
                <c:pt idx="26">
                  <c:v>0.72669977508856509</c:v>
                </c:pt>
                <c:pt idx="27">
                  <c:v>0.88645799305967987</c:v>
                </c:pt>
                <c:pt idx="28">
                  <c:v>1.2624459408944475</c:v>
                </c:pt>
                <c:pt idx="29">
                  <c:v>1.0711931321088448</c:v>
                </c:pt>
                <c:pt idx="30">
                  <c:v>1.0800029907488697</c:v>
                </c:pt>
                <c:pt idx="31">
                  <c:v>1.4926070248290373</c:v>
                </c:pt>
                <c:pt idx="32">
                  <c:v>1.2250459784726926</c:v>
                </c:pt>
                <c:pt idx="33">
                  <c:v>1.6116037430215797</c:v>
                </c:pt>
                <c:pt idx="34">
                  <c:v>1.6891509179955821</c:v>
                </c:pt>
                <c:pt idx="35">
                  <c:v>1.4072350731634571</c:v>
                </c:pt>
                <c:pt idx="36">
                  <c:v>1.4294561860818973</c:v>
                </c:pt>
                <c:pt idx="37">
                  <c:v>1.6530147075780151</c:v>
                </c:pt>
                <c:pt idx="38">
                  <c:v>1.7457151561949995</c:v>
                </c:pt>
                <c:pt idx="39">
                  <c:v>1.5427611027654073</c:v>
                </c:pt>
                <c:pt idx="40">
                  <c:v>1.6262367940882647</c:v>
                </c:pt>
                <c:pt idx="41">
                  <c:v>1.9230905252652675</c:v>
                </c:pt>
                <c:pt idx="42">
                  <c:v>1.3846254846592951</c:v>
                </c:pt>
                <c:pt idx="43">
                  <c:v>1.4189363178074477</c:v>
                </c:pt>
                <c:pt idx="44">
                  <c:v>1.3847010826295623</c:v>
                </c:pt>
                <c:pt idx="45">
                  <c:v>1.7779276269067796</c:v>
                </c:pt>
                <c:pt idx="46">
                  <c:v>1.9229097015998249</c:v>
                </c:pt>
                <c:pt idx="47">
                  <c:v>1.9005367911003526</c:v>
                </c:pt>
                <c:pt idx="48">
                  <c:v>2.1930830096044276</c:v>
                </c:pt>
                <c:pt idx="49">
                  <c:v>2.1430685245418544</c:v>
                </c:pt>
                <c:pt idx="50">
                  <c:v>2.1110546197510045</c:v>
                </c:pt>
                <c:pt idx="51">
                  <c:v>1.8505735682638424</c:v>
                </c:pt>
                <c:pt idx="52">
                  <c:v>2.13812365357128</c:v>
                </c:pt>
                <c:pt idx="53">
                  <c:v>2.0806027578673274</c:v>
                </c:pt>
                <c:pt idx="54">
                  <c:v>2.5328140014572922</c:v>
                </c:pt>
                <c:pt idx="55">
                  <c:v>2.0380941186407697</c:v>
                </c:pt>
                <c:pt idx="56">
                  <c:v>2.5429716453171145</c:v>
                </c:pt>
                <c:pt idx="57">
                  <c:v>2.4311065525711419</c:v>
                </c:pt>
                <c:pt idx="58">
                  <c:v>2.2679874848323496</c:v>
                </c:pt>
                <c:pt idx="59">
                  <c:v>2.1203368030166998</c:v>
                </c:pt>
                <c:pt idx="60">
                  <c:v>1.9073214664339051</c:v>
                </c:pt>
                <c:pt idx="61">
                  <c:v>1.75326041562279</c:v>
                </c:pt>
                <c:pt idx="62">
                  <c:v>1.7474960120675997</c:v>
                </c:pt>
                <c:pt idx="63">
                  <c:v>2.4075840666998549</c:v>
                </c:pt>
                <c:pt idx="64">
                  <c:v>2.8367119237546872</c:v>
                </c:pt>
                <c:pt idx="65">
                  <c:v>2.4548707137467622</c:v>
                </c:pt>
                <c:pt idx="66">
                  <c:v>2.7233254172526893</c:v>
                </c:pt>
                <c:pt idx="67">
                  <c:v>3.1204403640652498</c:v>
                </c:pt>
                <c:pt idx="68">
                  <c:v>2.9169532080413623</c:v>
                </c:pt>
                <c:pt idx="69">
                  <c:v>2.5635183804526349</c:v>
                </c:pt>
                <c:pt idx="70">
                  <c:v>2.5447184900840396</c:v>
                </c:pt>
                <c:pt idx="71">
                  <c:v>2.8392533023296371</c:v>
                </c:pt>
                <c:pt idx="72">
                  <c:v>2.6241182266552423</c:v>
                </c:pt>
                <c:pt idx="73">
                  <c:v>2.9275573673773496</c:v>
                </c:pt>
                <c:pt idx="74">
                  <c:v>2.0928779061540448</c:v>
                </c:pt>
                <c:pt idx="75">
                  <c:v>2.029700693452035</c:v>
                </c:pt>
                <c:pt idx="76">
                  <c:v>1.8526048539239326</c:v>
                </c:pt>
                <c:pt idx="77">
                  <c:v>2.5286242138678348</c:v>
                </c:pt>
                <c:pt idx="78">
                  <c:v>2.8410999703056374</c:v>
                </c:pt>
                <c:pt idx="79">
                  <c:v>2.8993858334845943</c:v>
                </c:pt>
                <c:pt idx="80">
                  <c:v>2.630911545966554</c:v>
                </c:pt>
                <c:pt idx="81">
                  <c:v>3.2244184533024742</c:v>
                </c:pt>
                <c:pt idx="82">
                  <c:v>3.3169168366609427</c:v>
                </c:pt>
                <c:pt idx="83">
                  <c:v>3.4503501764369249</c:v>
                </c:pt>
                <c:pt idx="84">
                  <c:v>3.5378367225539322</c:v>
                </c:pt>
                <c:pt idx="85">
                  <c:v>3.517546040702797</c:v>
                </c:pt>
                <c:pt idx="86">
                  <c:v>3.4803988041251244</c:v>
                </c:pt>
                <c:pt idx="87">
                  <c:v>2.6848695143659347</c:v>
                </c:pt>
                <c:pt idx="88">
                  <c:v>3.3232446212893421</c:v>
                </c:pt>
                <c:pt idx="89">
                  <c:v>2.4849755518471568</c:v>
                </c:pt>
                <c:pt idx="90">
                  <c:v>2.1259212669496268</c:v>
                </c:pt>
                <c:pt idx="91">
                  <c:v>2.6024506475512572</c:v>
                </c:pt>
                <c:pt idx="92">
                  <c:v>2.9066925854294476</c:v>
                </c:pt>
                <c:pt idx="93">
                  <c:v>3.0537146634306072</c:v>
                </c:pt>
                <c:pt idx="94">
                  <c:v>3.2826018779779496</c:v>
                </c:pt>
                <c:pt idx="95">
                  <c:v>3.708869793953594</c:v>
                </c:pt>
                <c:pt idx="96">
                  <c:v>3.7171307845626145</c:v>
                </c:pt>
                <c:pt idx="97">
                  <c:v>3.3363832096386146</c:v>
                </c:pt>
                <c:pt idx="98">
                  <c:v>2.8853617899419097</c:v>
                </c:pt>
                <c:pt idx="99">
                  <c:v>2.7751655005954725</c:v>
                </c:pt>
                <c:pt idx="100">
                  <c:v>2.7872039094856125</c:v>
                </c:pt>
                <c:pt idx="101">
                  <c:v>2.7232142979363152</c:v>
                </c:pt>
                <c:pt idx="102">
                  <c:v>2.4943574969300402</c:v>
                </c:pt>
                <c:pt idx="103">
                  <c:v>2.924991370655512</c:v>
                </c:pt>
                <c:pt idx="104">
                  <c:v>3.1342654733356801</c:v>
                </c:pt>
                <c:pt idx="105">
                  <c:v>3.4442563440134095</c:v>
                </c:pt>
                <c:pt idx="106">
                  <c:v>3.7199430978154799</c:v>
                </c:pt>
                <c:pt idx="107">
                  <c:v>3.1533298399556249</c:v>
                </c:pt>
                <c:pt idx="108">
                  <c:v>3.7886531684297848</c:v>
                </c:pt>
                <c:pt idx="109">
                  <c:v>3.4723650003349875</c:v>
                </c:pt>
                <c:pt idx="110">
                  <c:v>3.9723263137738414</c:v>
                </c:pt>
                <c:pt idx="111">
                  <c:v>3.6770349201850721</c:v>
                </c:pt>
                <c:pt idx="112">
                  <c:v>3.3297701614657571</c:v>
                </c:pt>
                <c:pt idx="113">
                  <c:v>3.9613570446045143</c:v>
                </c:pt>
                <c:pt idx="114">
                  <c:v>3.2928796657616095</c:v>
                </c:pt>
                <c:pt idx="115">
                  <c:v>4.5473415916866822</c:v>
                </c:pt>
                <c:pt idx="116">
                  <c:v>4.8212939509966128</c:v>
                </c:pt>
                <c:pt idx="117">
                  <c:v>3.9707654618692869</c:v>
                </c:pt>
                <c:pt idx="118">
                  <c:v>4.3304187965266649</c:v>
                </c:pt>
                <c:pt idx="119">
                  <c:v>3.9191509814346901</c:v>
                </c:pt>
                <c:pt idx="120">
                  <c:v>3.895630975795656</c:v>
                </c:pt>
                <c:pt idx="121">
                  <c:v>2.9540909288764721</c:v>
                </c:pt>
                <c:pt idx="122">
                  <c:v>4.5064807721125124</c:v>
                </c:pt>
                <c:pt idx="123">
                  <c:v>3.9271256525587868</c:v>
                </c:pt>
                <c:pt idx="124">
                  <c:v>3.8129858062052771</c:v>
                </c:pt>
                <c:pt idx="125">
                  <c:v>3.9611846070709049</c:v>
                </c:pt>
                <c:pt idx="126">
                  <c:v>3.4966567879485368</c:v>
                </c:pt>
                <c:pt idx="127">
                  <c:v>3.7177812807241879</c:v>
                </c:pt>
                <c:pt idx="128">
                  <c:v>4.068914244047857</c:v>
                </c:pt>
                <c:pt idx="129">
                  <c:v>4.0099805122801113</c:v>
                </c:pt>
                <c:pt idx="130">
                  <c:v>3.2344071589662748</c:v>
                </c:pt>
                <c:pt idx="131">
                  <c:v>4.3634925094714268</c:v>
                </c:pt>
                <c:pt idx="132">
                  <c:v>4.3475153935333273</c:v>
                </c:pt>
                <c:pt idx="133">
                  <c:v>4.5041077300930876</c:v>
                </c:pt>
                <c:pt idx="134">
                  <c:v>4.5084985515573521</c:v>
                </c:pt>
                <c:pt idx="135">
                  <c:v>4.9365763740467621</c:v>
                </c:pt>
                <c:pt idx="136">
                  <c:v>4.6108136450675996</c:v>
                </c:pt>
                <c:pt idx="137">
                  <c:v>5.0084554693370613</c:v>
                </c:pt>
                <c:pt idx="138">
                  <c:v>4.5215139509451676</c:v>
                </c:pt>
                <c:pt idx="139">
                  <c:v>3.7602343725709355</c:v>
                </c:pt>
                <c:pt idx="140">
                  <c:v>3.5621696918456167</c:v>
                </c:pt>
                <c:pt idx="141">
                  <c:v>4.8187920474053243</c:v>
                </c:pt>
                <c:pt idx="142">
                  <c:v>3.6766035562267421</c:v>
                </c:pt>
                <c:pt idx="143">
                  <c:v>4.9870359011801995</c:v>
                </c:pt>
                <c:pt idx="144">
                  <c:v>4.8827017267170962</c:v>
                </c:pt>
                <c:pt idx="145">
                  <c:v>4.6741284001543653</c:v>
                </c:pt>
                <c:pt idx="146">
                  <c:v>4.9513818503686808</c:v>
                </c:pt>
                <c:pt idx="147">
                  <c:v>4.7589832725082868</c:v>
                </c:pt>
                <c:pt idx="148">
                  <c:v>4.8015299378699625</c:v>
                </c:pt>
                <c:pt idx="149">
                  <c:v>5.2257114137137872</c:v>
                </c:pt>
                <c:pt idx="150">
                  <c:v>4.7659283525655001</c:v>
                </c:pt>
                <c:pt idx="151">
                  <c:v>5.4318830036888768</c:v>
                </c:pt>
                <c:pt idx="152">
                  <c:v>5.9989544537618986</c:v>
                </c:pt>
                <c:pt idx="153">
                  <c:v>6.3446819596182156</c:v>
                </c:pt>
                <c:pt idx="154">
                  <c:v>6.5306135528844891</c:v>
                </c:pt>
                <c:pt idx="155">
                  <c:v>5.6051712937974738</c:v>
                </c:pt>
                <c:pt idx="156">
                  <c:v>6.9068584380468208</c:v>
                </c:pt>
                <c:pt idx="157">
                  <c:v>6.6621883760501834</c:v>
                </c:pt>
                <c:pt idx="158">
                  <c:v>5.7880658058323693</c:v>
                </c:pt>
                <c:pt idx="159">
                  <c:v>6.6028894607788349</c:v>
                </c:pt>
                <c:pt idx="160">
                  <c:v>7.281969537830804</c:v>
                </c:pt>
                <c:pt idx="161">
                  <c:v>7.3065991404445114</c:v>
                </c:pt>
                <c:pt idx="162">
                  <c:v>6.9302840966331427</c:v>
                </c:pt>
                <c:pt idx="163">
                  <c:v>7.1167345004623046</c:v>
                </c:pt>
                <c:pt idx="164">
                  <c:v>7.2195228517549115</c:v>
                </c:pt>
                <c:pt idx="165">
                  <c:v>6.940946639654145</c:v>
                </c:pt>
                <c:pt idx="166">
                  <c:v>7.0522017548842939</c:v>
                </c:pt>
                <c:pt idx="167">
                  <c:v>7.1103981578047852</c:v>
                </c:pt>
                <c:pt idx="168">
                  <c:v>6.5383200274088553</c:v>
                </c:pt>
                <c:pt idx="169">
                  <c:v>6.2039723305519576</c:v>
                </c:pt>
                <c:pt idx="170">
                  <c:v>7.0594159524195517</c:v>
                </c:pt>
                <c:pt idx="171">
                  <c:v>7.491434667508118</c:v>
                </c:pt>
                <c:pt idx="172">
                  <c:v>7.7145317430210296</c:v>
                </c:pt>
                <c:pt idx="173">
                  <c:v>7.6202934276221681</c:v>
                </c:pt>
                <c:pt idx="174">
                  <c:v>7.3605665509161895</c:v>
                </c:pt>
                <c:pt idx="175">
                  <c:v>6.5839474604690533</c:v>
                </c:pt>
                <c:pt idx="176">
                  <c:v>7.0530820163240238</c:v>
                </c:pt>
                <c:pt idx="177">
                  <c:v>6.5481658987071985</c:v>
                </c:pt>
                <c:pt idx="178">
                  <c:v>7.4068915922724274</c:v>
                </c:pt>
                <c:pt idx="179">
                  <c:v>7.6239882124227147</c:v>
                </c:pt>
                <c:pt idx="180">
                  <c:v>7.5694257058287446</c:v>
                </c:pt>
                <c:pt idx="181">
                  <c:v>6.5841982217727359</c:v>
                </c:pt>
                <c:pt idx="182">
                  <c:v>6.6702267842318834</c:v>
                </c:pt>
                <c:pt idx="183">
                  <c:v>6.8063901844098593</c:v>
                </c:pt>
                <c:pt idx="184">
                  <c:v>6.9113710364591316</c:v>
                </c:pt>
                <c:pt idx="185">
                  <c:v>6.9834767046494388</c:v>
                </c:pt>
                <c:pt idx="186">
                  <c:v>7.7844659064801975</c:v>
                </c:pt>
                <c:pt idx="187">
                  <c:v>7.1760817925410052</c:v>
                </c:pt>
                <c:pt idx="188">
                  <c:v>6.8078589116480313</c:v>
                </c:pt>
                <c:pt idx="189">
                  <c:v>7.1962501080819736</c:v>
                </c:pt>
                <c:pt idx="190">
                  <c:v>6.6681649376901957</c:v>
                </c:pt>
                <c:pt idx="191">
                  <c:v>6.3936361453917732</c:v>
                </c:pt>
                <c:pt idx="192">
                  <c:v>8.0377496309227876</c:v>
                </c:pt>
                <c:pt idx="193">
                  <c:v>8.0200695040254342</c:v>
                </c:pt>
                <c:pt idx="194">
                  <c:v>6.0795141409339042</c:v>
                </c:pt>
                <c:pt idx="195">
                  <c:v>6.2962832721995099</c:v>
                </c:pt>
                <c:pt idx="196">
                  <c:v>7.9720609374950389</c:v>
                </c:pt>
                <c:pt idx="197">
                  <c:v>7.7962588951608662</c:v>
                </c:pt>
                <c:pt idx="198">
                  <c:v>7.653671447874892</c:v>
                </c:pt>
                <c:pt idx="199">
                  <c:v>7.7639466012400105</c:v>
                </c:pt>
                <c:pt idx="200">
                  <c:v>7.8626176564839225</c:v>
                </c:pt>
                <c:pt idx="201">
                  <c:v>7.6471747741639771</c:v>
                </c:pt>
                <c:pt idx="202">
                  <c:v>6.7466077834676925</c:v>
                </c:pt>
                <c:pt idx="203">
                  <c:v>7.1506710395507467</c:v>
                </c:pt>
                <c:pt idx="204">
                  <c:v>6.5901894437954835</c:v>
                </c:pt>
                <c:pt idx="205">
                  <c:v>6.9862615880069683</c:v>
                </c:pt>
                <c:pt idx="206">
                  <c:v>7.5011452556431637</c:v>
                </c:pt>
                <c:pt idx="207">
                  <c:v>6.9454759612166086</c:v>
                </c:pt>
                <c:pt idx="208">
                  <c:v>6.7259877341401175</c:v>
                </c:pt>
                <c:pt idx="209">
                  <c:v>6.2282242748305192</c:v>
                </c:pt>
                <c:pt idx="210">
                  <c:v>6.9121338552180749</c:v>
                </c:pt>
                <c:pt idx="211">
                  <c:v>6.6957552745839894</c:v>
                </c:pt>
                <c:pt idx="212">
                  <c:v>6.3255212200132718</c:v>
                </c:pt>
                <c:pt idx="213">
                  <c:v>6.8162112288288963</c:v>
                </c:pt>
                <c:pt idx="214">
                  <c:v>7.6305650639387013</c:v>
                </c:pt>
                <c:pt idx="215">
                  <c:v>7.5325097447696603</c:v>
                </c:pt>
                <c:pt idx="216">
                  <c:v>6.7479015683832442</c:v>
                </c:pt>
                <c:pt idx="217">
                  <c:v>7.1062307291407567</c:v>
                </c:pt>
                <c:pt idx="218">
                  <c:v>6.3213503779602958</c:v>
                </c:pt>
                <c:pt idx="219">
                  <c:v>6.1508399111421665</c:v>
                </c:pt>
                <c:pt idx="220">
                  <c:v>7.2150387637351567</c:v>
                </c:pt>
                <c:pt idx="221">
                  <c:v>6.8705999595461078</c:v>
                </c:pt>
                <c:pt idx="222">
                  <c:v>7.2311239662303892</c:v>
                </c:pt>
                <c:pt idx="223">
                  <c:v>7.262999493706813</c:v>
                </c:pt>
                <c:pt idx="224">
                  <c:v>7.1251972616487818</c:v>
                </c:pt>
                <c:pt idx="225">
                  <c:v>7.133370670591094</c:v>
                </c:pt>
                <c:pt idx="226">
                  <c:v>5.4365151812196588</c:v>
                </c:pt>
                <c:pt idx="227">
                  <c:v>6.7939146284455871</c:v>
                </c:pt>
                <c:pt idx="228">
                  <c:v>6.7407590888509645</c:v>
                </c:pt>
                <c:pt idx="229">
                  <c:v>6.8022008388419923</c:v>
                </c:pt>
                <c:pt idx="230">
                  <c:v>6.9399309845457209</c:v>
                </c:pt>
                <c:pt idx="231">
                  <c:v>6.6925619387205444</c:v>
                </c:pt>
                <c:pt idx="232">
                  <c:v>5.8236832425221845</c:v>
                </c:pt>
                <c:pt idx="233">
                  <c:v>6.0615804041492911</c:v>
                </c:pt>
                <c:pt idx="234">
                  <c:v>6.6746613167200479</c:v>
                </c:pt>
                <c:pt idx="235">
                  <c:v>6.7047391669466974</c:v>
                </c:pt>
                <c:pt idx="236">
                  <c:v>6.1488335137532699</c:v>
                </c:pt>
                <c:pt idx="237">
                  <c:v>5.9971857780397793</c:v>
                </c:pt>
                <c:pt idx="238">
                  <c:v>5.9020917947913221</c:v>
                </c:pt>
                <c:pt idx="239">
                  <c:v>6.5209391614063126</c:v>
                </c:pt>
                <c:pt idx="240">
                  <c:v>5.7433062576073795</c:v>
                </c:pt>
                <c:pt idx="241">
                  <c:v>5.9299578058167448</c:v>
                </c:pt>
                <c:pt idx="242">
                  <c:v>5.5743832376594691</c:v>
                </c:pt>
                <c:pt idx="243">
                  <c:v>6.3535976210371574</c:v>
                </c:pt>
                <c:pt idx="244">
                  <c:v>6.2442751101471288</c:v>
                </c:pt>
                <c:pt idx="245">
                  <c:v>6.1399537543101363</c:v>
                </c:pt>
                <c:pt idx="246">
                  <c:v>6.1874156629174788</c:v>
                </c:pt>
                <c:pt idx="247">
                  <c:v>4.9765445064631724</c:v>
                </c:pt>
                <c:pt idx="248">
                  <c:v>5.4340654607327457</c:v>
                </c:pt>
                <c:pt idx="249">
                  <c:v>5.6088185612770944</c:v>
                </c:pt>
                <c:pt idx="250">
                  <c:v>5.8266780615782086</c:v>
                </c:pt>
                <c:pt idx="251">
                  <c:v>5.7418550147787659</c:v>
                </c:pt>
                <c:pt idx="252">
                  <c:v>5.596246288533254</c:v>
                </c:pt>
                <c:pt idx="253">
                  <c:v>5.5366772121217718</c:v>
                </c:pt>
                <c:pt idx="254">
                  <c:v>4.3451363596656822</c:v>
                </c:pt>
                <c:pt idx="255">
                  <c:v>5.4231096609435374</c:v>
                </c:pt>
                <c:pt idx="256">
                  <c:v>5.3148748178459693</c:v>
                </c:pt>
                <c:pt idx="257">
                  <c:v>5.1106137434098793</c:v>
                </c:pt>
                <c:pt idx="258">
                  <c:v>5.2539971856308023</c:v>
                </c:pt>
                <c:pt idx="259">
                  <c:v>5.211092973916327</c:v>
                </c:pt>
                <c:pt idx="260">
                  <c:v>4.7292290680341598</c:v>
                </c:pt>
                <c:pt idx="261">
                  <c:v>4.1921220159796881</c:v>
                </c:pt>
                <c:pt idx="262">
                  <c:v>4.3114262952502269</c:v>
                </c:pt>
                <c:pt idx="263">
                  <c:v>4.4983069948188747</c:v>
                </c:pt>
                <c:pt idx="264">
                  <c:v>4.4289079230511561</c:v>
                </c:pt>
                <c:pt idx="265">
                  <c:v>4.2971879080715256</c:v>
                </c:pt>
                <c:pt idx="266">
                  <c:v>4.3294702181945244</c:v>
                </c:pt>
                <c:pt idx="267">
                  <c:v>3.9568293560662573</c:v>
                </c:pt>
                <c:pt idx="268">
                  <c:v>4.3820141104139845</c:v>
                </c:pt>
                <c:pt idx="269">
                  <c:v>4.1949616854576224</c:v>
                </c:pt>
                <c:pt idx="270">
                  <c:v>3.908444359038465</c:v>
                </c:pt>
                <c:pt idx="271">
                  <c:v>3.7563039779845417</c:v>
                </c:pt>
                <c:pt idx="272">
                  <c:v>3.5344799860427165</c:v>
                </c:pt>
                <c:pt idx="273">
                  <c:v>3.8650318102171122</c:v>
                </c:pt>
                <c:pt idx="274">
                  <c:v>3.5559538982983945</c:v>
                </c:pt>
                <c:pt idx="275">
                  <c:v>3.7423927850094594</c:v>
                </c:pt>
                <c:pt idx="276">
                  <c:v>3.3201226473559275</c:v>
                </c:pt>
                <c:pt idx="277">
                  <c:v>3.5971447483813876</c:v>
                </c:pt>
                <c:pt idx="278">
                  <c:v>3.0294756605619297</c:v>
                </c:pt>
                <c:pt idx="279">
                  <c:v>3.0086583959349524</c:v>
                </c:pt>
                <c:pt idx="280">
                  <c:v>3.1216507296840672</c:v>
                </c:pt>
                <c:pt idx="281">
                  <c:v>3.476004139528702</c:v>
                </c:pt>
                <c:pt idx="282">
                  <c:v>2.6636894973540977</c:v>
                </c:pt>
                <c:pt idx="283">
                  <c:v>3.1880652716761047</c:v>
                </c:pt>
                <c:pt idx="284">
                  <c:v>3.5615851305712192</c:v>
                </c:pt>
                <c:pt idx="285">
                  <c:v>2.6453859112824296</c:v>
                </c:pt>
                <c:pt idx="286">
                  <c:v>1.9779952302401629</c:v>
                </c:pt>
                <c:pt idx="287">
                  <c:v>2.7734634719064224</c:v>
                </c:pt>
                <c:pt idx="288">
                  <c:v>2.9200411094772147</c:v>
                </c:pt>
                <c:pt idx="289">
                  <c:v>1.9613532524388149</c:v>
                </c:pt>
                <c:pt idx="290">
                  <c:v>2.4251606745965022</c:v>
                </c:pt>
                <c:pt idx="291">
                  <c:v>2.8281071017405344</c:v>
                </c:pt>
                <c:pt idx="292">
                  <c:v>2.9069962665401547</c:v>
                </c:pt>
                <c:pt idx="293">
                  <c:v>3.0724956082627202</c:v>
                </c:pt>
                <c:pt idx="294">
                  <c:v>3.066134843912355</c:v>
                </c:pt>
                <c:pt idx="295">
                  <c:v>2.6145914335529925</c:v>
                </c:pt>
                <c:pt idx="296">
                  <c:v>2.3124018878658146</c:v>
                </c:pt>
                <c:pt idx="297">
                  <c:v>2.521322741625307</c:v>
                </c:pt>
                <c:pt idx="298">
                  <c:v>2.5839175049338499</c:v>
                </c:pt>
                <c:pt idx="299">
                  <c:v>2.2065890897922751</c:v>
                </c:pt>
                <c:pt idx="300">
                  <c:v>1.6371240068607598</c:v>
                </c:pt>
                <c:pt idx="301">
                  <c:v>2.0983606928428946</c:v>
                </c:pt>
                <c:pt idx="302">
                  <c:v>2.0452803951455922</c:v>
                </c:pt>
                <c:pt idx="303">
                  <c:v>1.2645722243612552</c:v>
                </c:pt>
                <c:pt idx="304">
                  <c:v>1.78335742011834</c:v>
                </c:pt>
                <c:pt idx="305">
                  <c:v>2.3540056475057547</c:v>
                </c:pt>
                <c:pt idx="306">
                  <c:v>2.2961323500891746</c:v>
                </c:pt>
                <c:pt idx="307">
                  <c:v>2.1608584324124318</c:v>
                </c:pt>
                <c:pt idx="308">
                  <c:v>2.42935650314769</c:v>
                </c:pt>
                <c:pt idx="309">
                  <c:v>2.0276740858537723</c:v>
                </c:pt>
                <c:pt idx="310">
                  <c:v>2.6504918622874278</c:v>
                </c:pt>
                <c:pt idx="311">
                  <c:v>1.9699797457892547</c:v>
                </c:pt>
                <c:pt idx="312">
                  <c:v>2.1583215968371574</c:v>
                </c:pt>
                <c:pt idx="313">
                  <c:v>2.028612866040667</c:v>
                </c:pt>
                <c:pt idx="314">
                  <c:v>2.1094779041827199</c:v>
                </c:pt>
                <c:pt idx="315">
                  <c:v>2.5466879049999069</c:v>
                </c:pt>
                <c:pt idx="316">
                  <c:v>2.6960147449632146</c:v>
                </c:pt>
                <c:pt idx="317">
                  <c:v>2.3117202046253924</c:v>
                </c:pt>
                <c:pt idx="318">
                  <c:v>1.6532511891286645</c:v>
                </c:pt>
                <c:pt idx="319">
                  <c:v>2.2081227819257991</c:v>
                </c:pt>
                <c:pt idx="320">
                  <c:v>1.9455709452381296</c:v>
                </c:pt>
                <c:pt idx="321">
                  <c:v>2.1384795791782496</c:v>
                </c:pt>
                <c:pt idx="322">
                  <c:v>1.61929521336864</c:v>
                </c:pt>
                <c:pt idx="323">
                  <c:v>1.9838162862291373</c:v>
                </c:pt>
                <c:pt idx="324">
                  <c:v>1.6604386320793498</c:v>
                </c:pt>
                <c:pt idx="325">
                  <c:v>1.8791562559055621</c:v>
                </c:pt>
                <c:pt idx="326">
                  <c:v>2.083026963885795</c:v>
                </c:pt>
                <c:pt idx="327">
                  <c:v>1.9470591950965275</c:v>
                </c:pt>
                <c:pt idx="328">
                  <c:v>1.8700753766389802</c:v>
                </c:pt>
                <c:pt idx="329">
                  <c:v>1.6536160411160772</c:v>
                </c:pt>
                <c:pt idx="330">
                  <c:v>1.714869931931355</c:v>
                </c:pt>
                <c:pt idx="331">
                  <c:v>1.7951176623662171</c:v>
                </c:pt>
                <c:pt idx="332">
                  <c:v>1.4601663973065524</c:v>
                </c:pt>
                <c:pt idx="333">
                  <c:v>1.9181166036535273</c:v>
                </c:pt>
                <c:pt idx="334">
                  <c:v>1.8834241830894303</c:v>
                </c:pt>
                <c:pt idx="335">
                  <c:v>1.82893377512814</c:v>
                </c:pt>
                <c:pt idx="336">
                  <c:v>1.4771019756706796</c:v>
                </c:pt>
                <c:pt idx="337">
                  <c:v>1.7306289347715449</c:v>
                </c:pt>
                <c:pt idx="338">
                  <c:v>1.7779611345989772</c:v>
                </c:pt>
                <c:pt idx="339">
                  <c:v>2.0624603009435925</c:v>
                </c:pt>
                <c:pt idx="340">
                  <c:v>1.7620646384875425</c:v>
                </c:pt>
                <c:pt idx="341">
                  <c:v>1.7130071178889423</c:v>
                </c:pt>
                <c:pt idx="342">
                  <c:v>1.4045841469044527</c:v>
                </c:pt>
                <c:pt idx="343">
                  <c:v>1.5063759114088948</c:v>
                </c:pt>
                <c:pt idx="344">
                  <c:v>1.5441164883008773</c:v>
                </c:pt>
                <c:pt idx="345">
                  <c:v>1.4009240362419673</c:v>
                </c:pt>
                <c:pt idx="346">
                  <c:v>1.28389812042195</c:v>
                </c:pt>
                <c:pt idx="347">
                  <c:v>1.2744309633992175</c:v>
                </c:pt>
                <c:pt idx="348">
                  <c:v>1.363162487881215</c:v>
                </c:pt>
                <c:pt idx="349">
                  <c:v>1.5647684859667048</c:v>
                </c:pt>
                <c:pt idx="350">
                  <c:v>1.4315047965326397</c:v>
                </c:pt>
                <c:pt idx="351">
                  <c:v>1.3701810663061424</c:v>
                </c:pt>
                <c:pt idx="352">
                  <c:v>1.5449811439228047</c:v>
                </c:pt>
                <c:pt idx="353">
                  <c:v>1.6288425727532023</c:v>
                </c:pt>
                <c:pt idx="354">
                  <c:v>1.6809121758065921</c:v>
                </c:pt>
                <c:pt idx="355">
                  <c:v>1.2237303626019449</c:v>
                </c:pt>
                <c:pt idx="356">
                  <c:v>1.4941505642213173</c:v>
                </c:pt>
                <c:pt idx="357">
                  <c:v>1.4543711259103274</c:v>
                </c:pt>
                <c:pt idx="358">
                  <c:v>1.5264908405644948</c:v>
                </c:pt>
                <c:pt idx="359">
                  <c:v>1.4286463165803749</c:v>
                </c:pt>
                <c:pt idx="360">
                  <c:v>1.5304489474489049</c:v>
                </c:pt>
                <c:pt idx="361">
                  <c:v>1.7030726458185597</c:v>
                </c:pt>
                <c:pt idx="362">
                  <c:v>1.4877830222065724</c:v>
                </c:pt>
                <c:pt idx="363">
                  <c:v>1.3802617984093051</c:v>
                </c:pt>
                <c:pt idx="364">
                  <c:v>1.0627754816813024</c:v>
                </c:pt>
              </c:numCache>
            </c:numRef>
          </c:xVal>
          <c:yVal>
            <c:numRef>
              <c:f>'Monthly average'!$AQ$5:$AQ$369</c:f>
              <c:numCache>
                <c:formatCode>0.0</c:formatCode>
                <c:ptCount val="365"/>
                <c:pt idx="0">
                  <c:v>0.56146960778859201</c:v>
                </c:pt>
                <c:pt idx="1">
                  <c:v>0.51142018382260968</c:v>
                </c:pt>
                <c:pt idx="2">
                  <c:v>0.39289374216482154</c:v>
                </c:pt>
                <c:pt idx="3">
                  <c:v>0.55251659027532896</c:v>
                </c:pt>
                <c:pt idx="4">
                  <c:v>0.42451287564696133</c:v>
                </c:pt>
                <c:pt idx="5">
                  <c:v>0.72086103592367556</c:v>
                </c:pt>
                <c:pt idx="6">
                  <c:v>0.90457682257843053</c:v>
                </c:pt>
                <c:pt idx="7">
                  <c:v>0.83843444231771991</c:v>
                </c:pt>
                <c:pt idx="8">
                  <c:v>0.58183926916000117</c:v>
                </c:pt>
                <c:pt idx="9">
                  <c:v>0.66581069451992025</c:v>
                </c:pt>
                <c:pt idx="10">
                  <c:v>0.53521281003739463</c:v>
                </c:pt>
                <c:pt idx="11">
                  <c:v>0.63935837007422713</c:v>
                </c:pt>
                <c:pt idx="12">
                  <c:v>0.46874879653723173</c:v>
                </c:pt>
                <c:pt idx="13">
                  <c:v>0.7029846222669901</c:v>
                </c:pt>
                <c:pt idx="14">
                  <c:v>0.61202381768989267</c:v>
                </c:pt>
                <c:pt idx="15">
                  <c:v>1.0298983527904757</c:v>
                </c:pt>
                <c:pt idx="16">
                  <c:v>1.0363239114833962</c:v>
                </c:pt>
                <c:pt idx="17">
                  <c:v>1.2397667300025375</c:v>
                </c:pt>
                <c:pt idx="18">
                  <c:v>1.2955274826173973</c:v>
                </c:pt>
                <c:pt idx="19">
                  <c:v>1.2974867042501101</c:v>
                </c:pt>
                <c:pt idx="20">
                  <c:v>1.2326573721526848</c:v>
                </c:pt>
                <c:pt idx="21">
                  <c:v>1.0787540320812234</c:v>
                </c:pt>
                <c:pt idx="22">
                  <c:v>1.117752162996406</c:v>
                </c:pt>
                <c:pt idx="23">
                  <c:v>1.3170643859307085</c:v>
                </c:pt>
                <c:pt idx="24">
                  <c:v>0.75392008857196369</c:v>
                </c:pt>
                <c:pt idx="25">
                  <c:v>0.39033914645803625</c:v>
                </c:pt>
                <c:pt idx="26">
                  <c:v>1.7983206951433573E-3</c:v>
                </c:pt>
                <c:pt idx="27">
                  <c:v>0.11411428671883658</c:v>
                </c:pt>
                <c:pt idx="28">
                  <c:v>0.69328091636974065</c:v>
                </c:pt>
                <c:pt idx="29">
                  <c:v>0.72280392029463481</c:v>
                </c:pt>
                <c:pt idx="30">
                  <c:v>0.64525840123979417</c:v>
                </c:pt>
                <c:pt idx="31">
                  <c:v>0.60596569696327907</c:v>
                </c:pt>
                <c:pt idx="32">
                  <c:v>0.52308047876193764</c:v>
                </c:pt>
                <c:pt idx="33">
                  <c:v>0.65329985399366708</c:v>
                </c:pt>
                <c:pt idx="34">
                  <c:v>1.1238891883431277</c:v>
                </c:pt>
                <c:pt idx="35">
                  <c:v>0.84898729786872362</c:v>
                </c:pt>
                <c:pt idx="36">
                  <c:v>1.1049204663406933</c:v>
                </c:pt>
                <c:pt idx="37">
                  <c:v>1.3888346202437751</c:v>
                </c:pt>
                <c:pt idx="38">
                  <c:v>1.4924707290380379</c:v>
                </c:pt>
                <c:pt idx="39">
                  <c:v>1.2184854918075714</c:v>
                </c:pt>
                <c:pt idx="40">
                  <c:v>1.4744313236633666</c:v>
                </c:pt>
                <c:pt idx="41">
                  <c:v>1.4299391293072348</c:v>
                </c:pt>
                <c:pt idx="42">
                  <c:v>1.1220727990031922</c:v>
                </c:pt>
                <c:pt idx="43">
                  <c:v>1.3900229746084751</c:v>
                </c:pt>
                <c:pt idx="44">
                  <c:v>1.3284266361736665</c:v>
                </c:pt>
                <c:pt idx="45">
                  <c:v>1.4863265808910182</c:v>
                </c:pt>
                <c:pt idx="46">
                  <c:v>1.4813324456966372</c:v>
                </c:pt>
                <c:pt idx="47">
                  <c:v>1.3239747742774379</c:v>
                </c:pt>
                <c:pt idx="48">
                  <c:v>1.9105841610757086</c:v>
                </c:pt>
                <c:pt idx="49">
                  <c:v>1.8366857923331199</c:v>
                </c:pt>
                <c:pt idx="50">
                  <c:v>1.9479066210019151</c:v>
                </c:pt>
                <c:pt idx="51">
                  <c:v>1.4758816765203038</c:v>
                </c:pt>
                <c:pt idx="52">
                  <c:v>1.7981947650232819</c:v>
                </c:pt>
                <c:pt idx="53">
                  <c:v>1.8770346773909552</c:v>
                </c:pt>
                <c:pt idx="54">
                  <c:v>2.3958195827178619</c:v>
                </c:pt>
                <c:pt idx="55">
                  <c:v>1.8705445310444326</c:v>
                </c:pt>
                <c:pt idx="56">
                  <c:v>2.6870096983896561</c:v>
                </c:pt>
                <c:pt idx="57">
                  <c:v>2.6332873266636438</c:v>
                </c:pt>
                <c:pt idx="58">
                  <c:v>2.2612564373765354</c:v>
                </c:pt>
                <c:pt idx="59">
                  <c:v>1.9945686141799732</c:v>
                </c:pt>
                <c:pt idx="60">
                  <c:v>1.9380067407856536</c:v>
                </c:pt>
                <c:pt idx="61">
                  <c:v>1.5705925507795082</c:v>
                </c:pt>
                <c:pt idx="62">
                  <c:v>1.7177285556959263</c:v>
                </c:pt>
                <c:pt idx="63">
                  <c:v>2.0607354190671434</c:v>
                </c:pt>
                <c:pt idx="64">
                  <c:v>2.8683132218231373</c:v>
                </c:pt>
                <c:pt idx="65">
                  <c:v>2.9310856996951302</c:v>
                </c:pt>
                <c:pt idx="66">
                  <c:v>3.3733774737863804</c:v>
                </c:pt>
                <c:pt idx="67">
                  <c:v>3.9008035354451081</c:v>
                </c:pt>
                <c:pt idx="68">
                  <c:v>3.5318148415561836</c:v>
                </c:pt>
                <c:pt idx="69">
                  <c:v>2.479289233148962</c:v>
                </c:pt>
                <c:pt idx="70">
                  <c:v>2.5436576899318002</c:v>
                </c:pt>
                <c:pt idx="71">
                  <c:v>2.8990034229899964</c:v>
                </c:pt>
                <c:pt idx="72">
                  <c:v>2.9949939855084562</c:v>
                </c:pt>
                <c:pt idx="73">
                  <c:v>3.1991704538103347</c:v>
                </c:pt>
                <c:pt idx="74">
                  <c:v>2.4663105035671018</c:v>
                </c:pt>
                <c:pt idx="75">
                  <c:v>2.0993445230540404</c:v>
                </c:pt>
                <c:pt idx="76">
                  <c:v>1.6538633224713568</c:v>
                </c:pt>
                <c:pt idx="77">
                  <c:v>2.7968659299087255</c:v>
                </c:pt>
                <c:pt idx="78">
                  <c:v>3.0002852287279991</c:v>
                </c:pt>
                <c:pt idx="79">
                  <c:v>3.1361690484500664</c:v>
                </c:pt>
                <c:pt idx="80">
                  <c:v>3.1592858449547401</c:v>
                </c:pt>
                <c:pt idx="81">
                  <c:v>3.6366992731994801</c:v>
                </c:pt>
                <c:pt idx="82">
                  <c:v>3.9714997426314769</c:v>
                </c:pt>
                <c:pt idx="83">
                  <c:v>4.2402879150071362</c:v>
                </c:pt>
                <c:pt idx="84">
                  <c:v>4.1174765541519722</c:v>
                </c:pt>
                <c:pt idx="85">
                  <c:v>4.059084330116022</c:v>
                </c:pt>
                <c:pt idx="86">
                  <c:v>3.7415095197372494</c:v>
                </c:pt>
                <c:pt idx="87">
                  <c:v>2.9811653847545476</c:v>
                </c:pt>
                <c:pt idx="88">
                  <c:v>3.8281629372823232</c:v>
                </c:pt>
                <c:pt idx="89">
                  <c:v>2.9520410034265776</c:v>
                </c:pt>
                <c:pt idx="90">
                  <c:v>2.4930823929202388</c:v>
                </c:pt>
                <c:pt idx="91">
                  <c:v>3.426918844097087</c:v>
                </c:pt>
                <c:pt idx="92">
                  <c:v>3.7088802890956765</c:v>
                </c:pt>
                <c:pt idx="93">
                  <c:v>3.9656463384254201</c:v>
                </c:pt>
                <c:pt idx="94">
                  <c:v>4.3084224615045601</c:v>
                </c:pt>
                <c:pt idx="95">
                  <c:v>4.7128554245262793</c:v>
                </c:pt>
                <c:pt idx="96">
                  <c:v>4.7076812202497686</c:v>
                </c:pt>
                <c:pt idx="97">
                  <c:v>4.0415525855263477</c:v>
                </c:pt>
                <c:pt idx="98">
                  <c:v>3.7425541661539947</c:v>
                </c:pt>
                <c:pt idx="99">
                  <c:v>3.2983556984857216</c:v>
                </c:pt>
                <c:pt idx="100">
                  <c:v>3.4095804702085091</c:v>
                </c:pt>
                <c:pt idx="101">
                  <c:v>3.4545130432704689</c:v>
                </c:pt>
                <c:pt idx="102">
                  <c:v>3.0847505683725154</c:v>
                </c:pt>
                <c:pt idx="103">
                  <c:v>4.0759984796624851</c:v>
                </c:pt>
                <c:pt idx="104">
                  <c:v>4.0520838020075356</c:v>
                </c:pt>
                <c:pt idx="105">
                  <c:v>4.0837937835442002</c:v>
                </c:pt>
                <c:pt idx="106">
                  <c:v>4.165043019293341</c:v>
                </c:pt>
                <c:pt idx="107">
                  <c:v>4.1038397301582776</c:v>
                </c:pt>
                <c:pt idx="108">
                  <c:v>5.0289530159800613</c:v>
                </c:pt>
                <c:pt idx="109">
                  <c:v>4.1108918352302357</c:v>
                </c:pt>
                <c:pt idx="110">
                  <c:v>4.9516820271111488</c:v>
                </c:pt>
                <c:pt idx="111">
                  <c:v>4.9596461748818976</c:v>
                </c:pt>
                <c:pt idx="112">
                  <c:v>4.6499491516373528</c:v>
                </c:pt>
                <c:pt idx="113">
                  <c:v>5.4694264352732391</c:v>
                </c:pt>
                <c:pt idx="114">
                  <c:v>4.9717976609040972</c:v>
                </c:pt>
                <c:pt idx="115">
                  <c:v>6.9933101194205864</c:v>
                </c:pt>
                <c:pt idx="116">
                  <c:v>7.2402358497482577</c:v>
                </c:pt>
                <c:pt idx="117">
                  <c:v>5.7844246331178129</c:v>
                </c:pt>
                <c:pt idx="118">
                  <c:v>6.0819058942583561</c:v>
                </c:pt>
                <c:pt idx="119">
                  <c:v>6.1827148399652199</c:v>
                </c:pt>
                <c:pt idx="120">
                  <c:v>5.9587582824767296</c:v>
                </c:pt>
                <c:pt idx="121">
                  <c:v>4.2575577555340232</c:v>
                </c:pt>
                <c:pt idx="122">
                  <c:v>6.9075484630838684</c:v>
                </c:pt>
                <c:pt idx="123">
                  <c:v>5.7340961324564192</c:v>
                </c:pt>
                <c:pt idx="124">
                  <c:v>5.5509916605478988</c:v>
                </c:pt>
                <c:pt idx="125">
                  <c:v>5.7527933676038119</c:v>
                </c:pt>
                <c:pt idx="126">
                  <c:v>4.6911736781028335</c:v>
                </c:pt>
                <c:pt idx="127">
                  <c:v>4.8662564418847296</c:v>
                </c:pt>
                <c:pt idx="128">
                  <c:v>5.2061476255036059</c:v>
                </c:pt>
                <c:pt idx="129">
                  <c:v>5.4794984712793884</c:v>
                </c:pt>
                <c:pt idx="130">
                  <c:v>4.4989739761575098</c:v>
                </c:pt>
                <c:pt idx="131">
                  <c:v>6.1672767225455782</c:v>
                </c:pt>
                <c:pt idx="132">
                  <c:v>5.9236920036372069</c:v>
                </c:pt>
                <c:pt idx="133">
                  <c:v>6.1643149970437836</c:v>
                </c:pt>
                <c:pt idx="134">
                  <c:v>6.1785369805757542</c:v>
                </c:pt>
                <c:pt idx="135">
                  <c:v>7.0403632908562823</c:v>
                </c:pt>
                <c:pt idx="136">
                  <c:v>7.0168030820541345</c:v>
                </c:pt>
                <c:pt idx="137">
                  <c:v>7.2305428415140103</c:v>
                </c:pt>
                <c:pt idx="138">
                  <c:v>6.5247756569699664</c:v>
                </c:pt>
                <c:pt idx="139">
                  <c:v>5.2876020559714592</c:v>
                </c:pt>
                <c:pt idx="140">
                  <c:v>4.9585523534115428</c:v>
                </c:pt>
                <c:pt idx="141">
                  <c:v>6.3694396114639797</c:v>
                </c:pt>
                <c:pt idx="142">
                  <c:v>5.0903648389160008</c:v>
                </c:pt>
                <c:pt idx="143">
                  <c:v>6.7361719104840123</c:v>
                </c:pt>
                <c:pt idx="144">
                  <c:v>7.1293733896024944</c:v>
                </c:pt>
                <c:pt idx="145">
                  <c:v>6.5780039475050742</c:v>
                </c:pt>
                <c:pt idx="146">
                  <c:v>6.5109490373153687</c:v>
                </c:pt>
                <c:pt idx="147">
                  <c:v>7.1953023754726235</c:v>
                </c:pt>
                <c:pt idx="148">
                  <c:v>6.6718015013163923</c:v>
                </c:pt>
                <c:pt idx="149">
                  <c:v>8.3749357950726058</c:v>
                </c:pt>
                <c:pt idx="150">
                  <c:v>7.1280637872935628</c:v>
                </c:pt>
                <c:pt idx="151">
                  <c:v>8.463570110261406</c:v>
                </c:pt>
                <c:pt idx="152">
                  <c:v>9.7679197907294188</c:v>
                </c:pt>
                <c:pt idx="153">
                  <c:v>10.03039237348349</c:v>
                </c:pt>
                <c:pt idx="154">
                  <c:v>10.285854800698209</c:v>
                </c:pt>
                <c:pt idx="155">
                  <c:v>8.3590648618970427</c:v>
                </c:pt>
                <c:pt idx="156">
                  <c:v>10.612158784865574</c:v>
                </c:pt>
                <c:pt idx="157">
                  <c:v>9.5516394784148009</c:v>
                </c:pt>
                <c:pt idx="158">
                  <c:v>8.7663498500248931</c:v>
                </c:pt>
                <c:pt idx="159">
                  <c:v>10.970490872616363</c:v>
                </c:pt>
                <c:pt idx="160">
                  <c:v>9.7756469445383267</c:v>
                </c:pt>
                <c:pt idx="161">
                  <c:v>10.114352601905214</c:v>
                </c:pt>
                <c:pt idx="162">
                  <c:v>10.235937297476953</c:v>
                </c:pt>
                <c:pt idx="163">
                  <c:v>10.809183307171313</c:v>
                </c:pt>
                <c:pt idx="164">
                  <c:v>11.188886296795255</c:v>
                </c:pt>
                <c:pt idx="165">
                  <c:v>11.379949749059433</c:v>
                </c:pt>
                <c:pt idx="166">
                  <c:v>12.074231602599973</c:v>
                </c:pt>
                <c:pt idx="167">
                  <c:v>11.850079368337457</c:v>
                </c:pt>
                <c:pt idx="168">
                  <c:v>10.211876961394976</c:v>
                </c:pt>
                <c:pt idx="169">
                  <c:v>8.3993577990690014</c:v>
                </c:pt>
                <c:pt idx="170">
                  <c:v>10.974699928120625</c:v>
                </c:pt>
                <c:pt idx="171">
                  <c:v>11.6634382908896</c:v>
                </c:pt>
                <c:pt idx="172">
                  <c:v>12.476528270734832</c:v>
                </c:pt>
                <c:pt idx="173">
                  <c:v>13.047732439860761</c:v>
                </c:pt>
                <c:pt idx="174">
                  <c:v>12.367083608410228</c:v>
                </c:pt>
                <c:pt idx="175">
                  <c:v>11.415196574047137</c:v>
                </c:pt>
                <c:pt idx="176">
                  <c:v>11.777805634926343</c:v>
                </c:pt>
                <c:pt idx="177">
                  <c:v>11.485434908805505</c:v>
                </c:pt>
                <c:pt idx="178">
                  <c:v>11.05586163149796</c:v>
                </c:pt>
                <c:pt idx="179">
                  <c:v>12.327915929122842</c:v>
                </c:pt>
                <c:pt idx="180">
                  <c:v>12.543893551601849</c:v>
                </c:pt>
                <c:pt idx="181">
                  <c:v>11.35556934798559</c:v>
                </c:pt>
                <c:pt idx="182">
                  <c:v>11.482137143183341</c:v>
                </c:pt>
                <c:pt idx="183">
                  <c:v>11.715489372498023</c:v>
                </c:pt>
                <c:pt idx="184">
                  <c:v>11.569440465402401</c:v>
                </c:pt>
                <c:pt idx="185">
                  <c:v>11.719720451340217</c:v>
                </c:pt>
                <c:pt idx="186">
                  <c:v>12.058566875621967</c:v>
                </c:pt>
                <c:pt idx="187">
                  <c:v>12.425378460234118</c:v>
                </c:pt>
                <c:pt idx="188">
                  <c:v>11.448292633810077</c:v>
                </c:pt>
                <c:pt idx="189">
                  <c:v>12.652441977535448</c:v>
                </c:pt>
                <c:pt idx="190">
                  <c:v>11.273270923473021</c:v>
                </c:pt>
                <c:pt idx="191">
                  <c:v>10.271891499025777</c:v>
                </c:pt>
                <c:pt idx="192">
                  <c:v>12.513246812859625</c:v>
                </c:pt>
                <c:pt idx="193">
                  <c:v>12.841572738770447</c:v>
                </c:pt>
                <c:pt idx="194">
                  <c:v>9.8970627116849403</c:v>
                </c:pt>
                <c:pt idx="195">
                  <c:v>10.290604141679919</c:v>
                </c:pt>
                <c:pt idx="196">
                  <c:v>13.097471902505768</c:v>
                </c:pt>
                <c:pt idx="197">
                  <c:v>12.480082235156717</c:v>
                </c:pt>
                <c:pt idx="198">
                  <c:v>12.075758412920633</c:v>
                </c:pt>
                <c:pt idx="199">
                  <c:v>11.420624016157179</c:v>
                </c:pt>
                <c:pt idx="200">
                  <c:v>13.170992701373944</c:v>
                </c:pt>
                <c:pt idx="201">
                  <c:v>11.480927423084594</c:v>
                </c:pt>
                <c:pt idx="202">
                  <c:v>10.693770713931281</c:v>
                </c:pt>
                <c:pt idx="203">
                  <c:v>11.192233756071216</c:v>
                </c:pt>
                <c:pt idx="204">
                  <c:v>10.146404598073028</c:v>
                </c:pt>
                <c:pt idx="205">
                  <c:v>10.616215766229027</c:v>
                </c:pt>
                <c:pt idx="206">
                  <c:v>12.089791370795202</c:v>
                </c:pt>
                <c:pt idx="207">
                  <c:v>11.096853795374756</c:v>
                </c:pt>
                <c:pt idx="208">
                  <c:v>9.5514964031246681</c:v>
                </c:pt>
                <c:pt idx="209">
                  <c:v>9.1989188481052615</c:v>
                </c:pt>
                <c:pt idx="210">
                  <c:v>10.483871508363418</c:v>
                </c:pt>
                <c:pt idx="211">
                  <c:v>10.217249254495965</c:v>
                </c:pt>
                <c:pt idx="212">
                  <c:v>9.9998218740988936</c:v>
                </c:pt>
                <c:pt idx="213">
                  <c:v>10.336088805832363</c:v>
                </c:pt>
                <c:pt idx="214">
                  <c:v>10.860675691586945</c:v>
                </c:pt>
                <c:pt idx="215">
                  <c:v>11.232945217820536</c:v>
                </c:pt>
                <c:pt idx="216">
                  <c:v>10.53596728506513</c:v>
                </c:pt>
                <c:pt idx="217">
                  <c:v>10.829846138118288</c:v>
                </c:pt>
                <c:pt idx="218">
                  <c:v>9.1452893108962936</c:v>
                </c:pt>
                <c:pt idx="219">
                  <c:v>9.4099033793677513</c:v>
                </c:pt>
                <c:pt idx="220">
                  <c:v>10.51007857244905</c:v>
                </c:pt>
                <c:pt idx="221">
                  <c:v>9.9335337826640604</c:v>
                </c:pt>
                <c:pt idx="222">
                  <c:v>9.5726438339788693</c:v>
                </c:pt>
                <c:pt idx="223">
                  <c:v>10.102610072427851</c:v>
                </c:pt>
                <c:pt idx="224">
                  <c:v>9.7881118893953332</c:v>
                </c:pt>
                <c:pt idx="225">
                  <c:v>9.9521300515501352</c:v>
                </c:pt>
                <c:pt idx="226">
                  <c:v>7.8835110850716337</c:v>
                </c:pt>
                <c:pt idx="227">
                  <c:v>10.048193509920839</c:v>
                </c:pt>
                <c:pt idx="228">
                  <c:v>9.8952139785562956</c:v>
                </c:pt>
                <c:pt idx="229">
                  <c:v>9.7295756634774442</c:v>
                </c:pt>
                <c:pt idx="230">
                  <c:v>10.122476583554269</c:v>
                </c:pt>
                <c:pt idx="231">
                  <c:v>9.2773503941151265</c:v>
                </c:pt>
                <c:pt idx="232">
                  <c:v>8.0172968749554201</c:v>
                </c:pt>
                <c:pt idx="233">
                  <c:v>9.3657710920325918</c:v>
                </c:pt>
                <c:pt idx="234">
                  <c:v>10.038625576376095</c:v>
                </c:pt>
                <c:pt idx="235">
                  <c:v>9.9829883200022582</c:v>
                </c:pt>
                <c:pt idx="236">
                  <c:v>9.4025552550526488</c:v>
                </c:pt>
                <c:pt idx="237">
                  <c:v>9.3796558329870425</c:v>
                </c:pt>
                <c:pt idx="238">
                  <c:v>8.9641585583661101</c:v>
                </c:pt>
                <c:pt idx="239">
                  <c:v>9.64041682631367</c:v>
                </c:pt>
                <c:pt idx="240">
                  <c:v>8.5060201722622715</c:v>
                </c:pt>
                <c:pt idx="241">
                  <c:v>8.4947571301221618</c:v>
                </c:pt>
                <c:pt idx="242">
                  <c:v>8.4054948531473244</c:v>
                </c:pt>
                <c:pt idx="243">
                  <c:v>9.6373709330267818</c:v>
                </c:pt>
                <c:pt idx="244">
                  <c:v>9.246030117253067</c:v>
                </c:pt>
                <c:pt idx="245">
                  <c:v>9.9316066419535183</c:v>
                </c:pt>
                <c:pt idx="246">
                  <c:v>9.2631635686022289</c:v>
                </c:pt>
                <c:pt idx="247">
                  <c:v>7.4495761497429385</c:v>
                </c:pt>
                <c:pt idx="248">
                  <c:v>8.4330856416322</c:v>
                </c:pt>
                <c:pt idx="249">
                  <c:v>9.3231873918080304</c:v>
                </c:pt>
                <c:pt idx="250">
                  <c:v>9.8623137941799506</c:v>
                </c:pt>
                <c:pt idx="251">
                  <c:v>9.2041111688729913</c:v>
                </c:pt>
                <c:pt idx="252">
                  <c:v>8.2605669789275833</c:v>
                </c:pt>
                <c:pt idx="253">
                  <c:v>8.5634691669446745</c:v>
                </c:pt>
                <c:pt idx="254">
                  <c:v>6.6001647221966833</c:v>
                </c:pt>
                <c:pt idx="255">
                  <c:v>8.2205106573763498</c:v>
                </c:pt>
                <c:pt idx="256">
                  <c:v>8.2645932518962812</c:v>
                </c:pt>
                <c:pt idx="257">
                  <c:v>7.9417513488765197</c:v>
                </c:pt>
                <c:pt idx="258">
                  <c:v>7.8706070378109825</c:v>
                </c:pt>
                <c:pt idx="259">
                  <c:v>7.6268874915246911</c:v>
                </c:pt>
                <c:pt idx="260">
                  <c:v>6.7046008945842761</c:v>
                </c:pt>
                <c:pt idx="261">
                  <c:v>5.5034920316457843</c:v>
                </c:pt>
                <c:pt idx="262">
                  <c:v>5.719618874986482</c:v>
                </c:pt>
                <c:pt idx="263">
                  <c:v>6.2013891045761849</c:v>
                </c:pt>
                <c:pt idx="264">
                  <c:v>5.0614440352882646</c:v>
                </c:pt>
                <c:pt idx="265">
                  <c:v>5.0941471860982004</c:v>
                </c:pt>
                <c:pt idx="266">
                  <c:v>6.0703627001976264</c:v>
                </c:pt>
                <c:pt idx="267">
                  <c:v>6.5251812947485819</c:v>
                </c:pt>
                <c:pt idx="268">
                  <c:v>6.7645112827212275</c:v>
                </c:pt>
                <c:pt idx="269">
                  <c:v>6.1937996678204232</c:v>
                </c:pt>
                <c:pt idx="270">
                  <c:v>4.8237961728953547</c:v>
                </c:pt>
                <c:pt idx="271">
                  <c:v>5.0740708752976342</c:v>
                </c:pt>
                <c:pt idx="272">
                  <c:v>4.8086398524473495</c:v>
                </c:pt>
                <c:pt idx="273">
                  <c:v>5.495842084984929</c:v>
                </c:pt>
                <c:pt idx="274">
                  <c:v>5.7001873264806635</c:v>
                </c:pt>
                <c:pt idx="275">
                  <c:v>5.5187034528614012</c:v>
                </c:pt>
                <c:pt idx="276">
                  <c:v>5.2849447216906755</c:v>
                </c:pt>
                <c:pt idx="277">
                  <c:v>5.6987037310081607</c:v>
                </c:pt>
                <c:pt idx="278">
                  <c:v>4.8429676438420985</c:v>
                </c:pt>
                <c:pt idx="279">
                  <c:v>4.8464040920196192</c:v>
                </c:pt>
                <c:pt idx="280">
                  <c:v>4.9446468110530883</c:v>
                </c:pt>
                <c:pt idx="281">
                  <c:v>5.2529766779528746</c:v>
                </c:pt>
                <c:pt idx="282">
                  <c:v>4.1409433613150872</c:v>
                </c:pt>
                <c:pt idx="283">
                  <c:v>5.3872878911816535</c:v>
                </c:pt>
                <c:pt idx="284">
                  <c:v>5.7085884858302354</c:v>
                </c:pt>
                <c:pt idx="285">
                  <c:v>3.4763813331476028</c:v>
                </c:pt>
                <c:pt idx="286">
                  <c:v>2.856764491512358</c:v>
                </c:pt>
                <c:pt idx="287">
                  <c:v>4.4292044154575585</c:v>
                </c:pt>
                <c:pt idx="288">
                  <c:v>4.226027614852562</c:v>
                </c:pt>
                <c:pt idx="289">
                  <c:v>3.147262505690402</c:v>
                </c:pt>
                <c:pt idx="290">
                  <c:v>3.3670597623196032</c:v>
                </c:pt>
                <c:pt idx="291">
                  <c:v>4.0089013065699222</c:v>
                </c:pt>
                <c:pt idx="292">
                  <c:v>3.5847165386924629</c:v>
                </c:pt>
                <c:pt idx="293">
                  <c:v>3.9738742229775186</c:v>
                </c:pt>
                <c:pt idx="294">
                  <c:v>4.0209840454006205</c:v>
                </c:pt>
                <c:pt idx="295">
                  <c:v>3.6321103254587932</c:v>
                </c:pt>
                <c:pt idx="296">
                  <c:v>3.2267363671872369</c:v>
                </c:pt>
                <c:pt idx="297">
                  <c:v>3.3995492429534102</c:v>
                </c:pt>
                <c:pt idx="298">
                  <c:v>3.3636588137052721</c:v>
                </c:pt>
                <c:pt idx="299">
                  <c:v>3.2347454157050963</c:v>
                </c:pt>
                <c:pt idx="300">
                  <c:v>2.4356349624947997</c:v>
                </c:pt>
                <c:pt idx="301">
                  <c:v>2.7728839301073052</c:v>
                </c:pt>
                <c:pt idx="302">
                  <c:v>2.848031479899725</c:v>
                </c:pt>
                <c:pt idx="303">
                  <c:v>1.92557069928742</c:v>
                </c:pt>
                <c:pt idx="304">
                  <c:v>2.3892944797842501</c:v>
                </c:pt>
                <c:pt idx="305">
                  <c:v>2.9875400275916251</c:v>
                </c:pt>
                <c:pt idx="306">
                  <c:v>2.829357731653293</c:v>
                </c:pt>
                <c:pt idx="307">
                  <c:v>2.65359762017078</c:v>
                </c:pt>
                <c:pt idx="308">
                  <c:v>2.756725018468523</c:v>
                </c:pt>
                <c:pt idx="309">
                  <c:v>2.4770520345746361</c:v>
                </c:pt>
                <c:pt idx="310">
                  <c:v>3.1523814668640697</c:v>
                </c:pt>
                <c:pt idx="311">
                  <c:v>2.6509970070933702</c:v>
                </c:pt>
                <c:pt idx="312">
                  <c:v>2.7465941950614798</c:v>
                </c:pt>
                <c:pt idx="313">
                  <c:v>2.383054204615731</c:v>
                </c:pt>
                <c:pt idx="314">
                  <c:v>2.5747737969086111</c:v>
                </c:pt>
                <c:pt idx="315">
                  <c:v>3.1009244804957814</c:v>
                </c:pt>
                <c:pt idx="316">
                  <c:v>2.9822883237017899</c:v>
                </c:pt>
                <c:pt idx="317">
                  <c:v>2.6819156498708265</c:v>
                </c:pt>
                <c:pt idx="318">
                  <c:v>1.9055245083375738</c:v>
                </c:pt>
                <c:pt idx="319">
                  <c:v>2.6142217755801491</c:v>
                </c:pt>
                <c:pt idx="320">
                  <c:v>2.2071405964628781</c:v>
                </c:pt>
                <c:pt idx="321">
                  <c:v>2.48568099577429</c:v>
                </c:pt>
                <c:pt idx="322">
                  <c:v>1.8523208915413047</c:v>
                </c:pt>
                <c:pt idx="323">
                  <c:v>2.4379410730024205</c:v>
                </c:pt>
                <c:pt idx="324">
                  <c:v>2.2017742336000454</c:v>
                </c:pt>
                <c:pt idx="325">
                  <c:v>2.1177509559974701</c:v>
                </c:pt>
                <c:pt idx="326">
                  <c:v>2.1666854951607162</c:v>
                </c:pt>
                <c:pt idx="327">
                  <c:v>2.0103711201134784</c:v>
                </c:pt>
                <c:pt idx="328">
                  <c:v>1.8749071666222836</c:v>
                </c:pt>
                <c:pt idx="329">
                  <c:v>1.6749786280621588</c:v>
                </c:pt>
                <c:pt idx="330">
                  <c:v>1.8288361647975253</c:v>
                </c:pt>
                <c:pt idx="331">
                  <c:v>1.9779828425408355</c:v>
                </c:pt>
                <c:pt idx="332">
                  <c:v>1.6501255089517195</c:v>
                </c:pt>
                <c:pt idx="333">
                  <c:v>2.0026180288405171</c:v>
                </c:pt>
                <c:pt idx="334">
                  <c:v>2.0673570391087144</c:v>
                </c:pt>
                <c:pt idx="335">
                  <c:v>2.0470739306299413</c:v>
                </c:pt>
                <c:pt idx="336">
                  <c:v>1.9781400787813923</c:v>
                </c:pt>
                <c:pt idx="337">
                  <c:v>1.4682201425818806</c:v>
                </c:pt>
                <c:pt idx="338">
                  <c:v>2.0105496872049082</c:v>
                </c:pt>
                <c:pt idx="339">
                  <c:v>2.1489347098594842</c:v>
                </c:pt>
                <c:pt idx="340">
                  <c:v>1.4574275134355745</c:v>
                </c:pt>
                <c:pt idx="341">
                  <c:v>1.602429577928594</c:v>
                </c:pt>
                <c:pt idx="342">
                  <c:v>1.2377292748845243</c:v>
                </c:pt>
                <c:pt idx="343">
                  <c:v>1.1671434178509581</c:v>
                </c:pt>
                <c:pt idx="344">
                  <c:v>1.321255556808405</c:v>
                </c:pt>
                <c:pt idx="345">
                  <c:v>1.1394121792031413</c:v>
                </c:pt>
                <c:pt idx="346">
                  <c:v>0.8033963263613122</c:v>
                </c:pt>
                <c:pt idx="347">
                  <c:v>1.0041080661845048</c:v>
                </c:pt>
                <c:pt idx="348">
                  <c:v>1.1314998614915819</c:v>
                </c:pt>
                <c:pt idx="349">
                  <c:v>1.1949099097695071</c:v>
                </c:pt>
                <c:pt idx="350">
                  <c:v>1.1337047243987013</c:v>
                </c:pt>
                <c:pt idx="351">
                  <c:v>1.0108485533583984</c:v>
                </c:pt>
                <c:pt idx="352">
                  <c:v>1.2534959476525978</c:v>
                </c:pt>
                <c:pt idx="353">
                  <c:v>1.2991271749211637</c:v>
                </c:pt>
                <c:pt idx="354">
                  <c:v>1.368872923464588</c:v>
                </c:pt>
                <c:pt idx="355">
                  <c:v>1.1813688808983829</c:v>
                </c:pt>
                <c:pt idx="356">
                  <c:v>1.4470163998431371</c:v>
                </c:pt>
                <c:pt idx="357">
                  <c:v>1.414171882590995</c:v>
                </c:pt>
                <c:pt idx="358">
                  <c:v>1.5514983663435125</c:v>
                </c:pt>
                <c:pt idx="359">
                  <c:v>1.4057656325205048</c:v>
                </c:pt>
                <c:pt idx="360">
                  <c:v>1.5730831170095463</c:v>
                </c:pt>
                <c:pt idx="361">
                  <c:v>1.6523219598317958</c:v>
                </c:pt>
                <c:pt idx="362">
                  <c:v>1.3775608862061064</c:v>
                </c:pt>
                <c:pt idx="363">
                  <c:v>1.1492515080404768</c:v>
                </c:pt>
                <c:pt idx="364">
                  <c:v>0.807782655675928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834496"/>
        <c:axId val="203836416"/>
      </c:scatterChart>
      <c:valAx>
        <c:axId val="2038344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ETo-HS, mm day</a:t>
                </a:r>
                <a:r>
                  <a:rPr lang="tr-TR" baseline="30000">
                    <a:solidFill>
                      <a:sysClr val="windowText" lastClr="000000"/>
                    </a:solidFill>
                  </a:rPr>
                  <a:t>-1</a:t>
                </a:r>
                <a:endParaRPr lang="en-US" baseline="300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3836416"/>
        <c:crosses val="autoZero"/>
        <c:crossBetween val="midCat"/>
      </c:valAx>
      <c:valAx>
        <c:axId val="203836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ETo-Turc,</a:t>
                </a:r>
                <a:r>
                  <a:rPr lang="tr-TR" baseline="0">
                    <a:solidFill>
                      <a:sysClr val="windowText" lastClr="000000"/>
                    </a:solidFill>
                  </a:rPr>
                  <a:t> mm day</a:t>
                </a:r>
                <a:r>
                  <a:rPr lang="tr-TR" baseline="30000">
                    <a:solidFill>
                      <a:sysClr val="windowText" lastClr="000000"/>
                    </a:solidFill>
                  </a:rPr>
                  <a:t>-1</a:t>
                </a:r>
                <a:endParaRPr lang="en-US" baseline="300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383449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>
                <a:solidFill>
                  <a:sysClr val="windowText" lastClr="000000"/>
                </a:solidFill>
              </a:rPr>
              <a:t>Mardin</a:t>
            </a:r>
            <a:endParaRPr lang="en-U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705949256342959"/>
                  <c:y val="0.166250000000000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tr-TR"/>
                </a:p>
              </c:txPr>
            </c:trendlineLbl>
          </c:trendline>
          <c:xVal>
            <c:numRef>
              <c:f>'Monthly average'!$AC$5:$AC$16</c:f>
              <c:numCache>
                <c:formatCode>0.0</c:formatCode>
                <c:ptCount val="12"/>
                <c:pt idx="0">
                  <c:v>1.0955974292679642</c:v>
                </c:pt>
                <c:pt idx="1">
                  <c:v>1.7702798778816138</c:v>
                </c:pt>
                <c:pt idx="2">
                  <c:v>2.6897815450335409</c:v>
                </c:pt>
                <c:pt idx="3">
                  <c:v>3.3659415019056582</c:v>
                </c:pt>
                <c:pt idx="4">
                  <c:v>4.2984326733472527</c:v>
                </c:pt>
                <c:pt idx="5">
                  <c:v>6.7861266761924384</c:v>
                </c:pt>
                <c:pt idx="6">
                  <c:v>7.0836748323970937</c:v>
                </c:pt>
                <c:pt idx="7">
                  <c:v>6.5792485257958804</c:v>
                </c:pt>
                <c:pt idx="8">
                  <c:v>4.9806135203668491</c:v>
                </c:pt>
                <c:pt idx="9">
                  <c:v>2.7739054245790777</c:v>
                </c:pt>
                <c:pt idx="10">
                  <c:v>2.0102400822020234</c:v>
                </c:pt>
                <c:pt idx="11">
                  <c:v>1.5330966310280196</c:v>
                </c:pt>
              </c:numCache>
            </c:numRef>
          </c:xVal>
          <c:yVal>
            <c:numRef>
              <c:f>'Monthly average'!$BD$5:$BD$16</c:f>
              <c:numCache>
                <c:formatCode>0.0</c:formatCode>
                <c:ptCount val="12"/>
                <c:pt idx="0">
                  <c:v>0.7444970934018349</c:v>
                </c:pt>
                <c:pt idx="1">
                  <c:v>1.4436131933684977</c:v>
                </c:pt>
                <c:pt idx="2">
                  <c:v>2.9626836290207903</c:v>
                </c:pt>
                <c:pt idx="3">
                  <c:v>4.4584687405953947</c:v>
                </c:pt>
                <c:pt idx="4">
                  <c:v>6.1026020010855691</c:v>
                </c:pt>
                <c:pt idx="5">
                  <c:v>10.680987013117754</c:v>
                </c:pt>
                <c:pt idx="6">
                  <c:v>11.371849943898953</c:v>
                </c:pt>
                <c:pt idx="7">
                  <c:v>9.6568937939214443</c:v>
                </c:pt>
                <c:pt idx="8">
                  <c:v>7.3757917706154901</c:v>
                </c:pt>
                <c:pt idx="9">
                  <c:v>4.0887836694722637</c:v>
                </c:pt>
                <c:pt idx="10">
                  <c:v>2.3645460232750821</c:v>
                </c:pt>
                <c:pt idx="11">
                  <c:v>1.4001760608012987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878400"/>
        <c:axId val="203880320"/>
      </c:scatterChart>
      <c:valAx>
        <c:axId val="203878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ETo-HS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3880320"/>
        <c:crosses val="autoZero"/>
        <c:crossBetween val="midCat"/>
      </c:valAx>
      <c:valAx>
        <c:axId val="2038803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ETo-Turc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387840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>
                <a:solidFill>
                  <a:sysClr val="windowText" lastClr="000000"/>
                </a:solidFill>
              </a:rPr>
              <a:t>Mardin</a:t>
            </a: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1190335148009899"/>
          <c:y val="2.460085595482120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527963756035142"/>
          <c:y val="0.11852692399032859"/>
          <c:w val="0.8239905976158366"/>
          <c:h val="0.56091888652264388"/>
        </c:manualLayout>
      </c:layout>
      <c:lineChart>
        <c:grouping val="standard"/>
        <c:varyColors val="0"/>
        <c:ser>
          <c:idx val="0"/>
          <c:order val="0"/>
          <c:tx>
            <c:v>ETo-HS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'Monthly average'!$AE$5:$AE$16</c:f>
                <c:numCache>
                  <c:formatCode>General</c:formatCode>
                  <c:ptCount val="12"/>
                  <c:pt idx="0">
                    <c:v>0.66043870793092641</c:v>
                  </c:pt>
                  <c:pt idx="1">
                    <c:v>2.1261887748596191</c:v>
                  </c:pt>
                  <c:pt idx="2">
                    <c:v>2.2573338121211095</c:v>
                  </c:pt>
                  <c:pt idx="3">
                    <c:v>3.6540491562031581</c:v>
                  </c:pt>
                  <c:pt idx="4">
                    <c:v>5.2286093029275822</c:v>
                  </c:pt>
                  <c:pt idx="5">
                    <c:v>2.674435865149094</c:v>
                  </c:pt>
                  <c:pt idx="6">
                    <c:v>4.6608959289021801</c:v>
                  </c:pt>
                  <c:pt idx="7">
                    <c:v>2.6237016629622696</c:v>
                  </c:pt>
                  <c:pt idx="8">
                    <c:v>2.2378293510549572</c:v>
                  </c:pt>
                  <c:pt idx="9">
                    <c:v>1.3570540399772892</c:v>
                  </c:pt>
                  <c:pt idx="10">
                    <c:v>3.4054676535420425</c:v>
                  </c:pt>
                  <c:pt idx="11">
                    <c:v>3.0951985397801476</c:v>
                  </c:pt>
                </c:numCache>
              </c:numRef>
            </c:plus>
            <c:minus>
              <c:numRef>
                <c:f>'Monthly average'!$AE$5:$AE$16</c:f>
                <c:numCache>
                  <c:formatCode>General</c:formatCode>
                  <c:ptCount val="12"/>
                  <c:pt idx="0">
                    <c:v>0.66043870793092641</c:v>
                  </c:pt>
                  <c:pt idx="1">
                    <c:v>2.1261887748596191</c:v>
                  </c:pt>
                  <c:pt idx="2">
                    <c:v>2.2573338121211095</c:v>
                  </c:pt>
                  <c:pt idx="3">
                    <c:v>3.6540491562031581</c:v>
                  </c:pt>
                  <c:pt idx="4">
                    <c:v>5.2286093029275822</c:v>
                  </c:pt>
                  <c:pt idx="5">
                    <c:v>2.674435865149094</c:v>
                  </c:pt>
                  <c:pt idx="6">
                    <c:v>4.6608959289021801</c:v>
                  </c:pt>
                  <c:pt idx="7">
                    <c:v>2.6237016629622696</c:v>
                  </c:pt>
                  <c:pt idx="8">
                    <c:v>2.2378293510549572</c:v>
                  </c:pt>
                  <c:pt idx="9">
                    <c:v>1.3570540399772892</c:v>
                  </c:pt>
                  <c:pt idx="10">
                    <c:v>3.4054676535420425</c:v>
                  </c:pt>
                  <c:pt idx="11">
                    <c:v>3.0951985397801476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'Monthly average'!$R$5:$R$16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average'!$AC$5:$AC$16</c:f>
              <c:numCache>
                <c:formatCode>0.0</c:formatCode>
                <c:ptCount val="12"/>
                <c:pt idx="0">
                  <c:v>1.0955974292679642</c:v>
                </c:pt>
                <c:pt idx="1">
                  <c:v>1.7702798778816138</c:v>
                </c:pt>
                <c:pt idx="2">
                  <c:v>2.6897815450335409</c:v>
                </c:pt>
                <c:pt idx="3">
                  <c:v>3.3659415019056582</c:v>
                </c:pt>
                <c:pt idx="4">
                  <c:v>4.2984326733472527</c:v>
                </c:pt>
                <c:pt idx="5">
                  <c:v>6.7861266761924384</c:v>
                </c:pt>
                <c:pt idx="6">
                  <c:v>7.0836748323970937</c:v>
                </c:pt>
                <c:pt idx="7">
                  <c:v>6.5792485257958804</c:v>
                </c:pt>
                <c:pt idx="8">
                  <c:v>4.9806135203668491</c:v>
                </c:pt>
                <c:pt idx="9">
                  <c:v>2.7739054245790777</c:v>
                </c:pt>
                <c:pt idx="10">
                  <c:v>2.0102400822020234</c:v>
                </c:pt>
                <c:pt idx="11">
                  <c:v>1.5330966310280196</c:v>
                </c:pt>
              </c:numCache>
            </c:numRef>
          </c:val>
          <c:smooth val="0"/>
        </c:ser>
        <c:ser>
          <c:idx val="1"/>
          <c:order val="1"/>
          <c:tx>
            <c:v>ETo-Turc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'Monthly average'!$BF$5:$BF$16</c:f>
                <c:numCache>
                  <c:formatCode>General</c:formatCode>
                  <c:ptCount val="12"/>
                  <c:pt idx="0">
                    <c:v>0.97095300602800627</c:v>
                  </c:pt>
                  <c:pt idx="1">
                    <c:v>1.8553835883271166</c:v>
                  </c:pt>
                  <c:pt idx="2">
                    <c:v>2.4749197892511394</c:v>
                  </c:pt>
                  <c:pt idx="3">
                    <c:v>4.5916299716924005</c:v>
                  </c:pt>
                  <c:pt idx="4">
                    <c:v>6.8527166966516351</c:v>
                  </c:pt>
                  <c:pt idx="5">
                    <c:v>4.7986537613330702</c:v>
                  </c:pt>
                  <c:pt idx="6">
                    <c:v>7.8103448241223283</c:v>
                  </c:pt>
                  <c:pt idx="7">
                    <c:v>5.3199629116146649</c:v>
                  </c:pt>
                  <c:pt idx="8">
                    <c:v>3.4339815853079787</c:v>
                  </c:pt>
                  <c:pt idx="9">
                    <c:v>2.2433249547415737</c:v>
                  </c:pt>
                  <c:pt idx="10">
                    <c:v>4.1976750687035915</c:v>
                  </c:pt>
                  <c:pt idx="11">
                    <c:v>3.2295432386687688</c:v>
                  </c:pt>
                </c:numCache>
              </c:numRef>
            </c:plus>
            <c:minus>
              <c:numRef>
                <c:f>'Monthly average'!$BF$5:$BF$16</c:f>
                <c:numCache>
                  <c:formatCode>General</c:formatCode>
                  <c:ptCount val="12"/>
                  <c:pt idx="0">
                    <c:v>0.97095300602800627</c:v>
                  </c:pt>
                  <c:pt idx="1">
                    <c:v>1.8553835883271166</c:v>
                  </c:pt>
                  <c:pt idx="2">
                    <c:v>2.4749197892511394</c:v>
                  </c:pt>
                  <c:pt idx="3">
                    <c:v>4.5916299716924005</c:v>
                  </c:pt>
                  <c:pt idx="4">
                    <c:v>6.8527166966516351</c:v>
                  </c:pt>
                  <c:pt idx="5">
                    <c:v>4.7986537613330702</c:v>
                  </c:pt>
                  <c:pt idx="6">
                    <c:v>7.8103448241223283</c:v>
                  </c:pt>
                  <c:pt idx="7">
                    <c:v>5.3199629116146649</c:v>
                  </c:pt>
                  <c:pt idx="8">
                    <c:v>3.4339815853079787</c:v>
                  </c:pt>
                  <c:pt idx="9">
                    <c:v>2.2433249547415737</c:v>
                  </c:pt>
                  <c:pt idx="10">
                    <c:v>4.1976750687035915</c:v>
                  </c:pt>
                  <c:pt idx="11">
                    <c:v>3.2295432386687688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'Monthly average'!$R$5:$R$16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average'!$BD$5:$BD$16</c:f>
              <c:numCache>
                <c:formatCode>0.0</c:formatCode>
                <c:ptCount val="12"/>
                <c:pt idx="0">
                  <c:v>0.7444970934018349</c:v>
                </c:pt>
                <c:pt idx="1">
                  <c:v>1.4436131933684977</c:v>
                </c:pt>
                <c:pt idx="2">
                  <c:v>2.9626836290207903</c:v>
                </c:pt>
                <c:pt idx="3">
                  <c:v>4.4584687405953947</c:v>
                </c:pt>
                <c:pt idx="4">
                  <c:v>6.1026020010855691</c:v>
                </c:pt>
                <c:pt idx="5">
                  <c:v>10.680987013117754</c:v>
                </c:pt>
                <c:pt idx="6">
                  <c:v>11.371849943898953</c:v>
                </c:pt>
                <c:pt idx="7">
                  <c:v>9.6568937939214443</c:v>
                </c:pt>
                <c:pt idx="8">
                  <c:v>7.3757917706154901</c:v>
                </c:pt>
                <c:pt idx="9">
                  <c:v>4.0887836694722637</c:v>
                </c:pt>
                <c:pt idx="10">
                  <c:v>2.3645460232750821</c:v>
                </c:pt>
                <c:pt idx="11">
                  <c:v>1.4001760608012987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39200"/>
        <c:axId val="203949184"/>
      </c:lineChart>
      <c:catAx>
        <c:axId val="20393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3949184"/>
        <c:crosses val="autoZero"/>
        <c:auto val="1"/>
        <c:lblAlgn val="ctr"/>
        <c:lblOffset val="100"/>
        <c:noMultiLvlLbl val="0"/>
      </c:catAx>
      <c:valAx>
        <c:axId val="2039491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E</a:t>
                </a:r>
                <a:r>
                  <a:rPr lang="tr-TR">
                    <a:solidFill>
                      <a:sysClr val="windowText" lastClr="000000"/>
                    </a:solidFill>
                  </a:rPr>
                  <a:t>To, mm day</a:t>
                </a:r>
                <a:r>
                  <a:rPr lang="tr-TR" baseline="30000">
                    <a:solidFill>
                      <a:sysClr val="windowText" lastClr="000000"/>
                    </a:solidFill>
                  </a:rPr>
                  <a:t>-1</a:t>
                </a:r>
                <a:endParaRPr lang="en-US" baseline="300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393920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tr-TR"/>
              <a:t>Mardin</a:t>
            </a:r>
            <a:endParaRPr lang="en-US"/>
          </a:p>
        </c:rich>
      </c:tx>
      <c:layout>
        <c:manualLayout>
          <c:xMode val="edge"/>
          <c:yMode val="edge"/>
          <c:x val="0.46096608713059511"/>
          <c:y val="1.440931026486231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7029174199520217"/>
          <c:y val="9.1387963325977456E-2"/>
          <c:w val="0.80747203303489845"/>
          <c:h val="0.63217857018465906"/>
        </c:manualLayout>
      </c:layout>
      <c:barChart>
        <c:barDir val="col"/>
        <c:grouping val="clustered"/>
        <c:varyColors val="0"/>
        <c:ser>
          <c:idx val="0"/>
          <c:order val="0"/>
          <c:tx>
            <c:v>ETo-HS</c:v>
          </c:tx>
          <c:spPr>
            <a:pattFill prst="pct30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'Monthly average'!$R$21:$R$32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average'!$AC$21:$AC$32</c:f>
              <c:numCache>
                <c:formatCode>0.0</c:formatCode>
                <c:ptCount val="12"/>
                <c:pt idx="0">
                  <c:v>34.397492180739519</c:v>
                </c:pt>
                <c:pt idx="1">
                  <c:v>54.878676214330028</c:v>
                </c:pt>
                <c:pt idx="2">
                  <c:v>83.383227896039756</c:v>
                </c:pt>
                <c:pt idx="3">
                  <c:v>104.34418655907541</c:v>
                </c:pt>
                <c:pt idx="4">
                  <c:v>133.25141287376488</c:v>
                </c:pt>
                <c:pt idx="5">
                  <c:v>210.36992696196563</c:v>
                </c:pt>
                <c:pt idx="6">
                  <c:v>219.59391980430996</c:v>
                </c:pt>
                <c:pt idx="7">
                  <c:v>203.95670429967231</c:v>
                </c:pt>
                <c:pt idx="8">
                  <c:v>154.39901913137231</c:v>
                </c:pt>
                <c:pt idx="9">
                  <c:v>85.991068161951404</c:v>
                </c:pt>
                <c:pt idx="10">
                  <c:v>62.317442548262726</c:v>
                </c:pt>
                <c:pt idx="11">
                  <c:v>47.525995561868605</c:v>
                </c:pt>
              </c:numCache>
            </c:numRef>
          </c:val>
        </c:ser>
        <c:ser>
          <c:idx val="1"/>
          <c:order val="1"/>
          <c:tx>
            <c:v>ETo-Turc</c:v>
          </c:tx>
          <c:spPr>
            <a:pattFill prst="lgCheck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f>'Monthly average'!$R$21:$R$32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average'!$BD$21:$BD$32</c:f>
              <c:numCache>
                <c:formatCode>0.0</c:formatCode>
                <c:ptCount val="12"/>
                <c:pt idx="0">
                  <c:v>23.079409895456887</c:v>
                </c:pt>
                <c:pt idx="1">
                  <c:v>44.752008994423413</c:v>
                </c:pt>
                <c:pt idx="2">
                  <c:v>91.843192499644516</c:v>
                </c:pt>
                <c:pt idx="3">
                  <c:v>138.21253095845725</c:v>
                </c:pt>
                <c:pt idx="4">
                  <c:v>189.18066203365268</c:v>
                </c:pt>
                <c:pt idx="5">
                  <c:v>331.11059740665036</c:v>
                </c:pt>
                <c:pt idx="6">
                  <c:v>352.52734826086754</c:v>
                </c:pt>
                <c:pt idx="7">
                  <c:v>299.36370761156468</c:v>
                </c:pt>
                <c:pt idx="8">
                  <c:v>228.6495448890802</c:v>
                </c:pt>
                <c:pt idx="9">
                  <c:v>126.75229375364015</c:v>
                </c:pt>
                <c:pt idx="10">
                  <c:v>73.30092672152756</c:v>
                </c:pt>
                <c:pt idx="11">
                  <c:v>43.40545788484026</c:v>
                </c:pt>
              </c:numCache>
            </c:numRef>
          </c:val>
        </c:ser>
        <c:ser>
          <c:idx val="2"/>
          <c:order val="2"/>
          <c:tx>
            <c:strRef>
              <c:f>'Monthly average'!$AZ$42</c:f>
              <c:strCache>
                <c:ptCount val="1"/>
                <c:pt idx="0">
                  <c:v>ETo-PM</c:v>
                </c:pt>
              </c:strCache>
            </c:strRef>
          </c:tx>
          <c:spPr>
            <a:pattFill prst="wd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val>
            <c:numRef>
              <c:f>'Monthly average'!$AZ$43:$AZ$54</c:f>
              <c:numCache>
                <c:formatCode>General</c:formatCode>
                <c:ptCount val="12"/>
                <c:pt idx="0">
                  <c:v>28.179999999999996</c:v>
                </c:pt>
                <c:pt idx="1">
                  <c:v>49.519999999999996</c:v>
                </c:pt>
                <c:pt idx="2">
                  <c:v>77.649999999999991</c:v>
                </c:pt>
                <c:pt idx="3">
                  <c:v>111.05999999999999</c:v>
                </c:pt>
                <c:pt idx="4">
                  <c:v>145.69</c:v>
                </c:pt>
                <c:pt idx="5">
                  <c:v>187.44</c:v>
                </c:pt>
                <c:pt idx="6">
                  <c:v>198.81000000000003</c:v>
                </c:pt>
                <c:pt idx="7">
                  <c:v>167.18</c:v>
                </c:pt>
                <c:pt idx="8">
                  <c:v>116.62000000000003</c:v>
                </c:pt>
                <c:pt idx="9">
                  <c:v>67.3</c:v>
                </c:pt>
                <c:pt idx="10">
                  <c:v>38.72</c:v>
                </c:pt>
                <c:pt idx="11">
                  <c:v>25.049999999999997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980160"/>
        <c:axId val="203990144"/>
      </c:barChart>
      <c:catAx>
        <c:axId val="2039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tr-TR"/>
          </a:p>
        </c:txPr>
        <c:crossAx val="203990144"/>
        <c:crosses val="autoZero"/>
        <c:auto val="1"/>
        <c:lblAlgn val="ctr"/>
        <c:lblOffset val="100"/>
        <c:noMultiLvlLbl val="0"/>
      </c:catAx>
      <c:valAx>
        <c:axId val="20399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r-TR"/>
                  <a:t> </a:t>
                </a:r>
                <a:r>
                  <a:rPr lang="en-US"/>
                  <a:t>E</a:t>
                </a:r>
                <a:r>
                  <a:rPr lang="tr-TR"/>
                  <a:t>To, mm month</a:t>
                </a:r>
                <a:r>
                  <a:rPr lang="tr-TR" baseline="30000"/>
                  <a:t>-1</a:t>
                </a:r>
                <a:endParaRPr lang="en-US" baseline="30000"/>
              </a:p>
            </c:rich>
          </c:tx>
          <c:layout>
            <c:manualLayout>
              <c:xMode val="edge"/>
              <c:yMode val="edge"/>
              <c:x val="4.8756279107228212E-2"/>
              <c:y val="0.2887646138966313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tr-TR"/>
          </a:p>
        </c:txPr>
        <c:crossAx val="203980160"/>
        <c:crosses val="autoZero"/>
        <c:crossBetween val="between"/>
      </c:valAx>
      <c:dTable>
        <c:showHorzBorder val="1"/>
        <c:showVertBorder val="0"/>
        <c:showOutline val="1"/>
        <c:showKeys val="1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</c:dTable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'2009'!$R$4:$R$368</c:f>
              <c:numCache>
                <c:formatCode>0.0</c:formatCode>
                <c:ptCount val="365"/>
                <c:pt idx="0">
                  <c:v>0.90529373629057508</c:v>
                </c:pt>
                <c:pt idx="1">
                  <c:v>0.91829211784717502</c:v>
                </c:pt>
                <c:pt idx="2">
                  <c:v>0.44616161332545001</c:v>
                </c:pt>
                <c:pt idx="3">
                  <c:v>1.1705308786942499</c:v>
                </c:pt>
                <c:pt idx="4">
                  <c:v>0.78260953893209995</c:v>
                </c:pt>
                <c:pt idx="5">
                  <c:v>1.5202415393250748</c:v>
                </c:pt>
                <c:pt idx="6">
                  <c:v>1.4641319326093496</c:v>
                </c:pt>
                <c:pt idx="7">
                  <c:v>1.5019138507983747</c:v>
                </c:pt>
                <c:pt idx="8">
                  <c:v>1.0270381466351999</c:v>
                </c:pt>
                <c:pt idx="9">
                  <c:v>1.3416816383422498</c:v>
                </c:pt>
                <c:pt idx="10">
                  <c:v>1.0466946011749498</c:v>
                </c:pt>
                <c:pt idx="11">
                  <c:v>1.3085573998740747</c:v>
                </c:pt>
                <c:pt idx="12">
                  <c:v>0.96624667179495005</c:v>
                </c:pt>
                <c:pt idx="13">
                  <c:v>1.5104874734552995</c:v>
                </c:pt>
                <c:pt idx="14">
                  <c:v>0.22193167331250002</c:v>
                </c:pt>
                <c:pt idx="15">
                  <c:v>1.8091759503037503</c:v>
                </c:pt>
                <c:pt idx="16">
                  <c:v>1.6572161719044751</c:v>
                </c:pt>
                <c:pt idx="17">
                  <c:v>1.8701641247515499</c:v>
                </c:pt>
                <c:pt idx="18">
                  <c:v>1.8791580362702998</c:v>
                </c:pt>
                <c:pt idx="19">
                  <c:v>1.6860192809790751</c:v>
                </c:pt>
                <c:pt idx="20">
                  <c:v>1.5184860996939</c:v>
                </c:pt>
                <c:pt idx="21">
                  <c:v>1.8792302331299997</c:v>
                </c:pt>
                <c:pt idx="22">
                  <c:v>2.0799560434460247</c:v>
                </c:pt>
                <c:pt idx="23">
                  <c:v>1.7418125966903997</c:v>
                </c:pt>
                <c:pt idx="24">
                  <c:v>0.27045238324679999</c:v>
                </c:pt>
                <c:pt idx="25">
                  <c:v>1.0244957857900499</c:v>
                </c:pt>
                <c:pt idx="26">
                  <c:v>9.1449355619999992E-2</c:v>
                </c:pt>
                <c:pt idx="27">
                  <c:v>0.63505131329902487</c:v>
                </c:pt>
                <c:pt idx="28">
                  <c:v>2.2044181498665001</c:v>
                </c:pt>
                <c:pt idx="29">
                  <c:v>0.74799445986787483</c:v>
                </c:pt>
                <c:pt idx="30">
                  <c:v>0.68473564506900009</c:v>
                </c:pt>
                <c:pt idx="31">
                  <c:v>1.2463631204044499</c:v>
                </c:pt>
                <c:pt idx="32">
                  <c:v>1.6721794622124002</c:v>
                </c:pt>
                <c:pt idx="33">
                  <c:v>2.02462906051215</c:v>
                </c:pt>
                <c:pt idx="34">
                  <c:v>1.7884690805688745</c:v>
                </c:pt>
                <c:pt idx="35">
                  <c:v>0.37800900560639999</c:v>
                </c:pt>
                <c:pt idx="36">
                  <c:v>1.7490315459577497</c:v>
                </c:pt>
                <c:pt idx="37">
                  <c:v>2.6228480653380002</c:v>
                </c:pt>
                <c:pt idx="38">
                  <c:v>2.2520263307849997</c:v>
                </c:pt>
                <c:pt idx="39">
                  <c:v>0.67941665193599976</c:v>
                </c:pt>
                <c:pt idx="40">
                  <c:v>2.0602515804502497</c:v>
                </c:pt>
                <c:pt idx="41">
                  <c:v>2.3825604632305497</c:v>
                </c:pt>
                <c:pt idx="42">
                  <c:v>1.4440532246673747</c:v>
                </c:pt>
                <c:pt idx="43">
                  <c:v>1.3259038004709751</c:v>
                </c:pt>
                <c:pt idx="44">
                  <c:v>2.4244707402863996</c:v>
                </c:pt>
                <c:pt idx="45">
                  <c:v>1.7845735197394497</c:v>
                </c:pt>
                <c:pt idx="46">
                  <c:v>2.7234453033305996</c:v>
                </c:pt>
                <c:pt idx="47">
                  <c:v>2.4956332694657997</c:v>
                </c:pt>
                <c:pt idx="48">
                  <c:v>2.4042018402769498</c:v>
                </c:pt>
                <c:pt idx="49">
                  <c:v>2.4836375402158497</c:v>
                </c:pt>
                <c:pt idx="50">
                  <c:v>2.4628670684855249</c:v>
                </c:pt>
                <c:pt idx="51">
                  <c:v>2.129399350665675</c:v>
                </c:pt>
                <c:pt idx="52">
                  <c:v>1.9783701504971249</c:v>
                </c:pt>
                <c:pt idx="53">
                  <c:v>2.2511805961428002</c:v>
                </c:pt>
                <c:pt idx="54">
                  <c:v>2.4378043215487497</c:v>
                </c:pt>
                <c:pt idx="55">
                  <c:v>2.5635486589315502</c:v>
                </c:pt>
                <c:pt idx="56">
                  <c:v>2.4734634310517998</c:v>
                </c:pt>
                <c:pt idx="57">
                  <c:v>2.3401330209143998</c:v>
                </c:pt>
                <c:pt idx="58">
                  <c:v>2.0349681910697996</c:v>
                </c:pt>
                <c:pt idx="59">
                  <c:v>1.4220017498124746</c:v>
                </c:pt>
                <c:pt idx="60">
                  <c:v>0.35011940781779999</c:v>
                </c:pt>
                <c:pt idx="61">
                  <c:v>0.20156184503999997</c:v>
                </c:pt>
                <c:pt idx="62">
                  <c:v>0.69271892333572482</c:v>
                </c:pt>
                <c:pt idx="63">
                  <c:v>2.6652563533852498</c:v>
                </c:pt>
                <c:pt idx="64">
                  <c:v>2.8524901913691743</c:v>
                </c:pt>
                <c:pt idx="65">
                  <c:v>3.2176509799758004</c:v>
                </c:pt>
                <c:pt idx="66">
                  <c:v>3.3463244470949989</c:v>
                </c:pt>
                <c:pt idx="67">
                  <c:v>3.1914044746642496</c:v>
                </c:pt>
                <c:pt idx="68">
                  <c:v>2.8536795977975995</c:v>
                </c:pt>
                <c:pt idx="69">
                  <c:v>1.4071285827953999</c:v>
                </c:pt>
                <c:pt idx="70">
                  <c:v>3.0468411908709747</c:v>
                </c:pt>
                <c:pt idx="71">
                  <c:v>2.5341079337133738</c:v>
                </c:pt>
                <c:pt idx="72">
                  <c:v>2.7564761033459995</c:v>
                </c:pt>
                <c:pt idx="73">
                  <c:v>2.0954450938784999</c:v>
                </c:pt>
                <c:pt idx="74">
                  <c:v>1.1398852762919998</c:v>
                </c:pt>
                <c:pt idx="75">
                  <c:v>1.2472464268818002</c:v>
                </c:pt>
                <c:pt idx="76">
                  <c:v>0.28435543565759996</c:v>
                </c:pt>
                <c:pt idx="77">
                  <c:v>2.2061611883363996</c:v>
                </c:pt>
                <c:pt idx="78">
                  <c:v>2.9792652985430998</c:v>
                </c:pt>
                <c:pt idx="79">
                  <c:v>2.8684943197377746</c:v>
                </c:pt>
                <c:pt idx="80">
                  <c:v>0.76756165060319981</c:v>
                </c:pt>
                <c:pt idx="81">
                  <c:v>2.4933288635765996</c:v>
                </c:pt>
                <c:pt idx="82">
                  <c:v>3.1910091109087495</c:v>
                </c:pt>
                <c:pt idx="83">
                  <c:v>3.4010025177779988</c:v>
                </c:pt>
                <c:pt idx="84">
                  <c:v>3.375224064216749</c:v>
                </c:pt>
                <c:pt idx="85">
                  <c:v>3.0279225440351993</c:v>
                </c:pt>
                <c:pt idx="86">
                  <c:v>3.4491276183892494</c:v>
                </c:pt>
                <c:pt idx="87">
                  <c:v>2.3402158999625251</c:v>
                </c:pt>
                <c:pt idx="88">
                  <c:v>3.8431445586612742</c:v>
                </c:pt>
                <c:pt idx="89">
                  <c:v>2.5793138500739996</c:v>
                </c:pt>
                <c:pt idx="90">
                  <c:v>0.90538643804069974</c:v>
                </c:pt>
                <c:pt idx="91">
                  <c:v>2.8836329452763989</c:v>
                </c:pt>
                <c:pt idx="92">
                  <c:v>2.2689233427654001</c:v>
                </c:pt>
                <c:pt idx="93">
                  <c:v>4.4849308075866006</c:v>
                </c:pt>
                <c:pt idx="94">
                  <c:v>4.5618735057578998</c:v>
                </c:pt>
                <c:pt idx="95">
                  <c:v>4.6657903258913986</c:v>
                </c:pt>
                <c:pt idx="96">
                  <c:v>3.2967561459923993</c:v>
                </c:pt>
                <c:pt idx="97">
                  <c:v>3.0452547017141995</c:v>
                </c:pt>
                <c:pt idx="98">
                  <c:v>1.8394894225946248</c:v>
                </c:pt>
                <c:pt idx="99">
                  <c:v>4.5831524251004989</c:v>
                </c:pt>
                <c:pt idx="100">
                  <c:v>3.4371422029763994</c:v>
                </c:pt>
                <c:pt idx="101">
                  <c:v>2.6519133177722249</c:v>
                </c:pt>
                <c:pt idx="102">
                  <c:v>0.60652225761022494</c:v>
                </c:pt>
                <c:pt idx="103">
                  <c:v>1.5475140258605249</c:v>
                </c:pt>
                <c:pt idx="104">
                  <c:v>2.9803551273299997</c:v>
                </c:pt>
                <c:pt idx="105">
                  <c:v>3.3833069201249995</c:v>
                </c:pt>
                <c:pt idx="106">
                  <c:v>3.4494696939864</c:v>
                </c:pt>
                <c:pt idx="107">
                  <c:v>0.47932231857479984</c:v>
                </c:pt>
                <c:pt idx="108">
                  <c:v>4.1855930501359495</c:v>
                </c:pt>
                <c:pt idx="109">
                  <c:v>4.8222337994023494</c:v>
                </c:pt>
                <c:pt idx="110">
                  <c:v>4.8368289839528247</c:v>
                </c:pt>
                <c:pt idx="111">
                  <c:v>5.137295247079499</c:v>
                </c:pt>
                <c:pt idx="112">
                  <c:v>2.2506458728026741</c:v>
                </c:pt>
                <c:pt idx="113">
                  <c:v>5.2883149928973747</c:v>
                </c:pt>
                <c:pt idx="114">
                  <c:v>5.1925808518811998</c:v>
                </c:pt>
                <c:pt idx="115">
                  <c:v>5.3014470859849503</c:v>
                </c:pt>
                <c:pt idx="116">
                  <c:v>5.4073421983012491</c:v>
                </c:pt>
                <c:pt idx="117">
                  <c:v>4.7958697900181253</c:v>
                </c:pt>
                <c:pt idx="118">
                  <c:v>5.7260409925289988</c:v>
                </c:pt>
                <c:pt idx="119">
                  <c:v>3.0002185953144003</c:v>
                </c:pt>
                <c:pt idx="120">
                  <c:v>4.3221687582303749</c:v>
                </c:pt>
                <c:pt idx="121">
                  <c:v>0.82734163270499983</c:v>
                </c:pt>
                <c:pt idx="122">
                  <c:v>5.7230038130705996</c:v>
                </c:pt>
                <c:pt idx="123">
                  <c:v>4.6054505725593762</c:v>
                </c:pt>
                <c:pt idx="124">
                  <c:v>4.2381508905922489</c:v>
                </c:pt>
                <c:pt idx="125">
                  <c:v>4.5522656753641488</c:v>
                </c:pt>
                <c:pt idx="126">
                  <c:v>2.9091687780982487</c:v>
                </c:pt>
                <c:pt idx="127">
                  <c:v>5.6325617755406983</c:v>
                </c:pt>
                <c:pt idx="128">
                  <c:v>5.6946319206137979</c:v>
                </c:pt>
                <c:pt idx="129">
                  <c:v>3.7294968787914731</c:v>
                </c:pt>
                <c:pt idx="130">
                  <c:v>5.6055111592866744</c:v>
                </c:pt>
                <c:pt idx="131">
                  <c:v>6.6717596905492487</c:v>
                </c:pt>
                <c:pt idx="132">
                  <c:v>6.5624600297197508</c:v>
                </c:pt>
                <c:pt idx="133">
                  <c:v>5.9522578195889997</c:v>
                </c:pt>
                <c:pt idx="134">
                  <c:v>6.6073365172120484</c:v>
                </c:pt>
                <c:pt idx="135">
                  <c:v>7.6033666037412013</c:v>
                </c:pt>
                <c:pt idx="136">
                  <c:v>7.8438978088582498</c:v>
                </c:pt>
                <c:pt idx="137">
                  <c:v>7.3204145866318484</c:v>
                </c:pt>
                <c:pt idx="138">
                  <c:v>3.8980442540581492</c:v>
                </c:pt>
                <c:pt idx="139">
                  <c:v>6.6383158459147484</c:v>
                </c:pt>
                <c:pt idx="140">
                  <c:v>5.0817638291602485</c:v>
                </c:pt>
                <c:pt idx="141">
                  <c:v>6.802483401143399</c:v>
                </c:pt>
                <c:pt idx="142">
                  <c:v>2.6192077719767997</c:v>
                </c:pt>
                <c:pt idx="143">
                  <c:v>5.4518478787930507</c:v>
                </c:pt>
                <c:pt idx="144">
                  <c:v>6.7257602403618</c:v>
                </c:pt>
                <c:pt idx="145">
                  <c:v>3.9668564562164983</c:v>
                </c:pt>
                <c:pt idx="146">
                  <c:v>6.6340696146239262</c:v>
                </c:pt>
                <c:pt idx="147">
                  <c:v>6.510991526915249</c:v>
                </c:pt>
                <c:pt idx="148">
                  <c:v>6.5253889068041984</c:v>
                </c:pt>
                <c:pt idx="149">
                  <c:v>7.0585331247989229</c:v>
                </c:pt>
                <c:pt idx="150">
                  <c:v>7.9120529950365723</c:v>
                </c:pt>
                <c:pt idx="151">
                  <c:v>5.446782802506748</c:v>
                </c:pt>
                <c:pt idx="152">
                  <c:v>8.100837592098749</c:v>
                </c:pt>
                <c:pt idx="153">
                  <c:v>8.1519502675233007</c:v>
                </c:pt>
                <c:pt idx="154">
                  <c:v>6.6323242432622997</c:v>
                </c:pt>
                <c:pt idx="155">
                  <c:v>7.0963324782839985</c:v>
                </c:pt>
                <c:pt idx="156">
                  <c:v>7.2138242725814976</c:v>
                </c:pt>
                <c:pt idx="157">
                  <c:v>7.6148993153756246</c:v>
                </c:pt>
                <c:pt idx="158">
                  <c:v>7.5728850404623484</c:v>
                </c:pt>
                <c:pt idx="159">
                  <c:v>7.9471444751477982</c:v>
                </c:pt>
                <c:pt idx="160">
                  <c:v>8.016726408791623</c:v>
                </c:pt>
                <c:pt idx="161">
                  <c:v>8.2120146168479984</c:v>
                </c:pt>
                <c:pt idx="162">
                  <c:v>8.8820530440494991</c:v>
                </c:pt>
                <c:pt idx="163">
                  <c:v>8.5879026555250491</c:v>
                </c:pt>
                <c:pt idx="164">
                  <c:v>7.4651191945501498</c:v>
                </c:pt>
                <c:pt idx="165">
                  <c:v>7.9323802173391487</c:v>
                </c:pt>
                <c:pt idx="166">
                  <c:v>8.0579774597594973</c:v>
                </c:pt>
                <c:pt idx="167">
                  <c:v>7.578775100932873</c:v>
                </c:pt>
                <c:pt idx="168">
                  <c:v>7.1224187507691727</c:v>
                </c:pt>
                <c:pt idx="169">
                  <c:v>7.3159897049483993</c:v>
                </c:pt>
                <c:pt idx="170">
                  <c:v>7.7673919753583993</c:v>
                </c:pt>
                <c:pt idx="171">
                  <c:v>7.5920228563364978</c:v>
                </c:pt>
                <c:pt idx="172">
                  <c:v>8.3477013704114267</c:v>
                </c:pt>
                <c:pt idx="173">
                  <c:v>8.5048210141712968</c:v>
                </c:pt>
                <c:pt idx="174">
                  <c:v>8.2889826084769478</c:v>
                </c:pt>
                <c:pt idx="175">
                  <c:v>7.9825190946441742</c:v>
                </c:pt>
                <c:pt idx="176">
                  <c:v>8.0685933449459988</c:v>
                </c:pt>
                <c:pt idx="177">
                  <c:v>8.2015382140299007</c:v>
                </c:pt>
                <c:pt idx="178">
                  <c:v>7.8177215358659984</c:v>
                </c:pt>
                <c:pt idx="179">
                  <c:v>8.3655238037040007</c:v>
                </c:pt>
                <c:pt idx="180">
                  <c:v>8.1317741920477502</c:v>
                </c:pt>
                <c:pt idx="181">
                  <c:v>8.3707971212726999</c:v>
                </c:pt>
                <c:pt idx="182">
                  <c:v>8.1494912768613723</c:v>
                </c:pt>
                <c:pt idx="183">
                  <c:v>7.2929871469723482</c:v>
                </c:pt>
                <c:pt idx="184">
                  <c:v>7.6860860329586993</c:v>
                </c:pt>
                <c:pt idx="185">
                  <c:v>7.6621002225124482</c:v>
                </c:pt>
                <c:pt idx="186">
                  <c:v>7.9415745119786996</c:v>
                </c:pt>
                <c:pt idx="187">
                  <c:v>6.6798214276481991</c:v>
                </c:pt>
                <c:pt idx="188">
                  <c:v>8.8101385870320001</c:v>
                </c:pt>
                <c:pt idx="189">
                  <c:v>8.6569569872876979</c:v>
                </c:pt>
                <c:pt idx="190">
                  <c:v>8.4552880747958987</c:v>
                </c:pt>
                <c:pt idx="191">
                  <c:v>8.4268999748807989</c:v>
                </c:pt>
                <c:pt idx="192">
                  <c:v>8.80138655955</c:v>
                </c:pt>
                <c:pt idx="193">
                  <c:v>8.1369870999991463</c:v>
                </c:pt>
                <c:pt idx="194">
                  <c:v>7.1046557448236989</c:v>
                </c:pt>
                <c:pt idx="195">
                  <c:v>6.7900409845199974</c:v>
                </c:pt>
                <c:pt idx="196">
                  <c:v>7.4947412714039991</c:v>
                </c:pt>
                <c:pt idx="197">
                  <c:v>7.8895785300767995</c:v>
                </c:pt>
                <c:pt idx="198">
                  <c:v>7.7528298196433996</c:v>
                </c:pt>
                <c:pt idx="199">
                  <c:v>8.0523289149743977</c:v>
                </c:pt>
                <c:pt idx="200">
                  <c:v>8.5103251652369991</c:v>
                </c:pt>
                <c:pt idx="201">
                  <c:v>8.2705026680692484</c:v>
                </c:pt>
                <c:pt idx="202">
                  <c:v>7.8917085830054985</c:v>
                </c:pt>
                <c:pt idx="203">
                  <c:v>8.4004212854507205</c:v>
                </c:pt>
                <c:pt idx="204">
                  <c:v>8.3015568948746985</c:v>
                </c:pt>
                <c:pt idx="205">
                  <c:v>7.9823045913892487</c:v>
                </c:pt>
                <c:pt idx="206">
                  <c:v>7.9732406931187478</c:v>
                </c:pt>
                <c:pt idx="207">
                  <c:v>8.0370817485786734</c:v>
                </c:pt>
                <c:pt idx="208">
                  <c:v>7.72474941586845</c:v>
                </c:pt>
                <c:pt idx="209">
                  <c:v>6.9985573025759988</c:v>
                </c:pt>
                <c:pt idx="210">
                  <c:v>7.3945202428979995</c:v>
                </c:pt>
                <c:pt idx="211">
                  <c:v>7.8904291760699987</c:v>
                </c:pt>
                <c:pt idx="212">
                  <c:v>7.7221436985954002</c:v>
                </c:pt>
                <c:pt idx="213">
                  <c:v>7.265673896223598</c:v>
                </c:pt>
                <c:pt idx="214">
                  <c:v>7.7162024372906979</c:v>
                </c:pt>
                <c:pt idx="215">
                  <c:v>7.8313495526208001</c:v>
                </c:pt>
                <c:pt idx="216">
                  <c:v>8.2359272481643497</c:v>
                </c:pt>
                <c:pt idx="217">
                  <c:v>8.4525006375358469</c:v>
                </c:pt>
                <c:pt idx="218">
                  <c:v>7.8288060867216753</c:v>
                </c:pt>
                <c:pt idx="219">
                  <c:v>7.1723959218425239</c:v>
                </c:pt>
                <c:pt idx="220">
                  <c:v>7.2853482771945002</c:v>
                </c:pt>
                <c:pt idx="221">
                  <c:v>7.0573067604542228</c:v>
                </c:pt>
                <c:pt idx="222">
                  <c:v>6.7718002269059978</c:v>
                </c:pt>
                <c:pt idx="223">
                  <c:v>6.8814274748471993</c:v>
                </c:pt>
                <c:pt idx="224">
                  <c:v>7.0502956841179483</c:v>
                </c:pt>
                <c:pt idx="225">
                  <c:v>7.1970470975655001</c:v>
                </c:pt>
                <c:pt idx="226">
                  <c:v>6.5711795195013742</c:v>
                </c:pt>
                <c:pt idx="227">
                  <c:v>6.8044361543010004</c:v>
                </c:pt>
                <c:pt idx="228">
                  <c:v>7.226575613182801</c:v>
                </c:pt>
                <c:pt idx="229">
                  <c:v>7.5476984046965994</c:v>
                </c:pt>
                <c:pt idx="230">
                  <c:v>8.2078502823350981</c:v>
                </c:pt>
                <c:pt idx="231">
                  <c:v>6.9351308879242497</c:v>
                </c:pt>
                <c:pt idx="232">
                  <c:v>6.8506495115354991</c:v>
                </c:pt>
                <c:pt idx="233">
                  <c:v>6.7206914805622482</c:v>
                </c:pt>
                <c:pt idx="234">
                  <c:v>6.6743452712832019</c:v>
                </c:pt>
                <c:pt idx="235">
                  <c:v>6.6093700620935998</c:v>
                </c:pt>
                <c:pt idx="236">
                  <c:v>5.4090044450471995</c:v>
                </c:pt>
                <c:pt idx="237">
                  <c:v>6.143959636361398</c:v>
                </c:pt>
                <c:pt idx="238">
                  <c:v>5.2972279899083983</c:v>
                </c:pt>
                <c:pt idx="239">
                  <c:v>6.6573755713079983</c:v>
                </c:pt>
                <c:pt idx="240">
                  <c:v>6.6312926139847486</c:v>
                </c:pt>
                <c:pt idx="241">
                  <c:v>6.7341375317624976</c:v>
                </c:pt>
                <c:pt idx="242">
                  <c:v>6.4719104336029503</c:v>
                </c:pt>
                <c:pt idx="243">
                  <c:v>6.3957533060241003</c:v>
                </c:pt>
                <c:pt idx="244">
                  <c:v>6.6059927715784497</c:v>
                </c:pt>
                <c:pt idx="245">
                  <c:v>6.1930446605255991</c:v>
                </c:pt>
                <c:pt idx="246">
                  <c:v>6.9020197873199987</c:v>
                </c:pt>
                <c:pt idx="247">
                  <c:v>6.3665607268151989</c:v>
                </c:pt>
                <c:pt idx="248">
                  <c:v>5.73789183692445</c:v>
                </c:pt>
                <c:pt idx="249">
                  <c:v>6.4792212251339985</c:v>
                </c:pt>
                <c:pt idx="250">
                  <c:v>6.3601307860859997</c:v>
                </c:pt>
                <c:pt idx="251">
                  <c:v>6.4174834557398253</c:v>
                </c:pt>
                <c:pt idx="252">
                  <c:v>5.4217032341928002</c:v>
                </c:pt>
                <c:pt idx="253">
                  <c:v>5.4222591991259987</c:v>
                </c:pt>
                <c:pt idx="254">
                  <c:v>3.3247195368297748</c:v>
                </c:pt>
                <c:pt idx="255">
                  <c:v>5.4041144584240506</c:v>
                </c:pt>
                <c:pt idx="256">
                  <c:v>5.3573566779312003</c:v>
                </c:pt>
                <c:pt idx="257">
                  <c:v>5.5597872181793244</c:v>
                </c:pt>
                <c:pt idx="258">
                  <c:v>5.0910057639044997</c:v>
                </c:pt>
                <c:pt idx="259">
                  <c:v>4.9556804857746739</c:v>
                </c:pt>
                <c:pt idx="260">
                  <c:v>4.5017320482224994</c:v>
                </c:pt>
                <c:pt idx="261">
                  <c:v>4.6561894941728248</c:v>
                </c:pt>
                <c:pt idx="262">
                  <c:v>3.5381502754801493</c:v>
                </c:pt>
                <c:pt idx="263">
                  <c:v>3.8488024350132743</c:v>
                </c:pt>
                <c:pt idx="264">
                  <c:v>4.3001052505655233</c:v>
                </c:pt>
                <c:pt idx="265">
                  <c:v>4.978837260172126</c:v>
                </c:pt>
                <c:pt idx="266">
                  <c:v>4.5589250989688237</c:v>
                </c:pt>
                <c:pt idx="267">
                  <c:v>4.0382705693508738</c:v>
                </c:pt>
                <c:pt idx="268">
                  <c:v>4.5531696095156997</c:v>
                </c:pt>
                <c:pt idx="269">
                  <c:v>4.5608002527806244</c:v>
                </c:pt>
                <c:pt idx="270">
                  <c:v>3.7061355466248753</c:v>
                </c:pt>
                <c:pt idx="271">
                  <c:v>3.7189186882238987</c:v>
                </c:pt>
                <c:pt idx="272">
                  <c:v>3.34258027866015</c:v>
                </c:pt>
                <c:pt idx="273">
                  <c:v>4.4531772043987488</c:v>
                </c:pt>
                <c:pt idx="274">
                  <c:v>4.1022049404798011</c:v>
                </c:pt>
                <c:pt idx="275">
                  <c:v>4.7061755056779759</c:v>
                </c:pt>
                <c:pt idx="276">
                  <c:v>3.1007976613083006</c:v>
                </c:pt>
                <c:pt idx="277">
                  <c:v>4.8966373291066487</c:v>
                </c:pt>
                <c:pt idx="278">
                  <c:v>4.3185325167337503</c:v>
                </c:pt>
                <c:pt idx="279">
                  <c:v>3.9665563726703992</c:v>
                </c:pt>
                <c:pt idx="280">
                  <c:v>3.4460623214463744</c:v>
                </c:pt>
                <c:pt idx="281">
                  <c:v>3.0563173970579252</c:v>
                </c:pt>
                <c:pt idx="282">
                  <c:v>2.3560509550729494</c:v>
                </c:pt>
                <c:pt idx="283">
                  <c:v>3.5326888531681493</c:v>
                </c:pt>
                <c:pt idx="284">
                  <c:v>4.2756366543159734</c:v>
                </c:pt>
                <c:pt idx="285">
                  <c:v>0.68547418947562477</c:v>
                </c:pt>
                <c:pt idx="286">
                  <c:v>0.50838671152259995</c:v>
                </c:pt>
                <c:pt idx="287">
                  <c:v>2.7558376277160002</c:v>
                </c:pt>
                <c:pt idx="288">
                  <c:v>4.4392854480952479</c:v>
                </c:pt>
                <c:pt idx="289">
                  <c:v>0.26708540656875002</c:v>
                </c:pt>
                <c:pt idx="290">
                  <c:v>2.8462904702180989</c:v>
                </c:pt>
                <c:pt idx="291">
                  <c:v>4.0650794243519242</c:v>
                </c:pt>
                <c:pt idx="292">
                  <c:v>4.2008120990472007</c:v>
                </c:pt>
                <c:pt idx="293">
                  <c:v>3.1328530670151005</c:v>
                </c:pt>
                <c:pt idx="294">
                  <c:v>3.0661011766012489</c:v>
                </c:pt>
                <c:pt idx="295">
                  <c:v>3.6947224263872989</c:v>
                </c:pt>
                <c:pt idx="296">
                  <c:v>2.9658958644184499</c:v>
                </c:pt>
                <c:pt idx="297">
                  <c:v>3.0238295468955743</c:v>
                </c:pt>
                <c:pt idx="298">
                  <c:v>3.2710171060229252</c:v>
                </c:pt>
                <c:pt idx="299">
                  <c:v>2.9842050125951252</c:v>
                </c:pt>
                <c:pt idx="300">
                  <c:v>0.84823059077820018</c:v>
                </c:pt>
                <c:pt idx="301">
                  <c:v>2.5572142439793</c:v>
                </c:pt>
                <c:pt idx="302">
                  <c:v>2.1962029330487995</c:v>
                </c:pt>
                <c:pt idx="303">
                  <c:v>0.66661275987900004</c:v>
                </c:pt>
                <c:pt idx="304">
                  <c:v>0.9915207296084998</c:v>
                </c:pt>
                <c:pt idx="305">
                  <c:v>2.0350507017665995</c:v>
                </c:pt>
                <c:pt idx="306">
                  <c:v>2.3152923898265998</c:v>
                </c:pt>
                <c:pt idx="307">
                  <c:v>2.33023689421695</c:v>
                </c:pt>
                <c:pt idx="308">
                  <c:v>2.3131682305191004</c:v>
                </c:pt>
                <c:pt idx="309">
                  <c:v>0.6381554099147998</c:v>
                </c:pt>
                <c:pt idx="310">
                  <c:v>1.8636969805385244</c:v>
                </c:pt>
                <c:pt idx="311">
                  <c:v>1.2636955236509999</c:v>
                </c:pt>
                <c:pt idx="312">
                  <c:v>2.0030576702174998</c:v>
                </c:pt>
                <c:pt idx="313">
                  <c:v>2.1409377103537492</c:v>
                </c:pt>
                <c:pt idx="314">
                  <c:v>2.7151213000882501</c:v>
                </c:pt>
                <c:pt idx="315">
                  <c:v>2.7075099338759991</c:v>
                </c:pt>
                <c:pt idx="316">
                  <c:v>2.7082554769577993</c:v>
                </c:pt>
                <c:pt idx="317">
                  <c:v>2.2352589784709997</c:v>
                </c:pt>
                <c:pt idx="318">
                  <c:v>1.9721827077235492</c:v>
                </c:pt>
                <c:pt idx="319">
                  <c:v>2.0063102124172496</c:v>
                </c:pt>
                <c:pt idx="320">
                  <c:v>1.7656634677679244</c:v>
                </c:pt>
                <c:pt idx="321">
                  <c:v>1.7247700859366248</c:v>
                </c:pt>
                <c:pt idx="322">
                  <c:v>0.41433556771034991</c:v>
                </c:pt>
                <c:pt idx="323">
                  <c:v>1.31719364225625</c:v>
                </c:pt>
                <c:pt idx="324">
                  <c:v>0.77741050554727487</c:v>
                </c:pt>
                <c:pt idx="325">
                  <c:v>1.87094110047975</c:v>
                </c:pt>
                <c:pt idx="326">
                  <c:v>1.9259808921638997</c:v>
                </c:pt>
                <c:pt idx="327">
                  <c:v>1.6751513207025002</c:v>
                </c:pt>
                <c:pt idx="328">
                  <c:v>1.4887252771742998</c:v>
                </c:pt>
                <c:pt idx="329">
                  <c:v>1.1947101963699001</c:v>
                </c:pt>
                <c:pt idx="330">
                  <c:v>1.6961763231983999</c:v>
                </c:pt>
                <c:pt idx="331">
                  <c:v>0.76371287039204994</c:v>
                </c:pt>
                <c:pt idx="332">
                  <c:v>0.12441827261279999</c:v>
                </c:pt>
                <c:pt idx="333">
                  <c:v>2.0181446037868502</c:v>
                </c:pt>
                <c:pt idx="334">
                  <c:v>2.2104025082762253</c:v>
                </c:pt>
                <c:pt idx="335">
                  <c:v>2.0582411189183998</c:v>
                </c:pt>
                <c:pt idx="336">
                  <c:v>0.60601159988999997</c:v>
                </c:pt>
                <c:pt idx="337">
                  <c:v>0.83766406466924981</c:v>
                </c:pt>
                <c:pt idx="338">
                  <c:v>1.8558851084216998</c:v>
                </c:pt>
                <c:pt idx="339">
                  <c:v>2.2401779420650501</c:v>
                </c:pt>
                <c:pt idx="340">
                  <c:v>2.0021529993632994</c:v>
                </c:pt>
                <c:pt idx="341">
                  <c:v>1.8382793884919997</c:v>
                </c:pt>
                <c:pt idx="342">
                  <c:v>0.48664366951049992</c:v>
                </c:pt>
                <c:pt idx="343">
                  <c:v>1.308198625683525</c:v>
                </c:pt>
                <c:pt idx="344">
                  <c:v>0.88275542376779981</c:v>
                </c:pt>
                <c:pt idx="345">
                  <c:v>1.3211656973774999</c:v>
                </c:pt>
                <c:pt idx="346">
                  <c:v>1.5519316633012499</c:v>
                </c:pt>
                <c:pt idx="347">
                  <c:v>1.9063617638917496</c:v>
                </c:pt>
                <c:pt idx="348">
                  <c:v>1.7837712505535994</c:v>
                </c:pt>
                <c:pt idx="349">
                  <c:v>1.9010258265977997</c:v>
                </c:pt>
                <c:pt idx="350">
                  <c:v>1.7772141058334996</c:v>
                </c:pt>
                <c:pt idx="351">
                  <c:v>1.62859687014105</c:v>
                </c:pt>
                <c:pt idx="352">
                  <c:v>1.8185637521726998</c:v>
                </c:pt>
                <c:pt idx="353">
                  <c:v>1.80427638654615</c:v>
                </c:pt>
                <c:pt idx="354">
                  <c:v>1.7733095817884998</c:v>
                </c:pt>
                <c:pt idx="355">
                  <c:v>0.47984316734834992</c:v>
                </c:pt>
                <c:pt idx="356">
                  <c:v>1.5261102354187499</c:v>
                </c:pt>
                <c:pt idx="357">
                  <c:v>0.80562867271777483</c:v>
                </c:pt>
                <c:pt idx="358">
                  <c:v>2.0286046763628751</c:v>
                </c:pt>
                <c:pt idx="359">
                  <c:v>1.8529743962515497</c:v>
                </c:pt>
                <c:pt idx="360">
                  <c:v>1.6627427924009999</c:v>
                </c:pt>
                <c:pt idx="361">
                  <c:v>1.6534853869010999</c:v>
                </c:pt>
                <c:pt idx="362">
                  <c:v>1.2497448311354999</c:v>
                </c:pt>
                <c:pt idx="363">
                  <c:v>1.54963167762795</c:v>
                </c:pt>
                <c:pt idx="364">
                  <c:v>0.71462735509274999</c:v>
                </c:pt>
              </c:numCache>
            </c:numRef>
          </c:xVal>
          <c:yVal>
            <c:numRef>
              <c:f>'2009'!$S$4:$S$368</c:f>
              <c:numCache>
                <c:formatCode>0.0</c:formatCode>
                <c:ptCount val="365"/>
                <c:pt idx="0">
                  <c:v>-2.3490738337082919</c:v>
                </c:pt>
                <c:pt idx="1">
                  <c:v>-1.8998710244188313</c:v>
                </c:pt>
                <c:pt idx="2">
                  <c:v>-0.2107960726472615</c:v>
                </c:pt>
                <c:pt idx="3">
                  <c:v>9.0578316548478408E-2</c:v>
                </c:pt>
                <c:pt idx="4">
                  <c:v>0.50469699387591405</c:v>
                </c:pt>
                <c:pt idx="5">
                  <c:v>0.93349376093337499</c:v>
                </c:pt>
                <c:pt idx="6">
                  <c:v>1.2281914271405141</c:v>
                </c:pt>
                <c:pt idx="7">
                  <c:v>1.4876902981323201</c:v>
                </c:pt>
                <c:pt idx="8">
                  <c:v>0.9462973296914593</c:v>
                </c:pt>
                <c:pt idx="9">
                  <c:v>-0.14113550996655172</c:v>
                </c:pt>
                <c:pt idx="10">
                  <c:v>-0.26050795386032566</c:v>
                </c:pt>
                <c:pt idx="11">
                  <c:v>-0.14855644985774025</c:v>
                </c:pt>
                <c:pt idx="12">
                  <c:v>0.60083665956168097</c:v>
                </c:pt>
                <c:pt idx="13">
                  <c:v>1.9071252794559261</c:v>
                </c:pt>
                <c:pt idx="14">
                  <c:v>0.40272649597728399</c:v>
                </c:pt>
                <c:pt idx="15">
                  <c:v>2.2133945845209335</c:v>
                </c:pt>
                <c:pt idx="16">
                  <c:v>1.4545208957639217</c:v>
                </c:pt>
                <c:pt idx="17">
                  <c:v>2.1233154302092938</c:v>
                </c:pt>
                <c:pt idx="18">
                  <c:v>2.0860697571515803</c:v>
                </c:pt>
                <c:pt idx="19">
                  <c:v>1.7347512550822073</c:v>
                </c:pt>
                <c:pt idx="20">
                  <c:v>1.494701432880291</c:v>
                </c:pt>
                <c:pt idx="21">
                  <c:v>1.6564307318229754</c:v>
                </c:pt>
                <c:pt idx="22">
                  <c:v>2.3428415523328763</c:v>
                </c:pt>
                <c:pt idx="23">
                  <c:v>0.99629327000808354</c:v>
                </c:pt>
                <c:pt idx="24">
                  <c:v>0.26954224326632698</c:v>
                </c:pt>
                <c:pt idx="25">
                  <c:v>1.0707900888754136</c:v>
                </c:pt>
                <c:pt idx="26">
                  <c:v>0.24252995589325535</c:v>
                </c:pt>
                <c:pt idx="27">
                  <c:v>0.75467488245700576</c:v>
                </c:pt>
                <c:pt idx="28">
                  <c:v>2.0909681135713667</c:v>
                </c:pt>
                <c:pt idx="29">
                  <c:v>0.87899851675685547</c:v>
                </c:pt>
                <c:pt idx="30">
                  <c:v>0.73378348541804073</c:v>
                </c:pt>
                <c:pt idx="31">
                  <c:v>0.951121739937282</c:v>
                </c:pt>
                <c:pt idx="32">
                  <c:v>1.5663767809316536</c:v>
                </c:pt>
                <c:pt idx="33">
                  <c:v>1.3661503241799089</c:v>
                </c:pt>
                <c:pt idx="34">
                  <c:v>2.0201962367549822</c:v>
                </c:pt>
                <c:pt idx="35">
                  <c:v>0.55938463917442605</c:v>
                </c:pt>
                <c:pt idx="36">
                  <c:v>2.2828043621929295</c:v>
                </c:pt>
                <c:pt idx="37">
                  <c:v>2.7021834523867128</c:v>
                </c:pt>
                <c:pt idx="38">
                  <c:v>2.7468999606362665</c:v>
                </c:pt>
                <c:pt idx="39">
                  <c:v>0.67946004142294714</c:v>
                </c:pt>
                <c:pt idx="40">
                  <c:v>1.9640780352223461</c:v>
                </c:pt>
                <c:pt idx="41">
                  <c:v>2.5460370690813945</c:v>
                </c:pt>
                <c:pt idx="42">
                  <c:v>1.3476932401503026</c:v>
                </c:pt>
                <c:pt idx="43">
                  <c:v>1.6883501810974768</c:v>
                </c:pt>
                <c:pt idx="44">
                  <c:v>3.0021288464026403</c:v>
                </c:pt>
                <c:pt idx="45">
                  <c:v>2.2372396352179664</c:v>
                </c:pt>
                <c:pt idx="46">
                  <c:v>2.9389350469057831</c:v>
                </c:pt>
                <c:pt idx="47">
                  <c:v>1.6834871762444694</c:v>
                </c:pt>
                <c:pt idx="48">
                  <c:v>1.8638470174083397</c:v>
                </c:pt>
                <c:pt idx="49">
                  <c:v>2.0636840064128221</c:v>
                </c:pt>
                <c:pt idx="50">
                  <c:v>2.4244453123219341</c:v>
                </c:pt>
                <c:pt idx="51">
                  <c:v>0.98358101282955446</c:v>
                </c:pt>
                <c:pt idx="52">
                  <c:v>0.50500514567311738</c:v>
                </c:pt>
                <c:pt idx="53">
                  <c:v>1.400502303624487</c:v>
                </c:pt>
                <c:pt idx="54">
                  <c:v>2.0129250663134806</c:v>
                </c:pt>
                <c:pt idx="55">
                  <c:v>1.9449626137958604</c:v>
                </c:pt>
                <c:pt idx="56">
                  <c:v>2.4946103545501073</c:v>
                </c:pt>
                <c:pt idx="57">
                  <c:v>2.2316146797491481</c:v>
                </c:pt>
                <c:pt idx="58">
                  <c:v>1.1817605886196776</c:v>
                </c:pt>
                <c:pt idx="59">
                  <c:v>1.1029973146831018</c:v>
                </c:pt>
                <c:pt idx="60">
                  <c:v>0.28284864597382786</c:v>
                </c:pt>
                <c:pt idx="61">
                  <c:v>0.13104920486387844</c:v>
                </c:pt>
                <c:pt idx="62">
                  <c:v>0.45129973728140221</c:v>
                </c:pt>
                <c:pt idx="63">
                  <c:v>2.2874275924392973</c:v>
                </c:pt>
                <c:pt idx="64">
                  <c:v>2.0135010434078118</c:v>
                </c:pt>
                <c:pt idx="65">
                  <c:v>5.1175910569316096</c:v>
                </c:pt>
                <c:pt idx="66">
                  <c:v>5.0774791075159902</c:v>
                </c:pt>
                <c:pt idx="67">
                  <c:v>4.9454262266023941</c:v>
                </c:pt>
                <c:pt idx="68">
                  <c:v>3.1825399688585918</c:v>
                </c:pt>
                <c:pt idx="69">
                  <c:v>1.8006161683732058</c:v>
                </c:pt>
                <c:pt idx="70">
                  <c:v>3.8848898580144322</c:v>
                </c:pt>
                <c:pt idx="71">
                  <c:v>2.8329956561625345</c:v>
                </c:pt>
                <c:pt idx="72">
                  <c:v>3.2033250799643294</c:v>
                </c:pt>
                <c:pt idx="73">
                  <c:v>1.6673365797920447</c:v>
                </c:pt>
                <c:pt idx="74">
                  <c:v>1.0277555358521187</c:v>
                </c:pt>
                <c:pt idx="75">
                  <c:v>1.2190797294320663</c:v>
                </c:pt>
                <c:pt idx="76">
                  <c:v>0.43217980254527288</c:v>
                </c:pt>
                <c:pt idx="77">
                  <c:v>2.6411354323494454</c:v>
                </c:pt>
                <c:pt idx="78">
                  <c:v>2.2315044295134934</c:v>
                </c:pt>
                <c:pt idx="79">
                  <c:v>3.2636278935836467</c:v>
                </c:pt>
                <c:pt idx="80">
                  <c:v>1.316541817599602</c:v>
                </c:pt>
                <c:pt idx="81">
                  <c:v>2.0887820014827994</c:v>
                </c:pt>
                <c:pt idx="82">
                  <c:v>2.8550293136850309</c:v>
                </c:pt>
                <c:pt idx="83">
                  <c:v>3.4143352130691467</c:v>
                </c:pt>
                <c:pt idx="84">
                  <c:v>3.8713053615269857</c:v>
                </c:pt>
                <c:pt idx="85">
                  <c:v>3.3419671895363905</c:v>
                </c:pt>
                <c:pt idx="86">
                  <c:v>3.1395655774127071</c:v>
                </c:pt>
                <c:pt idx="87">
                  <c:v>2.453958884841172</c:v>
                </c:pt>
                <c:pt idx="88">
                  <c:v>5.0151651891608768</c:v>
                </c:pt>
                <c:pt idx="89">
                  <c:v>3.5980024802113717</c:v>
                </c:pt>
                <c:pt idx="90">
                  <c:v>1.5602145097673064</c:v>
                </c:pt>
                <c:pt idx="91">
                  <c:v>4.2543811107593799</c:v>
                </c:pt>
                <c:pt idx="92">
                  <c:v>3.3302768197985637</c:v>
                </c:pt>
                <c:pt idx="93">
                  <c:v>4.2454802244016268</c:v>
                </c:pt>
                <c:pt idx="94">
                  <c:v>6.2885770562645735</c:v>
                </c:pt>
                <c:pt idx="95">
                  <c:v>5.3767339029160492</c:v>
                </c:pt>
                <c:pt idx="96">
                  <c:v>4.0881142772142613</c:v>
                </c:pt>
                <c:pt idx="97">
                  <c:v>4.2938567111767894</c:v>
                </c:pt>
                <c:pt idx="98">
                  <c:v>2.7815382700851115</c:v>
                </c:pt>
                <c:pt idx="99">
                  <c:v>6.0306001396133109</c:v>
                </c:pt>
                <c:pt idx="100">
                  <c:v>4.7753812508878033</c:v>
                </c:pt>
                <c:pt idx="101">
                  <c:v>3.5464674381526411</c:v>
                </c:pt>
                <c:pt idx="102">
                  <c:v>0.96962876138308651</c:v>
                </c:pt>
                <c:pt idx="103">
                  <c:v>2.5058854172520464</c:v>
                </c:pt>
                <c:pt idx="104">
                  <c:v>3.716986510159427</c:v>
                </c:pt>
                <c:pt idx="105">
                  <c:v>4.0850527180161942</c:v>
                </c:pt>
                <c:pt idx="106">
                  <c:v>3.1291865249214941</c:v>
                </c:pt>
                <c:pt idx="107">
                  <c:v>0.56094475304992375</c:v>
                </c:pt>
                <c:pt idx="108">
                  <c:v>6.0837011059960435</c:v>
                </c:pt>
                <c:pt idx="109">
                  <c:v>5.839609072132121</c:v>
                </c:pt>
                <c:pt idx="110">
                  <c:v>5.5173923497696089</c:v>
                </c:pt>
                <c:pt idx="111">
                  <c:v>7.1406105389340215</c:v>
                </c:pt>
                <c:pt idx="112">
                  <c:v>2.9266617122978609</c:v>
                </c:pt>
                <c:pt idx="113">
                  <c:v>7.8088879760149581</c:v>
                </c:pt>
                <c:pt idx="114">
                  <c:v>8.0644671158927217</c:v>
                </c:pt>
                <c:pt idx="115">
                  <c:v>7.1629604800256539</c:v>
                </c:pt>
                <c:pt idx="116">
                  <c:v>7.5000005426763039</c:v>
                </c:pt>
                <c:pt idx="117">
                  <c:v>6.8834814483413496</c:v>
                </c:pt>
                <c:pt idx="118">
                  <c:v>7.6464593815999473</c:v>
                </c:pt>
                <c:pt idx="119">
                  <c:v>4.8476073691168464</c:v>
                </c:pt>
                <c:pt idx="120">
                  <c:v>7.3214733861114318</c:v>
                </c:pt>
                <c:pt idx="121">
                  <c:v>1.6854364933055157</c:v>
                </c:pt>
                <c:pt idx="122">
                  <c:v>8.3140828381498491</c:v>
                </c:pt>
                <c:pt idx="123">
                  <c:v>5.3652481041681526</c:v>
                </c:pt>
                <c:pt idx="124">
                  <c:v>6.3228357377993705</c:v>
                </c:pt>
                <c:pt idx="125">
                  <c:v>6.2653102081671408</c:v>
                </c:pt>
                <c:pt idx="126">
                  <c:v>3.728218111912974</c:v>
                </c:pt>
                <c:pt idx="127">
                  <c:v>6.4383114973821955</c:v>
                </c:pt>
                <c:pt idx="128">
                  <c:v>6.8424112194032709</c:v>
                </c:pt>
                <c:pt idx="129">
                  <c:v>5.4803701768378383</c:v>
                </c:pt>
                <c:pt idx="130">
                  <c:v>6.9942901791723493</c:v>
                </c:pt>
                <c:pt idx="131">
                  <c:v>9.2543269185029722</c:v>
                </c:pt>
                <c:pt idx="132">
                  <c:v>8.5810689522189652</c:v>
                </c:pt>
                <c:pt idx="133">
                  <c:v>7.4472949363869185</c:v>
                </c:pt>
                <c:pt idx="134">
                  <c:v>8.8259032913709703</c:v>
                </c:pt>
                <c:pt idx="135">
                  <c:v>9.8398659713283099</c:v>
                </c:pt>
                <c:pt idx="136">
                  <c:v>10.108788486010523</c:v>
                </c:pt>
                <c:pt idx="137">
                  <c:v>9.4311154140512379</c:v>
                </c:pt>
                <c:pt idx="138">
                  <c:v>4.6564487690925418</c:v>
                </c:pt>
                <c:pt idx="139">
                  <c:v>8.13554262153915</c:v>
                </c:pt>
                <c:pt idx="140">
                  <c:v>5.7876066452384496</c:v>
                </c:pt>
                <c:pt idx="141">
                  <c:v>7.9545418300877628</c:v>
                </c:pt>
                <c:pt idx="142">
                  <c:v>3.7693939304227646</c:v>
                </c:pt>
                <c:pt idx="143">
                  <c:v>7.0057722433486589</c:v>
                </c:pt>
                <c:pt idx="144">
                  <c:v>10.706333645532391</c:v>
                </c:pt>
                <c:pt idx="145">
                  <c:v>5.5946997094742299</c:v>
                </c:pt>
                <c:pt idx="146">
                  <c:v>9.0669232706327634</c:v>
                </c:pt>
                <c:pt idx="147">
                  <c:v>9.5762915202163974</c:v>
                </c:pt>
                <c:pt idx="148">
                  <c:v>9.4318261294071615</c:v>
                </c:pt>
                <c:pt idx="149">
                  <c:v>12.328621283431691</c:v>
                </c:pt>
                <c:pt idx="150">
                  <c:v>12.621404061331299</c:v>
                </c:pt>
                <c:pt idx="151">
                  <c:v>10.220095504474816</c:v>
                </c:pt>
                <c:pt idx="152">
                  <c:v>12.632576413996899</c:v>
                </c:pt>
                <c:pt idx="153">
                  <c:v>13.03975958260677</c:v>
                </c:pt>
                <c:pt idx="154">
                  <c:v>10.867895672697935</c:v>
                </c:pt>
                <c:pt idx="155">
                  <c:v>10.655958549027554</c:v>
                </c:pt>
                <c:pt idx="156">
                  <c:v>12.636919067377804</c:v>
                </c:pt>
                <c:pt idx="157">
                  <c:v>11.16279476808101</c:v>
                </c:pt>
                <c:pt idx="158">
                  <c:v>12.390218544576335</c:v>
                </c:pt>
                <c:pt idx="159">
                  <c:v>14.295862212182728</c:v>
                </c:pt>
                <c:pt idx="160">
                  <c:v>11.520939643879354</c:v>
                </c:pt>
                <c:pt idx="161">
                  <c:v>11.863002016959719</c:v>
                </c:pt>
                <c:pt idx="162">
                  <c:v>11.882042844372187</c:v>
                </c:pt>
                <c:pt idx="163">
                  <c:v>12.255505372397369</c:v>
                </c:pt>
                <c:pt idx="164">
                  <c:v>13.47068954439094</c:v>
                </c:pt>
                <c:pt idx="165">
                  <c:v>15.877053283936723</c:v>
                </c:pt>
                <c:pt idx="166">
                  <c:v>16.629689454163422</c:v>
                </c:pt>
                <c:pt idx="167">
                  <c:v>15.186642659333039</c:v>
                </c:pt>
                <c:pt idx="168">
                  <c:v>14.094766165092842</c:v>
                </c:pt>
                <c:pt idx="169">
                  <c:v>10.69851471982723</c:v>
                </c:pt>
                <c:pt idx="170">
                  <c:v>13.476719262510105</c:v>
                </c:pt>
                <c:pt idx="171">
                  <c:v>13.017507885958416</c:v>
                </c:pt>
                <c:pt idx="172">
                  <c:v>14.452798305377041</c:v>
                </c:pt>
                <c:pt idx="173">
                  <c:v>16.025052726716051</c:v>
                </c:pt>
                <c:pt idx="174">
                  <c:v>17.284433831936436</c:v>
                </c:pt>
                <c:pt idx="175">
                  <c:v>16.583604122325919</c:v>
                </c:pt>
                <c:pt idx="176">
                  <c:v>15.059500952954894</c:v>
                </c:pt>
                <c:pt idx="177">
                  <c:v>18.011918045213747</c:v>
                </c:pt>
                <c:pt idx="178">
                  <c:v>13.184338873988162</c:v>
                </c:pt>
                <c:pt idx="179">
                  <c:v>18.078693142540182</c:v>
                </c:pt>
                <c:pt idx="180">
                  <c:v>14.797999203419101</c:v>
                </c:pt>
                <c:pt idx="181">
                  <c:v>15.387450334321787</c:v>
                </c:pt>
                <c:pt idx="182">
                  <c:v>14.280962072506506</c:v>
                </c:pt>
                <c:pt idx="183">
                  <c:v>13.444684870537827</c:v>
                </c:pt>
                <c:pt idx="184">
                  <c:v>14.074559488013801</c:v>
                </c:pt>
                <c:pt idx="185">
                  <c:v>15.595670145601551</c:v>
                </c:pt>
                <c:pt idx="186">
                  <c:v>16.481054333008991</c:v>
                </c:pt>
                <c:pt idx="187">
                  <c:v>13.300705784062412</c:v>
                </c:pt>
                <c:pt idx="188">
                  <c:v>16.071467757644463</c:v>
                </c:pt>
                <c:pt idx="189">
                  <c:v>17.182222231274981</c:v>
                </c:pt>
                <c:pt idx="190">
                  <c:v>15.6259127426537</c:v>
                </c:pt>
                <c:pt idx="191">
                  <c:v>15.213147925985009</c:v>
                </c:pt>
                <c:pt idx="192">
                  <c:v>13.289570586072234</c:v>
                </c:pt>
                <c:pt idx="193">
                  <c:v>13.867418486183716</c:v>
                </c:pt>
                <c:pt idx="194">
                  <c:v>10.662393542774295</c:v>
                </c:pt>
                <c:pt idx="195">
                  <c:v>13.292950150354272</c:v>
                </c:pt>
                <c:pt idx="196">
                  <c:v>15.037946272446867</c:v>
                </c:pt>
                <c:pt idx="197">
                  <c:v>12.833588078307026</c:v>
                </c:pt>
                <c:pt idx="198">
                  <c:v>12.796360593748304</c:v>
                </c:pt>
                <c:pt idx="199">
                  <c:v>13.242419515552999</c:v>
                </c:pt>
                <c:pt idx="200">
                  <c:v>14.764585071561774</c:v>
                </c:pt>
                <c:pt idx="201">
                  <c:v>15.485614966216609</c:v>
                </c:pt>
                <c:pt idx="202">
                  <c:v>15.127853147252306</c:v>
                </c:pt>
                <c:pt idx="203">
                  <c:v>17.146858609053083</c:v>
                </c:pt>
                <c:pt idx="204">
                  <c:v>14.656768729216445</c:v>
                </c:pt>
                <c:pt idx="205">
                  <c:v>15.602305257835031</c:v>
                </c:pt>
                <c:pt idx="206">
                  <c:v>15.185954791226552</c:v>
                </c:pt>
                <c:pt idx="207">
                  <c:v>14.951533236213201</c:v>
                </c:pt>
                <c:pt idx="208">
                  <c:v>14.021548388783325</c:v>
                </c:pt>
                <c:pt idx="209">
                  <c:v>14.948947350878766</c:v>
                </c:pt>
                <c:pt idx="210">
                  <c:v>16.972915661412479</c:v>
                </c:pt>
                <c:pt idx="211">
                  <c:v>14.745001065410756</c:v>
                </c:pt>
                <c:pt idx="212">
                  <c:v>14.204171832702229</c:v>
                </c:pt>
                <c:pt idx="213">
                  <c:v>15.082924052185133</c:v>
                </c:pt>
                <c:pt idx="214">
                  <c:v>12.979721776774255</c:v>
                </c:pt>
                <c:pt idx="215">
                  <c:v>15.937778737531143</c:v>
                </c:pt>
                <c:pt idx="216">
                  <c:v>15.229629200273367</c:v>
                </c:pt>
                <c:pt idx="217">
                  <c:v>13.430690505004097</c:v>
                </c:pt>
                <c:pt idx="218">
                  <c:v>10.324049641854204</c:v>
                </c:pt>
                <c:pt idx="219">
                  <c:v>11.887557536159767</c:v>
                </c:pt>
                <c:pt idx="220">
                  <c:v>12.616457647030968</c:v>
                </c:pt>
                <c:pt idx="221">
                  <c:v>13.435332890459771</c:v>
                </c:pt>
                <c:pt idx="222">
                  <c:v>12.928234341425977</c:v>
                </c:pt>
                <c:pt idx="223">
                  <c:v>13.793276078955923</c:v>
                </c:pt>
                <c:pt idx="224">
                  <c:v>13.078035228382369</c:v>
                </c:pt>
                <c:pt idx="225">
                  <c:v>12.515665538699087</c:v>
                </c:pt>
                <c:pt idx="226">
                  <c:v>12.607505363732288</c:v>
                </c:pt>
                <c:pt idx="227">
                  <c:v>13.920103132924829</c:v>
                </c:pt>
                <c:pt idx="228">
                  <c:v>13.171901223862102</c:v>
                </c:pt>
                <c:pt idx="229">
                  <c:v>12.573815932483878</c:v>
                </c:pt>
                <c:pt idx="230">
                  <c:v>14.549820064433378</c:v>
                </c:pt>
                <c:pt idx="231">
                  <c:v>11.70226010436784</c:v>
                </c:pt>
                <c:pt idx="232">
                  <c:v>12.731609898147084</c:v>
                </c:pt>
                <c:pt idx="233">
                  <c:v>12.960564314982177</c:v>
                </c:pt>
                <c:pt idx="234">
                  <c:v>14.06084379454399</c:v>
                </c:pt>
                <c:pt idx="235">
                  <c:v>13.471658921664686</c:v>
                </c:pt>
                <c:pt idx="236">
                  <c:v>8.6072073518630798</c:v>
                </c:pt>
                <c:pt idx="237">
                  <c:v>11.738112290823924</c:v>
                </c:pt>
                <c:pt idx="238">
                  <c:v>10.481754979155902</c:v>
                </c:pt>
                <c:pt idx="239">
                  <c:v>11.55639746532823</c:v>
                </c:pt>
                <c:pt idx="240">
                  <c:v>10.991530255809385</c:v>
                </c:pt>
                <c:pt idx="241">
                  <c:v>10.718334534693032</c:v>
                </c:pt>
                <c:pt idx="242">
                  <c:v>12.061616147551927</c:v>
                </c:pt>
                <c:pt idx="243">
                  <c:v>10.78193861674748</c:v>
                </c:pt>
                <c:pt idx="244">
                  <c:v>11.378553909472556</c:v>
                </c:pt>
                <c:pt idx="245">
                  <c:v>11.266473121307374</c:v>
                </c:pt>
                <c:pt idx="246">
                  <c:v>11.746470998364916</c:v>
                </c:pt>
                <c:pt idx="247">
                  <c:v>10.637782231883302</c:v>
                </c:pt>
                <c:pt idx="248">
                  <c:v>10.463666245206332</c:v>
                </c:pt>
                <c:pt idx="249">
                  <c:v>11.24459216752339</c:v>
                </c:pt>
                <c:pt idx="250">
                  <c:v>10.913019793618226</c:v>
                </c:pt>
                <c:pt idx="251">
                  <c:v>11.166356083859585</c:v>
                </c:pt>
                <c:pt idx="252">
                  <c:v>9.0201503035842894</c:v>
                </c:pt>
                <c:pt idx="253">
                  <c:v>9.8812780491908843</c:v>
                </c:pt>
                <c:pt idx="254">
                  <c:v>5.9828767975931836</c:v>
                </c:pt>
                <c:pt idx="255">
                  <c:v>6.9480930580608868</c:v>
                </c:pt>
                <c:pt idx="256">
                  <c:v>10.466933383459839</c:v>
                </c:pt>
                <c:pt idx="257">
                  <c:v>9.7054867000955483</c:v>
                </c:pt>
                <c:pt idx="258">
                  <c:v>8.941415257426117</c:v>
                </c:pt>
                <c:pt idx="259">
                  <c:v>8.4990705251376255</c:v>
                </c:pt>
                <c:pt idx="260">
                  <c:v>4.7711810987880803</c:v>
                </c:pt>
                <c:pt idx="261">
                  <c:v>6.4332644694043939</c:v>
                </c:pt>
                <c:pt idx="262">
                  <c:v>5.2830002324517311</c:v>
                </c:pt>
                <c:pt idx="263">
                  <c:v>5.1745573643610827</c:v>
                </c:pt>
                <c:pt idx="264">
                  <c:v>5.8517443082335285</c:v>
                </c:pt>
                <c:pt idx="265">
                  <c:v>4.5848804242484276</c:v>
                </c:pt>
                <c:pt idx="266">
                  <c:v>7.1735498356125387</c:v>
                </c:pt>
                <c:pt idx="267">
                  <c:v>6.482819199802262</c:v>
                </c:pt>
                <c:pt idx="268">
                  <c:v>6.852106267449062</c:v>
                </c:pt>
                <c:pt idx="269">
                  <c:v>7.3898350414154272</c:v>
                </c:pt>
                <c:pt idx="270">
                  <c:v>5.1237229633624457</c:v>
                </c:pt>
                <c:pt idx="271">
                  <c:v>6.2234104116725373</c:v>
                </c:pt>
                <c:pt idx="272">
                  <c:v>4.4862814567390803</c:v>
                </c:pt>
                <c:pt idx="273">
                  <c:v>6.4367838262117933</c:v>
                </c:pt>
                <c:pt idx="274">
                  <c:v>6.3199219879531459</c:v>
                </c:pt>
                <c:pt idx="275">
                  <c:v>7.556825683207208</c:v>
                </c:pt>
                <c:pt idx="276">
                  <c:v>5.6811013796900136</c:v>
                </c:pt>
                <c:pt idx="277">
                  <c:v>7.5646067518271378</c:v>
                </c:pt>
                <c:pt idx="278">
                  <c:v>6.5021007990672866</c:v>
                </c:pt>
                <c:pt idx="279">
                  <c:v>7.6150090770577412</c:v>
                </c:pt>
                <c:pt idx="280">
                  <c:v>6.0432998120128545</c:v>
                </c:pt>
                <c:pt idx="281">
                  <c:v>4.8818753842816065</c:v>
                </c:pt>
                <c:pt idx="282">
                  <c:v>4.4539763662780816</c:v>
                </c:pt>
                <c:pt idx="283">
                  <c:v>6.8804976939952098</c:v>
                </c:pt>
                <c:pt idx="284">
                  <c:v>7.9949449464820059</c:v>
                </c:pt>
                <c:pt idx="285">
                  <c:v>1.0566620717394122</c:v>
                </c:pt>
                <c:pt idx="286">
                  <c:v>0.86177575954317032</c:v>
                </c:pt>
                <c:pt idx="287">
                  <c:v>6.6284701846450096</c:v>
                </c:pt>
                <c:pt idx="288">
                  <c:v>6.2317214398763401</c:v>
                </c:pt>
                <c:pt idx="289">
                  <c:v>0.88846886888912591</c:v>
                </c:pt>
                <c:pt idx="290">
                  <c:v>2.3279625365231831</c:v>
                </c:pt>
                <c:pt idx="291">
                  <c:v>6.281911908467241</c:v>
                </c:pt>
                <c:pt idx="292">
                  <c:v>5.3059599743660169</c:v>
                </c:pt>
                <c:pt idx="293">
                  <c:v>3.7548503258956729</c:v>
                </c:pt>
                <c:pt idx="294">
                  <c:v>3.7559258874786727</c:v>
                </c:pt>
                <c:pt idx="295">
                  <c:v>5.1260279210556323</c:v>
                </c:pt>
                <c:pt idx="296">
                  <c:v>4.4235714762276714</c:v>
                </c:pt>
                <c:pt idx="297">
                  <c:v>4.8503135401791093</c:v>
                </c:pt>
                <c:pt idx="298">
                  <c:v>4.8536497823150269</c:v>
                </c:pt>
                <c:pt idx="299">
                  <c:v>4.3692964029318517</c:v>
                </c:pt>
                <c:pt idx="300">
                  <c:v>1.3987023499598199</c:v>
                </c:pt>
                <c:pt idx="301">
                  <c:v>1.6534005680279547</c:v>
                </c:pt>
                <c:pt idx="302">
                  <c:v>1.8708990723991223</c:v>
                </c:pt>
                <c:pt idx="303">
                  <c:v>0.82115164708507926</c:v>
                </c:pt>
                <c:pt idx="304">
                  <c:v>0.87536247361396125</c:v>
                </c:pt>
                <c:pt idx="305">
                  <c:v>1.9805671256147157</c:v>
                </c:pt>
                <c:pt idx="306">
                  <c:v>1.8232598281655443</c:v>
                </c:pt>
                <c:pt idx="307">
                  <c:v>2.2341352846723375</c:v>
                </c:pt>
                <c:pt idx="308">
                  <c:v>2.1706228062079651</c:v>
                </c:pt>
                <c:pt idx="309">
                  <c:v>0.91865994031378939</c:v>
                </c:pt>
                <c:pt idx="310">
                  <c:v>2.4981629081036072</c:v>
                </c:pt>
                <c:pt idx="311">
                  <c:v>1.6905753100362846</c:v>
                </c:pt>
                <c:pt idx="312">
                  <c:v>2.4073092736235164</c:v>
                </c:pt>
                <c:pt idx="313">
                  <c:v>2.6774824722051438</c:v>
                </c:pt>
                <c:pt idx="314">
                  <c:v>3.2238137997814356</c:v>
                </c:pt>
                <c:pt idx="315">
                  <c:v>2.7798415526826044</c:v>
                </c:pt>
                <c:pt idx="316">
                  <c:v>2.8474082060685224</c:v>
                </c:pt>
                <c:pt idx="317">
                  <c:v>2.2425741387346512</c:v>
                </c:pt>
                <c:pt idx="318">
                  <c:v>1.9118782885079637</c:v>
                </c:pt>
                <c:pt idx="319">
                  <c:v>1.6573768779844003</c:v>
                </c:pt>
                <c:pt idx="320">
                  <c:v>1.3545718374106286</c:v>
                </c:pt>
                <c:pt idx="321">
                  <c:v>1.6453325268959138</c:v>
                </c:pt>
                <c:pt idx="322">
                  <c:v>0.5751944897747745</c:v>
                </c:pt>
                <c:pt idx="323">
                  <c:v>1.3491060258045116</c:v>
                </c:pt>
                <c:pt idx="324">
                  <c:v>1.0489825801467221</c:v>
                </c:pt>
                <c:pt idx="325">
                  <c:v>1.8138249014453134</c:v>
                </c:pt>
                <c:pt idx="326">
                  <c:v>1.9864823678806593</c:v>
                </c:pt>
                <c:pt idx="327">
                  <c:v>1.7731790418478846</c:v>
                </c:pt>
                <c:pt idx="328">
                  <c:v>1.1138028330218266</c:v>
                </c:pt>
                <c:pt idx="329">
                  <c:v>1.2921198994257488</c:v>
                </c:pt>
                <c:pt idx="330">
                  <c:v>1.8557792469689924</c:v>
                </c:pt>
                <c:pt idx="331">
                  <c:v>0.90330151392829017</c:v>
                </c:pt>
                <c:pt idx="332">
                  <c:v>0.39143044053725379</c:v>
                </c:pt>
                <c:pt idx="333">
                  <c:v>2.5615112402706735</c:v>
                </c:pt>
                <c:pt idx="334">
                  <c:v>2.3278624070816458</c:v>
                </c:pt>
                <c:pt idx="335">
                  <c:v>2.431091532571743</c:v>
                </c:pt>
                <c:pt idx="336">
                  <c:v>0.79343886750915937</c:v>
                </c:pt>
                <c:pt idx="337">
                  <c:v>0.87193033612750825</c:v>
                </c:pt>
                <c:pt idx="338">
                  <c:v>2.009351584569206</c:v>
                </c:pt>
                <c:pt idx="339">
                  <c:v>1.7611151295465541</c:v>
                </c:pt>
                <c:pt idx="340">
                  <c:v>1.1272799711990709</c:v>
                </c:pt>
                <c:pt idx="341">
                  <c:v>0.98372802220700162</c:v>
                </c:pt>
                <c:pt idx="342">
                  <c:v>0.51773744062310756</c:v>
                </c:pt>
                <c:pt idx="343">
                  <c:v>0.30818452911024274</c:v>
                </c:pt>
                <c:pt idx="344">
                  <c:v>0.65330558282291873</c:v>
                </c:pt>
                <c:pt idx="345">
                  <c:v>0.96304329452268844</c:v>
                </c:pt>
                <c:pt idx="346">
                  <c:v>0.83689775912846209</c:v>
                </c:pt>
                <c:pt idx="347">
                  <c:v>1.68896643993685</c:v>
                </c:pt>
                <c:pt idx="348">
                  <c:v>1.3819089647114287</c:v>
                </c:pt>
                <c:pt idx="349">
                  <c:v>1.220396298594085</c:v>
                </c:pt>
                <c:pt idx="350">
                  <c:v>1.1156841459754898</c:v>
                </c:pt>
                <c:pt idx="351">
                  <c:v>0.74449764775494676</c:v>
                </c:pt>
                <c:pt idx="352">
                  <c:v>1.1134420559451661</c:v>
                </c:pt>
                <c:pt idx="353">
                  <c:v>0.92466929256759611</c:v>
                </c:pt>
                <c:pt idx="354">
                  <c:v>1.3291071524422602</c:v>
                </c:pt>
                <c:pt idx="355">
                  <c:v>0.70114776367329501</c:v>
                </c:pt>
                <c:pt idx="356">
                  <c:v>1.6239485439111876</c:v>
                </c:pt>
                <c:pt idx="357">
                  <c:v>0.86934151854730679</c:v>
                </c:pt>
                <c:pt idx="358">
                  <c:v>2.1280683262446165</c:v>
                </c:pt>
                <c:pt idx="359">
                  <c:v>1.4409418640874871</c:v>
                </c:pt>
                <c:pt idx="360">
                  <c:v>1.8463544015301037</c:v>
                </c:pt>
                <c:pt idx="361">
                  <c:v>1.6216243977672178</c:v>
                </c:pt>
                <c:pt idx="362">
                  <c:v>1.1014131412661996</c:v>
                </c:pt>
                <c:pt idx="363">
                  <c:v>1.2477391919658414</c:v>
                </c:pt>
                <c:pt idx="364">
                  <c:v>0.61659404576704224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007104"/>
        <c:axId val="201009024"/>
      </c:scatterChart>
      <c:valAx>
        <c:axId val="20100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1009024"/>
        <c:crosses val="autoZero"/>
        <c:crossBetween val="midCat"/>
      </c:valAx>
      <c:valAx>
        <c:axId val="201009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10071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'2010'!$R$4:$R$368</c:f>
              <c:numCache>
                <c:formatCode>0.0</c:formatCode>
                <c:ptCount val="365"/>
                <c:pt idx="0">
                  <c:v>1.7220252546465</c:v>
                </c:pt>
                <c:pt idx="1">
                  <c:v>1.4557244363999997</c:v>
                </c:pt>
                <c:pt idx="2">
                  <c:v>0.94569524631922486</c:v>
                </c:pt>
                <c:pt idx="3">
                  <c:v>0.34322288874359985</c:v>
                </c:pt>
                <c:pt idx="4">
                  <c:v>1.5365250007817997</c:v>
                </c:pt>
                <c:pt idx="5">
                  <c:v>0.20486043115537503</c:v>
                </c:pt>
                <c:pt idx="6">
                  <c:v>1.99721242582485</c:v>
                </c:pt>
                <c:pt idx="7">
                  <c:v>2.0804195521966498</c:v>
                </c:pt>
                <c:pt idx="8">
                  <c:v>1.1356701092962496</c:v>
                </c:pt>
                <c:pt idx="9">
                  <c:v>2.1095959239472495</c:v>
                </c:pt>
                <c:pt idx="10">
                  <c:v>2.4638339907136499</c:v>
                </c:pt>
                <c:pt idx="11">
                  <c:v>0.98977363927402506</c:v>
                </c:pt>
                <c:pt idx="12">
                  <c:v>0.66869001578444986</c:v>
                </c:pt>
                <c:pt idx="13">
                  <c:v>1.03832565907095</c:v>
                </c:pt>
                <c:pt idx="14">
                  <c:v>1.1103155053262999</c:v>
                </c:pt>
                <c:pt idx="15">
                  <c:v>0.82666877761799984</c:v>
                </c:pt>
                <c:pt idx="16">
                  <c:v>1.1014909126332748</c:v>
                </c:pt>
                <c:pt idx="17">
                  <c:v>2.6465556477500991</c:v>
                </c:pt>
                <c:pt idx="18">
                  <c:v>2.6055188544695995</c:v>
                </c:pt>
                <c:pt idx="19">
                  <c:v>2.9886662382759748</c:v>
                </c:pt>
                <c:pt idx="20">
                  <c:v>2.3801683897259998</c:v>
                </c:pt>
                <c:pt idx="21">
                  <c:v>0.34855686149715004</c:v>
                </c:pt>
                <c:pt idx="22">
                  <c:v>0.51644623851359983</c:v>
                </c:pt>
                <c:pt idx="23">
                  <c:v>3.0738849312335996</c:v>
                </c:pt>
                <c:pt idx="24">
                  <c:v>2.46815033154</c:v>
                </c:pt>
                <c:pt idx="25">
                  <c:v>1.42974265290735</c:v>
                </c:pt>
                <c:pt idx="26">
                  <c:v>1.6220979249303003</c:v>
                </c:pt>
                <c:pt idx="27">
                  <c:v>1.9459484807894996</c:v>
                </c:pt>
                <c:pt idx="28">
                  <c:v>0.53597954092702493</c:v>
                </c:pt>
                <c:pt idx="29">
                  <c:v>1.600913794662</c:v>
                </c:pt>
                <c:pt idx="30">
                  <c:v>2.3644789561727251</c:v>
                </c:pt>
                <c:pt idx="31">
                  <c:v>4.2849219317327991</c:v>
                </c:pt>
                <c:pt idx="32">
                  <c:v>3.5914733044222502</c:v>
                </c:pt>
                <c:pt idx="33">
                  <c:v>2.2968905398997999</c:v>
                </c:pt>
                <c:pt idx="34">
                  <c:v>3.6366889207011002</c:v>
                </c:pt>
                <c:pt idx="35">
                  <c:v>3.3133459529677496</c:v>
                </c:pt>
                <c:pt idx="36">
                  <c:v>3.2320608838097997</c:v>
                </c:pt>
                <c:pt idx="37">
                  <c:v>3.4295200317919492</c:v>
                </c:pt>
                <c:pt idx="38">
                  <c:v>3.5682877986214501</c:v>
                </c:pt>
                <c:pt idx="39">
                  <c:v>3.3683468221952251</c:v>
                </c:pt>
                <c:pt idx="40">
                  <c:v>3.0653335324399498</c:v>
                </c:pt>
                <c:pt idx="41">
                  <c:v>3.8468549615579999</c:v>
                </c:pt>
                <c:pt idx="42">
                  <c:v>4.1605532637650997</c:v>
                </c:pt>
                <c:pt idx="43">
                  <c:v>4.349434614441976</c:v>
                </c:pt>
                <c:pt idx="44">
                  <c:v>2.28885188615055</c:v>
                </c:pt>
                <c:pt idx="45">
                  <c:v>4.8669241466917494</c:v>
                </c:pt>
                <c:pt idx="46">
                  <c:v>5.1471086175125986</c:v>
                </c:pt>
                <c:pt idx="47">
                  <c:v>4.4951588188278739</c:v>
                </c:pt>
                <c:pt idx="48">
                  <c:v>4.9711457161547994</c:v>
                </c:pt>
                <c:pt idx="49">
                  <c:v>4.7698623447164987</c:v>
                </c:pt>
                <c:pt idx="50">
                  <c:v>5.2172459021707489</c:v>
                </c:pt>
                <c:pt idx="51">
                  <c:v>2.9440685927366999</c:v>
                </c:pt>
                <c:pt idx="52">
                  <c:v>4.60258590430485</c:v>
                </c:pt>
                <c:pt idx="53">
                  <c:v>4.2623309449705502</c:v>
                </c:pt>
                <c:pt idx="54">
                  <c:v>4.3155260332190997</c:v>
                </c:pt>
                <c:pt idx="55">
                  <c:v>4.0392873417916499</c:v>
                </c:pt>
                <c:pt idx="56">
                  <c:v>4.3182503596187995</c:v>
                </c:pt>
                <c:pt idx="57">
                  <c:v>3.7982406903871491</c:v>
                </c:pt>
                <c:pt idx="58">
                  <c:v>4.3174469853789743</c:v>
                </c:pt>
                <c:pt idx="59">
                  <c:v>4.0755169047133499</c:v>
                </c:pt>
                <c:pt idx="60">
                  <c:v>4.3991800925318998</c:v>
                </c:pt>
                <c:pt idx="61">
                  <c:v>4.0271781603336008</c:v>
                </c:pt>
                <c:pt idx="62">
                  <c:v>4.1243951610004483</c:v>
                </c:pt>
                <c:pt idx="63">
                  <c:v>4.3966496417129246</c:v>
                </c:pt>
                <c:pt idx="64">
                  <c:v>4.1214264948885004</c:v>
                </c:pt>
                <c:pt idx="65">
                  <c:v>4.3064945498651994</c:v>
                </c:pt>
                <c:pt idx="66">
                  <c:v>4.7542646306431493</c:v>
                </c:pt>
                <c:pt idx="67">
                  <c:v>5.4586807958717989</c:v>
                </c:pt>
                <c:pt idx="68">
                  <c:v>5.7373783551773991</c:v>
                </c:pt>
                <c:pt idx="69">
                  <c:v>5.4568606491912002</c:v>
                </c:pt>
                <c:pt idx="70">
                  <c:v>5.8914029883208494</c:v>
                </c:pt>
                <c:pt idx="71">
                  <c:v>5.5716268892512488</c:v>
                </c:pt>
                <c:pt idx="72">
                  <c:v>5.5127017277909998</c:v>
                </c:pt>
                <c:pt idx="73">
                  <c:v>5.8007205401595003</c:v>
                </c:pt>
                <c:pt idx="74">
                  <c:v>4.8382563453371992</c:v>
                </c:pt>
                <c:pt idx="75">
                  <c:v>3.8754571963766993</c:v>
                </c:pt>
                <c:pt idx="76">
                  <c:v>3.8375485653318746</c:v>
                </c:pt>
                <c:pt idx="77">
                  <c:v>3.4174722422213994</c:v>
                </c:pt>
                <c:pt idx="78">
                  <c:v>3.9621765526323749</c:v>
                </c:pt>
                <c:pt idx="79">
                  <c:v>4.0511266445122489</c:v>
                </c:pt>
                <c:pt idx="80">
                  <c:v>4.9604253419757747</c:v>
                </c:pt>
                <c:pt idx="81">
                  <c:v>5.2401002601303732</c:v>
                </c:pt>
                <c:pt idx="82">
                  <c:v>5.4155773060905004</c:v>
                </c:pt>
                <c:pt idx="83">
                  <c:v>5.2092146154479995</c:v>
                </c:pt>
                <c:pt idx="84">
                  <c:v>5.2253228644577998</c:v>
                </c:pt>
                <c:pt idx="85">
                  <c:v>5.0673158623559997</c:v>
                </c:pt>
                <c:pt idx="86">
                  <c:v>4.707553630768575</c:v>
                </c:pt>
                <c:pt idx="87">
                  <c:v>4.3722013047862491</c:v>
                </c:pt>
                <c:pt idx="88">
                  <c:v>4.5071026105409988</c:v>
                </c:pt>
                <c:pt idx="89">
                  <c:v>4.1161863289390492</c:v>
                </c:pt>
                <c:pt idx="90">
                  <c:v>4.3297414475534985</c:v>
                </c:pt>
                <c:pt idx="91">
                  <c:v>4.4807532124260003</c:v>
                </c:pt>
                <c:pt idx="92">
                  <c:v>5.3611251575534995</c:v>
                </c:pt>
                <c:pt idx="93">
                  <c:v>5.2453209034595991</c:v>
                </c:pt>
                <c:pt idx="94">
                  <c:v>4.7204384373332982</c:v>
                </c:pt>
                <c:pt idx="95">
                  <c:v>4.1351628069328497</c:v>
                </c:pt>
                <c:pt idx="96">
                  <c:v>4.8627723361238981</c:v>
                </c:pt>
                <c:pt idx="97">
                  <c:v>4.2770200591088994</c:v>
                </c:pt>
                <c:pt idx="98">
                  <c:v>4.228295036972999</c:v>
                </c:pt>
                <c:pt idx="99">
                  <c:v>4.2982262904566992</c:v>
                </c:pt>
                <c:pt idx="100">
                  <c:v>2.0190419076145498</c:v>
                </c:pt>
                <c:pt idx="101">
                  <c:v>3.6525525844310995</c:v>
                </c:pt>
                <c:pt idx="102">
                  <c:v>3.5889454320625496</c:v>
                </c:pt>
                <c:pt idx="103">
                  <c:v>3.8955362726699989</c:v>
                </c:pt>
                <c:pt idx="104">
                  <c:v>4.4076687488165245</c:v>
                </c:pt>
                <c:pt idx="105">
                  <c:v>4.4536227867182241</c:v>
                </c:pt>
                <c:pt idx="106">
                  <c:v>4.6050709251270749</c:v>
                </c:pt>
                <c:pt idx="107">
                  <c:v>3.5277065331462003</c:v>
                </c:pt>
                <c:pt idx="108">
                  <c:v>4.5900735009296998</c:v>
                </c:pt>
                <c:pt idx="109">
                  <c:v>4.6232315049359993</c:v>
                </c:pt>
                <c:pt idx="110">
                  <c:v>3.6338786456589003</c:v>
                </c:pt>
                <c:pt idx="111">
                  <c:v>3.9366327388651499</c:v>
                </c:pt>
                <c:pt idx="112">
                  <c:v>2.8850454498240001</c:v>
                </c:pt>
                <c:pt idx="113">
                  <c:v>3.0230469231137249</c:v>
                </c:pt>
                <c:pt idx="114">
                  <c:v>3.9379072344496495</c:v>
                </c:pt>
                <c:pt idx="115">
                  <c:v>3.9272859467770491</c:v>
                </c:pt>
                <c:pt idx="116">
                  <c:v>3.1513769640142497</c:v>
                </c:pt>
                <c:pt idx="117">
                  <c:v>1.7293601117974498</c:v>
                </c:pt>
                <c:pt idx="118">
                  <c:v>3.1273661056778996</c:v>
                </c:pt>
                <c:pt idx="119">
                  <c:v>3.0121234645708497</c:v>
                </c:pt>
                <c:pt idx="120">
                  <c:v>2.0245546535444996</c:v>
                </c:pt>
                <c:pt idx="121">
                  <c:v>2.7468335251439244</c:v>
                </c:pt>
                <c:pt idx="122">
                  <c:v>2.5334830870823999</c:v>
                </c:pt>
                <c:pt idx="123">
                  <c:v>1.1773219265057246</c:v>
                </c:pt>
                <c:pt idx="124">
                  <c:v>2.5007095190756248</c:v>
                </c:pt>
                <c:pt idx="125">
                  <c:v>1.5771728150630999</c:v>
                </c:pt>
                <c:pt idx="126">
                  <c:v>2.1210818549633998</c:v>
                </c:pt>
                <c:pt idx="127">
                  <c:v>2.7850058957374504</c:v>
                </c:pt>
                <c:pt idx="128">
                  <c:v>2.8558567996958995</c:v>
                </c:pt>
                <c:pt idx="129">
                  <c:v>2.827845277618724</c:v>
                </c:pt>
                <c:pt idx="130">
                  <c:v>2.6698546057589994</c:v>
                </c:pt>
                <c:pt idx="131">
                  <c:v>2.3390716779632994</c:v>
                </c:pt>
                <c:pt idx="132">
                  <c:v>1.5497502867545998</c:v>
                </c:pt>
                <c:pt idx="133">
                  <c:v>2.62188028362345</c:v>
                </c:pt>
                <c:pt idx="134">
                  <c:v>0.63166739246002501</c:v>
                </c:pt>
                <c:pt idx="135">
                  <c:v>2.5805400916349246</c:v>
                </c:pt>
                <c:pt idx="136">
                  <c:v>2.2884501376387498</c:v>
                </c:pt>
                <c:pt idx="137">
                  <c:v>2.5267736904812996</c:v>
                </c:pt>
                <c:pt idx="138">
                  <c:v>2.1085019205120004</c:v>
                </c:pt>
                <c:pt idx="139">
                  <c:v>1.4572033669698747</c:v>
                </c:pt>
                <c:pt idx="140">
                  <c:v>0.53278532102039988</c:v>
                </c:pt>
                <c:pt idx="141">
                  <c:v>2.6501532123575995</c:v>
                </c:pt>
                <c:pt idx="142">
                  <c:v>0.33741718072649995</c:v>
                </c:pt>
                <c:pt idx="143">
                  <c:v>2.6679460547603995</c:v>
                </c:pt>
                <c:pt idx="144">
                  <c:v>2.6988260513891249</c:v>
                </c:pt>
                <c:pt idx="145">
                  <c:v>1.7014403092001997</c:v>
                </c:pt>
                <c:pt idx="146">
                  <c:v>3.1071845049324742</c:v>
                </c:pt>
                <c:pt idx="147">
                  <c:v>3.4091060013604499</c:v>
                </c:pt>
                <c:pt idx="148">
                  <c:v>1.5377839028268752</c:v>
                </c:pt>
                <c:pt idx="149">
                  <c:v>1.1431163313311248</c:v>
                </c:pt>
                <c:pt idx="150">
                  <c:v>1.853557250831475</c:v>
                </c:pt>
                <c:pt idx="151">
                  <c:v>2.1461719826819996</c:v>
                </c:pt>
                <c:pt idx="152">
                  <c:v>1.5400533153401998</c:v>
                </c:pt>
                <c:pt idx="153">
                  <c:v>1.8422483740188749</c:v>
                </c:pt>
                <c:pt idx="154">
                  <c:v>4.1668262868298491</c:v>
                </c:pt>
                <c:pt idx="155">
                  <c:v>4.8697243534643997</c:v>
                </c:pt>
                <c:pt idx="156">
                  <c:v>5.8833861900835496</c:v>
                </c:pt>
                <c:pt idx="157">
                  <c:v>4.3064911119194997</c:v>
                </c:pt>
                <c:pt idx="158">
                  <c:v>0.569897822068125</c:v>
                </c:pt>
                <c:pt idx="159">
                  <c:v>0.96154135196939983</c:v>
                </c:pt>
                <c:pt idx="160">
                  <c:v>5.6408712902976008</c:v>
                </c:pt>
                <c:pt idx="161">
                  <c:v>5.4422714810457</c:v>
                </c:pt>
                <c:pt idx="162">
                  <c:v>4.0304708528277748</c:v>
                </c:pt>
                <c:pt idx="163">
                  <c:v>5.0048907493893742</c:v>
                </c:pt>
                <c:pt idx="164">
                  <c:v>6.0796147990726475</c:v>
                </c:pt>
                <c:pt idx="165">
                  <c:v>1.2975660419036248</c:v>
                </c:pt>
                <c:pt idx="166">
                  <c:v>2.9726369392334999</c:v>
                </c:pt>
                <c:pt idx="167">
                  <c:v>4.3388426720915989</c:v>
                </c:pt>
                <c:pt idx="168">
                  <c:v>7.5733503909695994</c:v>
                </c:pt>
                <c:pt idx="169">
                  <c:v>6.3335665163647485</c:v>
                </c:pt>
                <c:pt idx="170">
                  <c:v>4.3799005841813994</c:v>
                </c:pt>
                <c:pt idx="171">
                  <c:v>8.2565018797735501</c:v>
                </c:pt>
                <c:pt idx="172">
                  <c:v>8.4714196527229486</c:v>
                </c:pt>
                <c:pt idx="173">
                  <c:v>7.5792263313059989</c:v>
                </c:pt>
                <c:pt idx="174">
                  <c:v>6.0487238746879495</c:v>
                </c:pt>
                <c:pt idx="175">
                  <c:v>6.8780040176326507</c:v>
                </c:pt>
                <c:pt idx="176">
                  <c:v>7.6658927677546504</c:v>
                </c:pt>
                <c:pt idx="177">
                  <c:v>5.8644131500354497</c:v>
                </c:pt>
                <c:pt idx="178">
                  <c:v>6.8208940915019998</c:v>
                </c:pt>
                <c:pt idx="179">
                  <c:v>6.8778138255651742</c:v>
                </c:pt>
                <c:pt idx="180">
                  <c:v>7.2776895164450996</c:v>
                </c:pt>
                <c:pt idx="181">
                  <c:v>3.7876432227668997</c:v>
                </c:pt>
                <c:pt idx="182">
                  <c:v>7.9974499700354977</c:v>
                </c:pt>
                <c:pt idx="183">
                  <c:v>8.5755765151365715</c:v>
                </c:pt>
                <c:pt idx="184">
                  <c:v>7.452304620304723</c:v>
                </c:pt>
                <c:pt idx="185">
                  <c:v>8.4542728985441986</c:v>
                </c:pt>
                <c:pt idx="186">
                  <c:v>8.1258302294999964</c:v>
                </c:pt>
                <c:pt idx="187">
                  <c:v>6.313305965651999</c:v>
                </c:pt>
                <c:pt idx="188">
                  <c:v>5.1057972797111999</c:v>
                </c:pt>
                <c:pt idx="189">
                  <c:v>8.5311900576902993</c:v>
                </c:pt>
                <c:pt idx="190">
                  <c:v>8.5335049002003753</c:v>
                </c:pt>
                <c:pt idx="191">
                  <c:v>8.9311090912427975</c:v>
                </c:pt>
                <c:pt idx="192">
                  <c:v>8.1590385748540495</c:v>
                </c:pt>
                <c:pt idx="193">
                  <c:v>8.2766465226026984</c:v>
                </c:pt>
                <c:pt idx="194">
                  <c:v>7.7137110317121742</c:v>
                </c:pt>
                <c:pt idx="195">
                  <c:v>8.8430727562164737</c:v>
                </c:pt>
                <c:pt idx="196">
                  <c:v>9.0408846619841974</c:v>
                </c:pt>
                <c:pt idx="197">
                  <c:v>8.3558391106670982</c:v>
                </c:pt>
                <c:pt idx="198">
                  <c:v>7.9679361884711968</c:v>
                </c:pt>
                <c:pt idx="199">
                  <c:v>8.3171032853300986</c:v>
                </c:pt>
                <c:pt idx="200">
                  <c:v>8.6796681793656738</c:v>
                </c:pt>
                <c:pt idx="201">
                  <c:v>7.7160541144905004</c:v>
                </c:pt>
                <c:pt idx="202">
                  <c:v>7.9098879487319982</c:v>
                </c:pt>
                <c:pt idx="203">
                  <c:v>8.4081605923565235</c:v>
                </c:pt>
                <c:pt idx="204">
                  <c:v>8.0764443850870471</c:v>
                </c:pt>
                <c:pt idx="205">
                  <c:v>7.8688860260436</c:v>
                </c:pt>
                <c:pt idx="206">
                  <c:v>8.0866730102471998</c:v>
                </c:pt>
                <c:pt idx="207">
                  <c:v>8.6628277707055492</c:v>
                </c:pt>
                <c:pt idx="208">
                  <c:v>8.4853813957781998</c:v>
                </c:pt>
                <c:pt idx="209">
                  <c:v>8.1845513243261987</c:v>
                </c:pt>
                <c:pt idx="210">
                  <c:v>8.298365990129998</c:v>
                </c:pt>
                <c:pt idx="211">
                  <c:v>7.7366095918308</c:v>
                </c:pt>
                <c:pt idx="212">
                  <c:v>7.8811175001415501</c:v>
                </c:pt>
                <c:pt idx="213">
                  <c:v>8.1598401073372511</c:v>
                </c:pt>
                <c:pt idx="214">
                  <c:v>7.7271164414828961</c:v>
                </c:pt>
                <c:pt idx="215">
                  <c:v>8.1564806204694733</c:v>
                </c:pt>
                <c:pt idx="216">
                  <c:v>8.1179858196827972</c:v>
                </c:pt>
                <c:pt idx="217">
                  <c:v>8.2806458357219981</c:v>
                </c:pt>
                <c:pt idx="218">
                  <c:v>8.1415778625626221</c:v>
                </c:pt>
                <c:pt idx="219">
                  <c:v>7.7742241557344984</c:v>
                </c:pt>
                <c:pt idx="220">
                  <c:v>7.7015877301199982</c:v>
                </c:pt>
                <c:pt idx="221">
                  <c:v>7.3796226419096982</c:v>
                </c:pt>
                <c:pt idx="222">
                  <c:v>7.8137236961519996</c:v>
                </c:pt>
                <c:pt idx="223">
                  <c:v>8.1576638877091501</c:v>
                </c:pt>
                <c:pt idx="224">
                  <c:v>7.6606945938562481</c:v>
                </c:pt>
                <c:pt idx="225">
                  <c:v>7.6908109981882475</c:v>
                </c:pt>
                <c:pt idx="226">
                  <c:v>7.3607958373376237</c:v>
                </c:pt>
                <c:pt idx="227">
                  <c:v>7.2448148973914979</c:v>
                </c:pt>
                <c:pt idx="228">
                  <c:v>7.0391643526439989</c:v>
                </c:pt>
                <c:pt idx="229">
                  <c:v>7.7438474497994996</c:v>
                </c:pt>
                <c:pt idx="230">
                  <c:v>7.5935168893106972</c:v>
                </c:pt>
                <c:pt idx="231">
                  <c:v>7.5135527280041998</c:v>
                </c:pt>
                <c:pt idx="232">
                  <c:v>5.9312436220653</c:v>
                </c:pt>
                <c:pt idx="233">
                  <c:v>7.1189234650462474</c:v>
                </c:pt>
                <c:pt idx="234">
                  <c:v>7.1426951405888985</c:v>
                </c:pt>
                <c:pt idx="235">
                  <c:v>7.3630654954184989</c:v>
                </c:pt>
                <c:pt idx="236">
                  <c:v>7.2761782937423991</c:v>
                </c:pt>
                <c:pt idx="237">
                  <c:v>3.6313171305448493</c:v>
                </c:pt>
                <c:pt idx="238">
                  <c:v>5.1884118515848492</c:v>
                </c:pt>
                <c:pt idx="239">
                  <c:v>6.0149224837006479</c:v>
                </c:pt>
                <c:pt idx="240">
                  <c:v>6.2019410817269982</c:v>
                </c:pt>
                <c:pt idx="241">
                  <c:v>6.3516623891242485</c:v>
                </c:pt>
                <c:pt idx="242">
                  <c:v>5.9381637156242988</c:v>
                </c:pt>
                <c:pt idx="243">
                  <c:v>6.0400278366073499</c:v>
                </c:pt>
                <c:pt idx="244">
                  <c:v>4.6514517594306746</c:v>
                </c:pt>
                <c:pt idx="245">
                  <c:v>6.0732170276924995</c:v>
                </c:pt>
                <c:pt idx="246">
                  <c:v>5.7607897831241983</c:v>
                </c:pt>
                <c:pt idx="247">
                  <c:v>5.299184672146799</c:v>
                </c:pt>
                <c:pt idx="248">
                  <c:v>5.6012326358630249</c:v>
                </c:pt>
                <c:pt idx="249">
                  <c:v>4.1743001352140992</c:v>
                </c:pt>
                <c:pt idx="250">
                  <c:v>4.279973868384074</c:v>
                </c:pt>
                <c:pt idx="251">
                  <c:v>5.4167972856789</c:v>
                </c:pt>
                <c:pt idx="252">
                  <c:v>5.1822864146176499</c:v>
                </c:pt>
                <c:pt idx="253">
                  <c:v>4.1313256911803231</c:v>
                </c:pt>
                <c:pt idx="254">
                  <c:v>2.5527380386778993</c:v>
                </c:pt>
                <c:pt idx="255">
                  <c:v>4.3043841423405</c:v>
                </c:pt>
                <c:pt idx="256">
                  <c:v>3.7617262691074504</c:v>
                </c:pt>
                <c:pt idx="257">
                  <c:v>2.7621830932079998</c:v>
                </c:pt>
                <c:pt idx="258">
                  <c:v>4.0210468297451998</c:v>
                </c:pt>
                <c:pt idx="259">
                  <c:v>3.8752290641227494</c:v>
                </c:pt>
                <c:pt idx="260">
                  <c:v>1.6493357864411995</c:v>
                </c:pt>
                <c:pt idx="261">
                  <c:v>3.3120508297090501</c:v>
                </c:pt>
                <c:pt idx="262">
                  <c:v>2.0766483713313</c:v>
                </c:pt>
                <c:pt idx="263">
                  <c:v>2.6931226222565994</c:v>
                </c:pt>
                <c:pt idx="264">
                  <c:v>3.2059135877884501</c:v>
                </c:pt>
                <c:pt idx="265">
                  <c:v>3.1575812281649998</c:v>
                </c:pt>
                <c:pt idx="266">
                  <c:v>3.2214647668110739</c:v>
                </c:pt>
                <c:pt idx="267">
                  <c:v>2.8754873468591255</c:v>
                </c:pt>
                <c:pt idx="268">
                  <c:v>2.3863537451754002</c:v>
                </c:pt>
                <c:pt idx="269">
                  <c:v>1.5621200153831998</c:v>
                </c:pt>
                <c:pt idx="270">
                  <c:v>2.6248361802228</c:v>
                </c:pt>
                <c:pt idx="271">
                  <c:v>0.62578457623222494</c:v>
                </c:pt>
                <c:pt idx="272">
                  <c:v>2.6251861139815498</c:v>
                </c:pt>
                <c:pt idx="273">
                  <c:v>2.2374764534475</c:v>
                </c:pt>
                <c:pt idx="274">
                  <c:v>2.6495319264560999</c:v>
                </c:pt>
                <c:pt idx="275">
                  <c:v>2.4394876871039997</c:v>
                </c:pt>
                <c:pt idx="276">
                  <c:v>1.6356364323131247</c:v>
                </c:pt>
                <c:pt idx="277">
                  <c:v>0.57873985005719975</c:v>
                </c:pt>
                <c:pt idx="278">
                  <c:v>2.650153212357599</c:v>
                </c:pt>
                <c:pt idx="279">
                  <c:v>0.34500460410262501</c:v>
                </c:pt>
                <c:pt idx="280">
                  <c:v>2.9077614304691988</c:v>
                </c:pt>
                <c:pt idx="281">
                  <c:v>2.6058863463081745</c:v>
                </c:pt>
                <c:pt idx="282">
                  <c:v>1.4350740472016248</c:v>
                </c:pt>
                <c:pt idx="283">
                  <c:v>2.23831703117115</c:v>
                </c:pt>
                <c:pt idx="284">
                  <c:v>2.9714800705054496</c:v>
                </c:pt>
                <c:pt idx="285">
                  <c:v>1.3029223613042249</c:v>
                </c:pt>
                <c:pt idx="286">
                  <c:v>0.97660458827017482</c:v>
                </c:pt>
                <c:pt idx="287">
                  <c:v>1.5887633578555498</c:v>
                </c:pt>
                <c:pt idx="288">
                  <c:v>1.7278874432000999</c:v>
                </c:pt>
                <c:pt idx="289">
                  <c:v>1.1894845189058996</c:v>
                </c:pt>
                <c:pt idx="290">
                  <c:v>1.5162379287736498</c:v>
                </c:pt>
                <c:pt idx="291">
                  <c:v>3.5244584111623496</c:v>
                </c:pt>
                <c:pt idx="292">
                  <c:v>4.1390253389267988</c:v>
                </c:pt>
                <c:pt idx="293">
                  <c:v>5.1200726125277995</c:v>
                </c:pt>
                <c:pt idx="294">
                  <c:v>4.02914098176075</c:v>
                </c:pt>
                <c:pt idx="295">
                  <c:v>0.58019275046677499</c:v>
                </c:pt>
                <c:pt idx="296">
                  <c:v>0.91057626264239999</c:v>
                </c:pt>
                <c:pt idx="297">
                  <c:v>4.9780039266911986</c:v>
                </c:pt>
                <c:pt idx="298">
                  <c:v>4.6771448782683001</c:v>
                </c:pt>
                <c:pt idx="299">
                  <c:v>3.2805138171003003</c:v>
                </c:pt>
                <c:pt idx="300">
                  <c:v>3.8807152887572989</c:v>
                </c:pt>
                <c:pt idx="301">
                  <c:v>4.2987770984713487</c:v>
                </c:pt>
                <c:pt idx="302">
                  <c:v>0.79158048988492491</c:v>
                </c:pt>
                <c:pt idx="303">
                  <c:v>1.9874592194414997</c:v>
                </c:pt>
                <c:pt idx="304">
                  <c:v>2.8164417345156001</c:v>
                </c:pt>
                <c:pt idx="305">
                  <c:v>5.1236372710836005</c:v>
                </c:pt>
                <c:pt idx="306">
                  <c:v>4.3605970102109994</c:v>
                </c:pt>
                <c:pt idx="307">
                  <c:v>3.1663612503476992</c:v>
                </c:pt>
                <c:pt idx="308">
                  <c:v>5.8813438047701982</c:v>
                </c:pt>
                <c:pt idx="309">
                  <c:v>6.4207271575077742</c:v>
                </c:pt>
                <c:pt idx="310">
                  <c:v>6.0895163282562006</c:v>
                </c:pt>
                <c:pt idx="311">
                  <c:v>5.6231032502173495</c:v>
                </c:pt>
                <c:pt idx="312">
                  <c:v>6.1540035947239504</c:v>
                </c:pt>
                <c:pt idx="313">
                  <c:v>6.6294783609253489</c:v>
                </c:pt>
                <c:pt idx="314">
                  <c:v>4.8471866548604998</c:v>
                </c:pt>
                <c:pt idx="315">
                  <c:v>5.8106905826895003</c:v>
                </c:pt>
                <c:pt idx="316">
                  <c:v>5.9505587377105504</c:v>
                </c:pt>
                <c:pt idx="317">
                  <c:v>5.5441626144592497</c:v>
                </c:pt>
                <c:pt idx="318">
                  <c:v>2.8659059149769996</c:v>
                </c:pt>
                <c:pt idx="319">
                  <c:v>6.3445323353099994</c:v>
                </c:pt>
                <c:pt idx="320">
                  <c:v>6.4515128561972981</c:v>
                </c:pt>
                <c:pt idx="321">
                  <c:v>5.2678803347916743</c:v>
                </c:pt>
                <c:pt idx="322">
                  <c:v>5.9105093715486001</c:v>
                </c:pt>
                <c:pt idx="323">
                  <c:v>5.7449619722564993</c:v>
                </c:pt>
                <c:pt idx="324">
                  <c:v>6.2694635631127493</c:v>
                </c:pt>
                <c:pt idx="325">
                  <c:v>3.5822932527006</c:v>
                </c:pt>
                <c:pt idx="326">
                  <c:v>5.8796039586784499</c:v>
                </c:pt>
                <c:pt idx="327">
                  <c:v>5.5357244223061501</c:v>
                </c:pt>
                <c:pt idx="328">
                  <c:v>5.6216566117802991</c:v>
                </c:pt>
                <c:pt idx="329">
                  <c:v>5.2623384891070497</c:v>
                </c:pt>
                <c:pt idx="330">
                  <c:v>5.4550624808063253</c:v>
                </c:pt>
                <c:pt idx="331">
                  <c:v>5.1346587110789237</c:v>
                </c:pt>
                <c:pt idx="332">
                  <c:v>6.489747355380973</c:v>
                </c:pt>
                <c:pt idx="333">
                  <c:v>6.2645500020047988</c:v>
                </c:pt>
                <c:pt idx="334">
                  <c:v>5.9696960624496</c:v>
                </c:pt>
                <c:pt idx="335">
                  <c:v>5.9629891215239992</c:v>
                </c:pt>
                <c:pt idx="336">
                  <c:v>6.1823231812925989</c:v>
                </c:pt>
                <c:pt idx="337">
                  <c:v>6.1710430358833488</c:v>
                </c:pt>
                <c:pt idx="338">
                  <c:v>5.6863290361807506</c:v>
                </c:pt>
                <c:pt idx="339">
                  <c:v>5.337176918942399</c:v>
                </c:pt>
                <c:pt idx="340">
                  <c:v>4.9138600864421242</c:v>
                </c:pt>
                <c:pt idx="341">
                  <c:v>5.0896190439496491</c:v>
                </c:pt>
                <c:pt idx="342">
                  <c:v>5.0044093142076003</c:v>
                </c:pt>
                <c:pt idx="343">
                  <c:v>4.462462850166899</c:v>
                </c:pt>
                <c:pt idx="344">
                  <c:v>4.37817105192675</c:v>
                </c:pt>
                <c:pt idx="345">
                  <c:v>3.8877574293886492</c:v>
                </c:pt>
                <c:pt idx="346">
                  <c:v>3.3961461739092003</c:v>
                </c:pt>
                <c:pt idx="347">
                  <c:v>3.3274820489834998</c:v>
                </c:pt>
                <c:pt idx="348">
                  <c:v>3.6497781622512</c:v>
                </c:pt>
                <c:pt idx="349">
                  <c:v>3.852480177425849</c:v>
                </c:pt>
                <c:pt idx="350">
                  <c:v>4.1930267482257744</c:v>
                </c:pt>
                <c:pt idx="351">
                  <c:v>3.7955112070689001</c:v>
                </c:pt>
                <c:pt idx="352">
                  <c:v>4.1943040678371002</c:v>
                </c:pt>
                <c:pt idx="353">
                  <c:v>4.0196615831956493</c:v>
                </c:pt>
                <c:pt idx="354">
                  <c:v>4.3871498610411752</c:v>
                </c:pt>
                <c:pt idx="355">
                  <c:v>4.1698831116922488</c:v>
                </c:pt>
                <c:pt idx="356">
                  <c:v>4.3293583621754994</c:v>
                </c:pt>
                <c:pt idx="357">
                  <c:v>4.2648993359759988</c:v>
                </c:pt>
                <c:pt idx="358">
                  <c:v>4.056500644776448</c:v>
                </c:pt>
                <c:pt idx="359">
                  <c:v>4.1157435706464005</c:v>
                </c:pt>
                <c:pt idx="360">
                  <c:v>4.6211043988178995</c:v>
                </c:pt>
                <c:pt idx="361">
                  <c:v>4.6038906046979999</c:v>
                </c:pt>
                <c:pt idx="362">
                  <c:v>4.5827251375634992</c:v>
                </c:pt>
                <c:pt idx="363">
                  <c:v>3.8378676803630998</c:v>
                </c:pt>
                <c:pt idx="364">
                  <c:v>3.1365618737227496</c:v>
                </c:pt>
              </c:numCache>
            </c:numRef>
          </c:xVal>
          <c:yVal>
            <c:numRef>
              <c:f>'2010'!$S$4:$S$368</c:f>
              <c:numCache>
                <c:formatCode>0.0</c:formatCode>
                <c:ptCount val="365"/>
                <c:pt idx="0">
                  <c:v>1.7631764481884624</c:v>
                </c:pt>
                <c:pt idx="1">
                  <c:v>0.91142466871345396</c:v>
                </c:pt>
                <c:pt idx="2">
                  <c:v>0.60136500847486873</c:v>
                </c:pt>
                <c:pt idx="3">
                  <c:v>0.34247638259314483</c:v>
                </c:pt>
                <c:pt idx="4">
                  <c:v>0.94007018094473338</c:v>
                </c:pt>
                <c:pt idx="5">
                  <c:v>0.33929649953813718</c:v>
                </c:pt>
                <c:pt idx="6">
                  <c:v>1.7994363886502116</c:v>
                </c:pt>
                <c:pt idx="7">
                  <c:v>2.7672798328141628</c:v>
                </c:pt>
                <c:pt idx="8">
                  <c:v>1.3043037802095663</c:v>
                </c:pt>
                <c:pt idx="9">
                  <c:v>2.4976241041737879</c:v>
                </c:pt>
                <c:pt idx="10">
                  <c:v>2.0811299931473228</c:v>
                </c:pt>
                <c:pt idx="11">
                  <c:v>0.68325459946638734</c:v>
                </c:pt>
                <c:pt idx="12">
                  <c:v>0.65773847203230118</c:v>
                </c:pt>
                <c:pt idx="13">
                  <c:v>0.77903654774369147</c:v>
                </c:pt>
                <c:pt idx="14">
                  <c:v>0.85374104088051428</c:v>
                </c:pt>
                <c:pt idx="15">
                  <c:v>0.84595615589822171</c:v>
                </c:pt>
                <c:pt idx="16">
                  <c:v>1.2867479398340238</c:v>
                </c:pt>
                <c:pt idx="17">
                  <c:v>2.0678000094538098</c:v>
                </c:pt>
                <c:pt idx="18">
                  <c:v>2.9552988547395729</c:v>
                </c:pt>
                <c:pt idx="19">
                  <c:v>1.9118533167353444</c:v>
                </c:pt>
                <c:pt idx="20">
                  <c:v>1.4480434142924821</c:v>
                </c:pt>
                <c:pt idx="21">
                  <c:v>0.40776369504421822</c:v>
                </c:pt>
                <c:pt idx="22">
                  <c:v>0.4014588063706408</c:v>
                </c:pt>
                <c:pt idx="23">
                  <c:v>1.5102395926675827</c:v>
                </c:pt>
                <c:pt idx="24">
                  <c:v>1.1544639783872974</c:v>
                </c:pt>
                <c:pt idx="25">
                  <c:v>-0.63629150030802528</c:v>
                </c:pt>
                <c:pt idx="26">
                  <c:v>-1.1541970220013404</c:v>
                </c:pt>
                <c:pt idx="27">
                  <c:v>-0.51966310021206996</c:v>
                </c:pt>
                <c:pt idx="28">
                  <c:v>0.35533874508888214</c:v>
                </c:pt>
                <c:pt idx="29">
                  <c:v>1.1834336964674821</c:v>
                </c:pt>
                <c:pt idx="30">
                  <c:v>1.5763055884180757</c:v>
                </c:pt>
                <c:pt idx="31">
                  <c:v>3.3541268600443841</c:v>
                </c:pt>
                <c:pt idx="32">
                  <c:v>3.3634615866961299</c:v>
                </c:pt>
                <c:pt idx="33">
                  <c:v>1.4036808581599312</c:v>
                </c:pt>
                <c:pt idx="34">
                  <c:v>2.1034586134255577</c:v>
                </c:pt>
                <c:pt idx="35">
                  <c:v>0.55267427170192596</c:v>
                </c:pt>
                <c:pt idx="36">
                  <c:v>0.48162454320898368</c:v>
                </c:pt>
                <c:pt idx="37">
                  <c:v>2.222824511656301</c:v>
                </c:pt>
                <c:pt idx="38">
                  <c:v>1.5811091634692738</c:v>
                </c:pt>
                <c:pt idx="39">
                  <c:v>0.58634256649585759</c:v>
                </c:pt>
                <c:pt idx="40">
                  <c:v>2.5836091769091829</c:v>
                </c:pt>
                <c:pt idx="41">
                  <c:v>2.2990176017800796</c:v>
                </c:pt>
                <c:pt idx="42">
                  <c:v>3.6700778410681547</c:v>
                </c:pt>
                <c:pt idx="43">
                  <c:v>4.2133021568866154</c:v>
                </c:pt>
                <c:pt idx="44">
                  <c:v>2.4313115498302715</c:v>
                </c:pt>
                <c:pt idx="45">
                  <c:v>4.127535527851335</c:v>
                </c:pt>
                <c:pt idx="46">
                  <c:v>4.3030070609772721</c:v>
                </c:pt>
                <c:pt idx="47">
                  <c:v>4.4711180462597877</c:v>
                </c:pt>
                <c:pt idx="48">
                  <c:v>4.4969761508282877</c:v>
                </c:pt>
                <c:pt idx="49">
                  <c:v>4.5013837312622229</c:v>
                </c:pt>
                <c:pt idx="50">
                  <c:v>6.4181584607084208</c:v>
                </c:pt>
                <c:pt idx="51">
                  <c:v>2.4319457990069124</c:v>
                </c:pt>
                <c:pt idx="52">
                  <c:v>4.370046852387989</c:v>
                </c:pt>
                <c:pt idx="53">
                  <c:v>3.1566936374184631</c:v>
                </c:pt>
                <c:pt idx="54">
                  <c:v>3.8519186271853685</c:v>
                </c:pt>
                <c:pt idx="55">
                  <c:v>2.9260594599002117</c:v>
                </c:pt>
                <c:pt idx="56">
                  <c:v>3.828259320208022</c:v>
                </c:pt>
                <c:pt idx="57">
                  <c:v>2.4986662700131252</c:v>
                </c:pt>
                <c:pt idx="58">
                  <c:v>2.5277697363419933</c:v>
                </c:pt>
                <c:pt idx="59">
                  <c:v>2.778994817666335</c:v>
                </c:pt>
                <c:pt idx="60">
                  <c:v>4.6089411892871919</c:v>
                </c:pt>
                <c:pt idx="61">
                  <c:v>3.8335295622369965</c:v>
                </c:pt>
                <c:pt idx="62">
                  <c:v>4.7012294220222195</c:v>
                </c:pt>
                <c:pt idx="63">
                  <c:v>2.9128452444874799</c:v>
                </c:pt>
                <c:pt idx="64">
                  <c:v>3.8291438021555506</c:v>
                </c:pt>
                <c:pt idx="65">
                  <c:v>3.7742394806978443</c:v>
                </c:pt>
                <c:pt idx="66">
                  <c:v>4.5995656514111065</c:v>
                </c:pt>
                <c:pt idx="67">
                  <c:v>5.1109414244625704</c:v>
                </c:pt>
                <c:pt idx="68">
                  <c:v>5.7674696020015412</c:v>
                </c:pt>
                <c:pt idx="69">
                  <c:v>5.2486146641122673</c:v>
                </c:pt>
                <c:pt idx="70">
                  <c:v>5.3856148048253312</c:v>
                </c:pt>
                <c:pt idx="71">
                  <c:v>4.8865396472355993</c:v>
                </c:pt>
                <c:pt idx="72">
                  <c:v>6.1414844377289395</c:v>
                </c:pt>
                <c:pt idx="73">
                  <c:v>5.7313689589150334</c:v>
                </c:pt>
                <c:pt idx="74">
                  <c:v>7.2173494559061</c:v>
                </c:pt>
                <c:pt idx="75">
                  <c:v>4.4402971605134489</c:v>
                </c:pt>
                <c:pt idx="76">
                  <c:v>2.6397296265657877</c:v>
                </c:pt>
                <c:pt idx="77">
                  <c:v>3.1899054373299514</c:v>
                </c:pt>
                <c:pt idx="78">
                  <c:v>4.1106923216973614</c:v>
                </c:pt>
                <c:pt idx="79">
                  <c:v>4.8914741600537432</c:v>
                </c:pt>
                <c:pt idx="80">
                  <c:v>5.8752381467981447</c:v>
                </c:pt>
                <c:pt idx="81">
                  <c:v>6.1883010087278638</c:v>
                </c:pt>
                <c:pt idx="82">
                  <c:v>6.6500869580374244</c:v>
                </c:pt>
                <c:pt idx="83">
                  <c:v>5.3512423523058272</c:v>
                </c:pt>
                <c:pt idx="84">
                  <c:v>5.6736450818393589</c:v>
                </c:pt>
                <c:pt idx="85">
                  <c:v>5.9873679354585283</c:v>
                </c:pt>
                <c:pt idx="86">
                  <c:v>5.2432797571050971</c:v>
                </c:pt>
                <c:pt idx="87">
                  <c:v>4.1423872077164399</c:v>
                </c:pt>
                <c:pt idx="88">
                  <c:v>4.3389721000184887</c:v>
                </c:pt>
                <c:pt idx="89">
                  <c:v>4.7215028966195005</c:v>
                </c:pt>
                <c:pt idx="90">
                  <c:v>4.3566349662409287</c:v>
                </c:pt>
                <c:pt idx="91">
                  <c:v>5.7482390515605459</c:v>
                </c:pt>
                <c:pt idx="92">
                  <c:v>6.7792459147281292</c:v>
                </c:pt>
                <c:pt idx="93">
                  <c:v>6.9224810153554746</c:v>
                </c:pt>
                <c:pt idx="94">
                  <c:v>7.3695191999342349</c:v>
                </c:pt>
                <c:pt idx="95">
                  <c:v>5.2676797072998776</c:v>
                </c:pt>
                <c:pt idx="96">
                  <c:v>5.9101963315052535</c:v>
                </c:pt>
                <c:pt idx="97">
                  <c:v>4.2446707379346531</c:v>
                </c:pt>
                <c:pt idx="98">
                  <c:v>4.6350601420757247</c:v>
                </c:pt>
                <c:pt idx="99">
                  <c:v>4.2625229468958272</c:v>
                </c:pt>
                <c:pt idx="100">
                  <c:v>1.9116715798239385</c:v>
                </c:pt>
                <c:pt idx="101">
                  <c:v>3.9857519529371617</c:v>
                </c:pt>
                <c:pt idx="102">
                  <c:v>4.9799829105052229</c:v>
                </c:pt>
                <c:pt idx="103">
                  <c:v>6.4037311430413508</c:v>
                </c:pt>
                <c:pt idx="104">
                  <c:v>5.2931423986037371</c:v>
                </c:pt>
                <c:pt idx="105">
                  <c:v>5.6862272235836917</c:v>
                </c:pt>
                <c:pt idx="106">
                  <c:v>4.8303980838381859</c:v>
                </c:pt>
                <c:pt idx="107">
                  <c:v>4.4126668989751741</c:v>
                </c:pt>
                <c:pt idx="108">
                  <c:v>5.5147299969498746</c:v>
                </c:pt>
                <c:pt idx="109">
                  <c:v>5.5250624373540864</c:v>
                </c:pt>
                <c:pt idx="110">
                  <c:v>4.354459797965097</c:v>
                </c:pt>
                <c:pt idx="111">
                  <c:v>5.0765724155923637</c:v>
                </c:pt>
                <c:pt idx="112">
                  <c:v>4.4224019503095189</c:v>
                </c:pt>
                <c:pt idx="113">
                  <c:v>4.9736061651288788</c:v>
                </c:pt>
                <c:pt idx="114">
                  <c:v>6.4782508169517898</c:v>
                </c:pt>
                <c:pt idx="115">
                  <c:v>6.2385397280566117</c:v>
                </c:pt>
                <c:pt idx="116">
                  <c:v>5.2070823653066158</c:v>
                </c:pt>
                <c:pt idx="117">
                  <c:v>2.513198265093215</c:v>
                </c:pt>
                <c:pt idx="118">
                  <c:v>4.0528802503537174</c:v>
                </c:pt>
                <c:pt idx="119">
                  <c:v>3.71285609731836</c:v>
                </c:pt>
                <c:pt idx="120">
                  <c:v>3.3153167954073566</c:v>
                </c:pt>
                <c:pt idx="121">
                  <c:v>3.2616305089952387</c:v>
                </c:pt>
                <c:pt idx="122">
                  <c:v>3.9346572072234762</c:v>
                </c:pt>
                <c:pt idx="123">
                  <c:v>2.507491930969544</c:v>
                </c:pt>
                <c:pt idx="124">
                  <c:v>4.8700084082374033</c:v>
                </c:pt>
                <c:pt idx="125">
                  <c:v>2.5966358029459302</c:v>
                </c:pt>
                <c:pt idx="126">
                  <c:v>2.7532683930660111</c:v>
                </c:pt>
                <c:pt idx="127">
                  <c:v>3.6854710848821135</c:v>
                </c:pt>
                <c:pt idx="128">
                  <c:v>3.3980237394513013</c:v>
                </c:pt>
                <c:pt idx="129">
                  <c:v>3.8065279908803467</c:v>
                </c:pt>
                <c:pt idx="130">
                  <c:v>3.9476421998592253</c:v>
                </c:pt>
                <c:pt idx="131">
                  <c:v>3.396573695569352</c:v>
                </c:pt>
                <c:pt idx="132">
                  <c:v>2.2748644215908391</c:v>
                </c:pt>
                <c:pt idx="133">
                  <c:v>3.6653846151334428</c:v>
                </c:pt>
                <c:pt idx="134">
                  <c:v>1.5334770948874969</c:v>
                </c:pt>
                <c:pt idx="135">
                  <c:v>4.7839217271173267</c:v>
                </c:pt>
                <c:pt idx="136">
                  <c:v>3.7907510123546881</c:v>
                </c:pt>
                <c:pt idx="137">
                  <c:v>4.8633638798820229</c:v>
                </c:pt>
                <c:pt idx="138">
                  <c:v>3.9532621516375714</c:v>
                </c:pt>
                <c:pt idx="139">
                  <c:v>2.0299325810139903</c:v>
                </c:pt>
                <c:pt idx="140">
                  <c:v>1.2168166023356974</c:v>
                </c:pt>
                <c:pt idx="141">
                  <c:v>4.450497354877303</c:v>
                </c:pt>
                <c:pt idx="142">
                  <c:v>0.86639547559613717</c:v>
                </c:pt>
                <c:pt idx="143">
                  <c:v>4.3534174549629112</c:v>
                </c:pt>
                <c:pt idx="144">
                  <c:v>4.5658468710248794</c:v>
                </c:pt>
                <c:pt idx="145">
                  <c:v>2.4121894774105317</c:v>
                </c:pt>
                <c:pt idx="146">
                  <c:v>4.2464085882124456</c:v>
                </c:pt>
                <c:pt idx="147">
                  <c:v>4.7504828779343393</c:v>
                </c:pt>
                <c:pt idx="148">
                  <c:v>3.1953569683075398</c:v>
                </c:pt>
                <c:pt idx="149">
                  <c:v>1.9226554231267243</c:v>
                </c:pt>
                <c:pt idx="150">
                  <c:v>3.212781581162707</c:v>
                </c:pt>
                <c:pt idx="151">
                  <c:v>3.6397465180268576</c:v>
                </c:pt>
                <c:pt idx="152">
                  <c:v>2.9664036243921794</c:v>
                </c:pt>
                <c:pt idx="153">
                  <c:v>2.3740863190817141</c:v>
                </c:pt>
                <c:pt idx="154">
                  <c:v>5.7881079930538171</c:v>
                </c:pt>
                <c:pt idx="155">
                  <c:v>6.428487971537284</c:v>
                </c:pt>
                <c:pt idx="156">
                  <c:v>7.6916403444259185</c:v>
                </c:pt>
                <c:pt idx="157">
                  <c:v>6.2767915100719351</c:v>
                </c:pt>
                <c:pt idx="158">
                  <c:v>1.1903792199123622</c:v>
                </c:pt>
                <c:pt idx="159">
                  <c:v>1.5830729883073056</c:v>
                </c:pt>
                <c:pt idx="160">
                  <c:v>7.1493720257424513</c:v>
                </c:pt>
                <c:pt idx="161">
                  <c:v>7.9229231103794762</c:v>
                </c:pt>
                <c:pt idx="162">
                  <c:v>6.6533055715437381</c:v>
                </c:pt>
                <c:pt idx="163">
                  <c:v>8.056950170205905</c:v>
                </c:pt>
                <c:pt idx="164">
                  <c:v>8.1700441331584788</c:v>
                </c:pt>
                <c:pt idx="165">
                  <c:v>2.4543361000179322</c:v>
                </c:pt>
                <c:pt idx="166">
                  <c:v>5.1533893747636164</c:v>
                </c:pt>
                <c:pt idx="167">
                  <c:v>6.9802973728092361</c:v>
                </c:pt>
                <c:pt idx="168">
                  <c:v>10.53115021470793</c:v>
                </c:pt>
                <c:pt idx="169">
                  <c:v>8.1233814738707384</c:v>
                </c:pt>
                <c:pt idx="170">
                  <c:v>8.2182091617655768</c:v>
                </c:pt>
                <c:pt idx="171">
                  <c:v>14.492349069712173</c:v>
                </c:pt>
                <c:pt idx="172">
                  <c:v>12.418581734637172</c:v>
                </c:pt>
                <c:pt idx="173">
                  <c:v>10.783932110822823</c:v>
                </c:pt>
                <c:pt idx="174">
                  <c:v>9.2376208557491815</c:v>
                </c:pt>
                <c:pt idx="175">
                  <c:v>11.133024241489231</c:v>
                </c:pt>
                <c:pt idx="176">
                  <c:v>10.834221918991858</c:v>
                </c:pt>
                <c:pt idx="177">
                  <c:v>8.781996846835316</c:v>
                </c:pt>
                <c:pt idx="178">
                  <c:v>11.399628121753368</c:v>
                </c:pt>
                <c:pt idx="179">
                  <c:v>11.368429391560284</c:v>
                </c:pt>
                <c:pt idx="180">
                  <c:v>14.849472052140438</c:v>
                </c:pt>
                <c:pt idx="181">
                  <c:v>6.538171133839084</c:v>
                </c:pt>
                <c:pt idx="182">
                  <c:v>12.154178733860249</c:v>
                </c:pt>
                <c:pt idx="183">
                  <c:v>12.55605052426389</c:v>
                </c:pt>
                <c:pt idx="184">
                  <c:v>12.423428136501439</c:v>
                </c:pt>
                <c:pt idx="185">
                  <c:v>12.055748897729654</c:v>
                </c:pt>
                <c:pt idx="186">
                  <c:v>10.336470078481774</c:v>
                </c:pt>
                <c:pt idx="187">
                  <c:v>18.484428196938588</c:v>
                </c:pt>
                <c:pt idx="188">
                  <c:v>7.6164044772638562</c:v>
                </c:pt>
                <c:pt idx="189">
                  <c:v>12.931150109286435</c:v>
                </c:pt>
                <c:pt idx="190">
                  <c:v>14.08138129434837</c:v>
                </c:pt>
                <c:pt idx="191">
                  <c:v>11.738424938540801</c:v>
                </c:pt>
                <c:pt idx="192">
                  <c:v>10.418695900862074</c:v>
                </c:pt>
                <c:pt idx="193">
                  <c:v>12.440429195922858</c:v>
                </c:pt>
                <c:pt idx="194">
                  <c:v>13.127038315451738</c:v>
                </c:pt>
                <c:pt idx="195">
                  <c:v>14.156243003334469</c:v>
                </c:pt>
                <c:pt idx="196">
                  <c:v>18.113631346369061</c:v>
                </c:pt>
                <c:pt idx="197">
                  <c:v>15.896396172191457</c:v>
                </c:pt>
                <c:pt idx="198">
                  <c:v>13.405614077554821</c:v>
                </c:pt>
                <c:pt idx="199">
                  <c:v>14.366844792636973</c:v>
                </c:pt>
                <c:pt idx="200">
                  <c:v>14.0851064307736</c:v>
                </c:pt>
                <c:pt idx="201">
                  <c:v>11.997521906235516</c:v>
                </c:pt>
                <c:pt idx="202">
                  <c:v>13.035244496901679</c:v>
                </c:pt>
                <c:pt idx="203">
                  <c:v>12.304752327919092</c:v>
                </c:pt>
                <c:pt idx="204">
                  <c:v>11.131715647502409</c:v>
                </c:pt>
                <c:pt idx="205">
                  <c:v>8.921457891446682</c:v>
                </c:pt>
                <c:pt idx="206">
                  <c:v>12.670609745278227</c:v>
                </c:pt>
                <c:pt idx="207">
                  <c:v>13.235852299629261</c:v>
                </c:pt>
                <c:pt idx="208">
                  <c:v>7.9635602582412011</c:v>
                </c:pt>
                <c:pt idx="209">
                  <c:v>8.5077472038238078</c:v>
                </c:pt>
                <c:pt idx="210">
                  <c:v>10.211125954697701</c:v>
                </c:pt>
                <c:pt idx="211">
                  <c:v>10.8418026778368</c:v>
                </c:pt>
                <c:pt idx="212">
                  <c:v>10.149263625544084</c:v>
                </c:pt>
                <c:pt idx="213">
                  <c:v>11.944808360222986</c:v>
                </c:pt>
                <c:pt idx="214">
                  <c:v>10.4761223619335</c:v>
                </c:pt>
                <c:pt idx="215">
                  <c:v>9.028793351247387</c:v>
                </c:pt>
                <c:pt idx="216">
                  <c:v>10.918317035810873</c:v>
                </c:pt>
                <c:pt idx="217">
                  <c:v>9.4638362130306977</c:v>
                </c:pt>
                <c:pt idx="218">
                  <c:v>7.9978127865399165</c:v>
                </c:pt>
                <c:pt idx="219">
                  <c:v>9.0876466639236479</c:v>
                </c:pt>
                <c:pt idx="220">
                  <c:v>9.3140621693513506</c:v>
                </c:pt>
                <c:pt idx="221">
                  <c:v>9.0348502630657297</c:v>
                </c:pt>
                <c:pt idx="222">
                  <c:v>8.3729077928108637</c:v>
                </c:pt>
                <c:pt idx="223">
                  <c:v>8.4230165462274673</c:v>
                </c:pt>
                <c:pt idx="224">
                  <c:v>8.1130475644130939</c:v>
                </c:pt>
                <c:pt idx="225">
                  <c:v>8.3264916407858358</c:v>
                </c:pt>
                <c:pt idx="226">
                  <c:v>10.030315033444976</c:v>
                </c:pt>
                <c:pt idx="227">
                  <c:v>9.7845664553349838</c:v>
                </c:pt>
                <c:pt idx="228">
                  <c:v>10.019628300789613</c:v>
                </c:pt>
                <c:pt idx="229">
                  <c:v>9.7226248613794279</c:v>
                </c:pt>
                <c:pt idx="230">
                  <c:v>9.2236231736405188</c:v>
                </c:pt>
                <c:pt idx="231">
                  <c:v>8.5776170238598723</c:v>
                </c:pt>
                <c:pt idx="232">
                  <c:v>7.0177882383916064</c:v>
                </c:pt>
                <c:pt idx="233">
                  <c:v>13.712349381400514</c:v>
                </c:pt>
                <c:pt idx="234">
                  <c:v>11.394173894824368</c:v>
                </c:pt>
                <c:pt idx="235">
                  <c:v>9.8329076554270056</c:v>
                </c:pt>
                <c:pt idx="236">
                  <c:v>10.875822605823631</c:v>
                </c:pt>
                <c:pt idx="237">
                  <c:v>5.8168925786411201</c:v>
                </c:pt>
                <c:pt idx="238">
                  <c:v>8.1792544879223108</c:v>
                </c:pt>
                <c:pt idx="239">
                  <c:v>10.627995967332685</c:v>
                </c:pt>
                <c:pt idx="240">
                  <c:v>9.3582287538986186</c:v>
                </c:pt>
                <c:pt idx="241">
                  <c:v>8.8949111958960945</c:v>
                </c:pt>
                <c:pt idx="242">
                  <c:v>8.5930751085541655</c:v>
                </c:pt>
                <c:pt idx="243">
                  <c:v>8.4498369993871201</c:v>
                </c:pt>
                <c:pt idx="244">
                  <c:v>6.5264765465893815</c:v>
                </c:pt>
                <c:pt idx="245">
                  <c:v>8.4670124074847148</c:v>
                </c:pt>
                <c:pt idx="246">
                  <c:v>8.6885121716750398</c:v>
                </c:pt>
                <c:pt idx="247">
                  <c:v>7.743414758355418</c:v>
                </c:pt>
                <c:pt idx="248">
                  <c:v>8.4825509446520542</c:v>
                </c:pt>
                <c:pt idx="249">
                  <c:v>7.5180432740442091</c:v>
                </c:pt>
                <c:pt idx="250">
                  <c:v>7.1583212133851672</c:v>
                </c:pt>
                <c:pt idx="251">
                  <c:v>8.7950231912263259</c:v>
                </c:pt>
                <c:pt idx="252">
                  <c:v>8.0866211851346605</c:v>
                </c:pt>
                <c:pt idx="253">
                  <c:v>5.6521498450400411</c:v>
                </c:pt>
                <c:pt idx="254">
                  <c:v>3.593330297869513</c:v>
                </c:pt>
                <c:pt idx="255">
                  <c:v>6.3340015728081891</c:v>
                </c:pt>
                <c:pt idx="256">
                  <c:v>7.2418374985385787</c:v>
                </c:pt>
                <c:pt idx="257">
                  <c:v>4.5844167857431612</c:v>
                </c:pt>
                <c:pt idx="258">
                  <c:v>5.7094462666958954</c:v>
                </c:pt>
                <c:pt idx="259">
                  <c:v>6.3334831395205065</c:v>
                </c:pt>
                <c:pt idx="260">
                  <c:v>3.0061125874230852</c:v>
                </c:pt>
                <c:pt idx="261">
                  <c:v>4.8108106996654376</c:v>
                </c:pt>
                <c:pt idx="262">
                  <c:v>3.2439005551095379</c:v>
                </c:pt>
                <c:pt idx="263">
                  <c:v>4.0729487234818817</c:v>
                </c:pt>
                <c:pt idx="264">
                  <c:v>4.3444323569100955</c:v>
                </c:pt>
                <c:pt idx="265">
                  <c:v>4.0068521261377068</c:v>
                </c:pt>
                <c:pt idx="266">
                  <c:v>3.9097285299366078</c:v>
                </c:pt>
                <c:pt idx="267">
                  <c:v>4.6458494879137504</c:v>
                </c:pt>
                <c:pt idx="268">
                  <c:v>3.5832295254544899</c:v>
                </c:pt>
                <c:pt idx="269">
                  <c:v>2.1800078964980756</c:v>
                </c:pt>
                <c:pt idx="270">
                  <c:v>2.8725680283817447</c:v>
                </c:pt>
                <c:pt idx="271">
                  <c:v>1.1006234170859366</c:v>
                </c:pt>
                <c:pt idx="272">
                  <c:v>3.8135649051078988</c:v>
                </c:pt>
                <c:pt idx="273">
                  <c:v>2.8033290253013248</c:v>
                </c:pt>
                <c:pt idx="274">
                  <c:v>4.5615836791533582</c:v>
                </c:pt>
                <c:pt idx="275">
                  <c:v>3.1882240788378651</c:v>
                </c:pt>
                <c:pt idx="276">
                  <c:v>2.1454074904337652</c:v>
                </c:pt>
                <c:pt idx="277">
                  <c:v>0.88764044588390434</c:v>
                </c:pt>
                <c:pt idx="278">
                  <c:v>3.4764320987552684</c:v>
                </c:pt>
                <c:pt idx="279">
                  <c:v>0.87034806719995705</c:v>
                </c:pt>
                <c:pt idx="280">
                  <c:v>4.4261356189378809</c:v>
                </c:pt>
                <c:pt idx="281">
                  <c:v>3.5868401764419064</c:v>
                </c:pt>
                <c:pt idx="282">
                  <c:v>1.989142337096715</c:v>
                </c:pt>
                <c:pt idx="283">
                  <c:v>2.6754299017765728</c:v>
                </c:pt>
                <c:pt idx="284">
                  <c:v>3.8450831949721187</c:v>
                </c:pt>
                <c:pt idx="285">
                  <c:v>1.9253194662773114</c:v>
                </c:pt>
                <c:pt idx="286">
                  <c:v>1.8592714342990133</c:v>
                </c:pt>
                <c:pt idx="287">
                  <c:v>2.7865968781406414</c:v>
                </c:pt>
                <c:pt idx="288">
                  <c:v>3.6388886936360998</c:v>
                </c:pt>
                <c:pt idx="289">
                  <c:v>2.0130449488900011</c:v>
                </c:pt>
                <c:pt idx="290">
                  <c:v>2.2352471508535317</c:v>
                </c:pt>
                <c:pt idx="291">
                  <c:v>5.3322814683662454</c:v>
                </c:pt>
                <c:pt idx="292">
                  <c:v>5.0536702130136186</c:v>
                </c:pt>
                <c:pt idx="293">
                  <c:v>5.8907059477189092</c:v>
                </c:pt>
                <c:pt idx="294">
                  <c:v>5.0195270781814756</c:v>
                </c:pt>
                <c:pt idx="295">
                  <c:v>1.0198450934345067</c:v>
                </c:pt>
                <c:pt idx="296">
                  <c:v>1.3893780800821973</c:v>
                </c:pt>
                <c:pt idx="297">
                  <c:v>5.3131675174399735</c:v>
                </c:pt>
                <c:pt idx="298">
                  <c:v>5.3824359861259072</c:v>
                </c:pt>
                <c:pt idx="299">
                  <c:v>3.8412835142115247</c:v>
                </c:pt>
                <c:pt idx="300">
                  <c:v>4.5877905621192516</c:v>
                </c:pt>
                <c:pt idx="301">
                  <c:v>4.5837411682976255</c:v>
                </c:pt>
                <c:pt idx="302">
                  <c:v>1.3519248430308271</c:v>
                </c:pt>
                <c:pt idx="303">
                  <c:v>2.9483132574890423</c:v>
                </c:pt>
                <c:pt idx="304">
                  <c:v>4.0931994292568064</c:v>
                </c:pt>
                <c:pt idx="305">
                  <c:v>6.0297479981148863</c:v>
                </c:pt>
                <c:pt idx="306">
                  <c:v>4.8999461216958027</c:v>
                </c:pt>
                <c:pt idx="307">
                  <c:v>4.1919673388763368</c:v>
                </c:pt>
                <c:pt idx="308">
                  <c:v>7.0475574216195733</c:v>
                </c:pt>
                <c:pt idx="309">
                  <c:v>8.2371074142685021</c:v>
                </c:pt>
                <c:pt idx="310">
                  <c:v>6.60798965110249</c:v>
                </c:pt>
                <c:pt idx="311">
                  <c:v>8.4500551794622254</c:v>
                </c:pt>
                <c:pt idx="312">
                  <c:v>8.3113868729403304</c:v>
                </c:pt>
                <c:pt idx="313">
                  <c:v>8.0130058904648465</c:v>
                </c:pt>
                <c:pt idx="314">
                  <c:v>6.1254218317842017</c:v>
                </c:pt>
                <c:pt idx="315">
                  <c:v>8.2149494274292856</c:v>
                </c:pt>
                <c:pt idx="316">
                  <c:v>6.3067781123182858</c:v>
                </c:pt>
                <c:pt idx="317">
                  <c:v>6.5901164841336239</c:v>
                </c:pt>
                <c:pt idx="318">
                  <c:v>3.785087278438354</c:v>
                </c:pt>
                <c:pt idx="319">
                  <c:v>8.1206949851282673</c:v>
                </c:pt>
                <c:pt idx="320">
                  <c:v>7.2989106186154906</c:v>
                </c:pt>
                <c:pt idx="321">
                  <c:v>6.8489310316430503</c:v>
                </c:pt>
                <c:pt idx="322">
                  <c:v>6.1480801797893738</c:v>
                </c:pt>
                <c:pt idx="323">
                  <c:v>7.9484212812501207</c:v>
                </c:pt>
                <c:pt idx="324">
                  <c:v>9.1515147866615045</c:v>
                </c:pt>
                <c:pt idx="325">
                  <c:v>4.3882402402433449</c:v>
                </c:pt>
                <c:pt idx="326">
                  <c:v>6.4628529036691003</c:v>
                </c:pt>
                <c:pt idx="327">
                  <c:v>5.546241760288015</c:v>
                </c:pt>
                <c:pt idx="328">
                  <c:v>5.507173562777365</c:v>
                </c:pt>
                <c:pt idx="329">
                  <c:v>5.4270207484882489</c:v>
                </c:pt>
                <c:pt idx="330">
                  <c:v>6.274731821161982</c:v>
                </c:pt>
                <c:pt idx="331">
                  <c:v>5.5172961010503201</c:v>
                </c:pt>
                <c:pt idx="332">
                  <c:v>7.6041027968467469</c:v>
                </c:pt>
                <c:pt idx="333">
                  <c:v>6.8370857008750336</c:v>
                </c:pt>
                <c:pt idx="334">
                  <c:v>7.5346711997667386</c:v>
                </c:pt>
                <c:pt idx="335">
                  <c:v>6.9695089864571589</c:v>
                </c:pt>
                <c:pt idx="336">
                  <c:v>9.6702420696601497</c:v>
                </c:pt>
                <c:pt idx="337">
                  <c:v>4.1697742784490224</c:v>
                </c:pt>
                <c:pt idx="338">
                  <c:v>7.7956339102252556</c:v>
                </c:pt>
                <c:pt idx="339">
                  <c:v>6.3251402942994375</c:v>
                </c:pt>
                <c:pt idx="340">
                  <c:v>3.8760962109974124</c:v>
                </c:pt>
                <c:pt idx="341">
                  <c:v>5.5389491386587668</c:v>
                </c:pt>
                <c:pt idx="342">
                  <c:v>5.1917481537824832</c:v>
                </c:pt>
                <c:pt idx="343">
                  <c:v>4.3682973471435229</c:v>
                </c:pt>
                <c:pt idx="344">
                  <c:v>3.4521707136401871</c:v>
                </c:pt>
                <c:pt idx="345">
                  <c:v>3.0779881873382533</c:v>
                </c:pt>
                <c:pt idx="346">
                  <c:v>1.4454247295172453</c:v>
                </c:pt>
                <c:pt idx="347">
                  <c:v>1.0328911808609453</c:v>
                </c:pt>
                <c:pt idx="348">
                  <c:v>2.8759180623590361</c:v>
                </c:pt>
                <c:pt idx="349">
                  <c:v>3.5011361160049144</c:v>
                </c:pt>
                <c:pt idx="350">
                  <c:v>3.272149378470036</c:v>
                </c:pt>
                <c:pt idx="351">
                  <c:v>3.1373445061370333</c:v>
                </c:pt>
                <c:pt idx="352">
                  <c:v>4.1917545523403019</c:v>
                </c:pt>
                <c:pt idx="353">
                  <c:v>4.2201121698116992</c:v>
                </c:pt>
                <c:pt idx="354">
                  <c:v>4.8633760578599725</c:v>
                </c:pt>
                <c:pt idx="355">
                  <c:v>4.5603206296109757</c:v>
                </c:pt>
                <c:pt idx="356">
                  <c:v>4.7441563116274033</c:v>
                </c:pt>
                <c:pt idx="357">
                  <c:v>4.2597483498089632</c:v>
                </c:pt>
                <c:pt idx="358">
                  <c:v>4.2333787934469012</c:v>
                </c:pt>
                <c:pt idx="359">
                  <c:v>3.9430540767190623</c:v>
                </c:pt>
                <c:pt idx="360">
                  <c:v>5.3417887215190163</c:v>
                </c:pt>
                <c:pt idx="361">
                  <c:v>4.7934226540030531</c:v>
                </c:pt>
                <c:pt idx="362">
                  <c:v>4.5165081006482897</c:v>
                </c:pt>
                <c:pt idx="363">
                  <c:v>3.0805826126429419</c:v>
                </c:pt>
                <c:pt idx="364">
                  <c:v>2.2269095250207518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058560"/>
        <c:axId val="199754112"/>
      </c:scatterChart>
      <c:valAx>
        <c:axId val="20105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9754112"/>
        <c:crosses val="autoZero"/>
        <c:crossBetween val="midCat"/>
      </c:valAx>
      <c:valAx>
        <c:axId val="199754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10585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'2011'!$R$4:$R$368</c:f>
              <c:numCache>
                <c:formatCode>0.0</c:formatCode>
                <c:ptCount val="365"/>
                <c:pt idx="0">
                  <c:v>1.1796750775535998</c:v>
                </c:pt>
                <c:pt idx="1">
                  <c:v>1.2007439138571747</c:v>
                </c:pt>
                <c:pt idx="2">
                  <c:v>1.3500854510383498</c:v>
                </c:pt>
                <c:pt idx="3">
                  <c:v>0.15246871714665</c:v>
                </c:pt>
                <c:pt idx="4">
                  <c:v>1.4459243266146</c:v>
                </c:pt>
                <c:pt idx="5">
                  <c:v>1.19006135708085</c:v>
                </c:pt>
                <c:pt idx="6">
                  <c:v>1.8560971560011243</c:v>
                </c:pt>
                <c:pt idx="7">
                  <c:v>0.76703024242499995</c:v>
                </c:pt>
                <c:pt idx="8">
                  <c:v>1.4754609459610499</c:v>
                </c:pt>
                <c:pt idx="9">
                  <c:v>1.5273348807905998</c:v>
                </c:pt>
                <c:pt idx="10">
                  <c:v>1.543814427936</c:v>
                </c:pt>
                <c:pt idx="11">
                  <c:v>1.616001464934</c:v>
                </c:pt>
                <c:pt idx="12">
                  <c:v>1.6884219138882746</c:v>
                </c:pt>
                <c:pt idx="13">
                  <c:v>1.0287608029984501</c:v>
                </c:pt>
                <c:pt idx="14">
                  <c:v>1.5020257068173997</c:v>
                </c:pt>
                <c:pt idx="15">
                  <c:v>1.5785096848053</c:v>
                </c:pt>
                <c:pt idx="16">
                  <c:v>1.2578284237463997</c:v>
                </c:pt>
                <c:pt idx="17">
                  <c:v>1.7574275004922497</c:v>
                </c:pt>
                <c:pt idx="18">
                  <c:v>1.7699929464581998</c:v>
                </c:pt>
                <c:pt idx="19">
                  <c:v>1.7802286930772995</c:v>
                </c:pt>
                <c:pt idx="20">
                  <c:v>1.9234608779657993</c:v>
                </c:pt>
                <c:pt idx="21">
                  <c:v>1.9686065074929</c:v>
                </c:pt>
                <c:pt idx="22">
                  <c:v>1.8570191393676003</c:v>
                </c:pt>
                <c:pt idx="23">
                  <c:v>1.3099378578563998</c:v>
                </c:pt>
                <c:pt idx="24">
                  <c:v>1.7251211247493496</c:v>
                </c:pt>
                <c:pt idx="25">
                  <c:v>0.26031388137749994</c:v>
                </c:pt>
                <c:pt idx="26">
                  <c:v>6.3085321324799992E-2</c:v>
                </c:pt>
                <c:pt idx="27">
                  <c:v>0.29167690937707502</c:v>
                </c:pt>
                <c:pt idx="28">
                  <c:v>0.18145870312680001</c:v>
                </c:pt>
                <c:pt idx="29">
                  <c:v>0.14183797512337495</c:v>
                </c:pt>
                <c:pt idx="30">
                  <c:v>0.45350187296249983</c:v>
                </c:pt>
                <c:pt idx="31">
                  <c:v>1.5787144881420001</c:v>
                </c:pt>
                <c:pt idx="32">
                  <c:v>1.5889810534886251</c:v>
                </c:pt>
                <c:pt idx="33">
                  <c:v>1.5744996894975749</c:v>
                </c:pt>
                <c:pt idx="34">
                  <c:v>0.45613828617929991</c:v>
                </c:pt>
                <c:pt idx="35">
                  <c:v>1.5732039523200003</c:v>
                </c:pt>
                <c:pt idx="36">
                  <c:v>1.9624186963679999</c:v>
                </c:pt>
                <c:pt idx="37">
                  <c:v>2.0007554744362497</c:v>
                </c:pt>
                <c:pt idx="38">
                  <c:v>2.2306712855018995</c:v>
                </c:pt>
                <c:pt idx="39">
                  <c:v>2.3527787674691996</c:v>
                </c:pt>
                <c:pt idx="40">
                  <c:v>2.1804959414157001</c:v>
                </c:pt>
                <c:pt idx="41">
                  <c:v>1.8817875735957001</c:v>
                </c:pt>
                <c:pt idx="42">
                  <c:v>1.9243129973643003</c:v>
                </c:pt>
                <c:pt idx="43">
                  <c:v>0.71666433791999973</c:v>
                </c:pt>
                <c:pt idx="44">
                  <c:v>0.40826955809024995</c:v>
                </c:pt>
                <c:pt idx="45">
                  <c:v>0.144771770643225</c:v>
                </c:pt>
                <c:pt idx="46">
                  <c:v>0.80037549168817468</c:v>
                </c:pt>
                <c:pt idx="47">
                  <c:v>1.0413070946954996</c:v>
                </c:pt>
                <c:pt idx="48">
                  <c:v>2.3934424208574749</c:v>
                </c:pt>
                <c:pt idx="49">
                  <c:v>1.5288200733329997</c:v>
                </c:pt>
                <c:pt idx="50">
                  <c:v>1.7990500951632746</c:v>
                </c:pt>
                <c:pt idx="51">
                  <c:v>1.1769379816412999</c:v>
                </c:pt>
                <c:pt idx="52">
                  <c:v>1.5587400236249997</c:v>
                </c:pt>
                <c:pt idx="53">
                  <c:v>1.2373388812932749</c:v>
                </c:pt>
                <c:pt idx="54">
                  <c:v>2.14323376694625</c:v>
                </c:pt>
                <c:pt idx="55">
                  <c:v>1.295700710793825</c:v>
                </c:pt>
                <c:pt idx="56">
                  <c:v>1.5689357427334496</c:v>
                </c:pt>
                <c:pt idx="57">
                  <c:v>1.2303626755490999</c:v>
                </c:pt>
                <c:pt idx="58">
                  <c:v>0.83243654544862467</c:v>
                </c:pt>
                <c:pt idx="59">
                  <c:v>2.6708231241762004</c:v>
                </c:pt>
                <c:pt idx="60">
                  <c:v>2.9638521284835746</c:v>
                </c:pt>
                <c:pt idx="61">
                  <c:v>2.7600122760659995</c:v>
                </c:pt>
                <c:pt idx="62">
                  <c:v>2.8498359745049999</c:v>
                </c:pt>
                <c:pt idx="63">
                  <c:v>2.9806774347393747</c:v>
                </c:pt>
                <c:pt idx="64">
                  <c:v>2.915706277414349</c:v>
                </c:pt>
                <c:pt idx="65">
                  <c:v>0.4239301374563999</c:v>
                </c:pt>
                <c:pt idx="66">
                  <c:v>0.51702405895874992</c:v>
                </c:pt>
                <c:pt idx="67">
                  <c:v>1.6634770393755003</c:v>
                </c:pt>
                <c:pt idx="68">
                  <c:v>1.2227127552315</c:v>
                </c:pt>
                <c:pt idx="69">
                  <c:v>0.65918974397759988</c:v>
                </c:pt>
                <c:pt idx="70">
                  <c:v>2.8376129724875248</c:v>
                </c:pt>
                <c:pt idx="71">
                  <c:v>2.7412030295737502</c:v>
                </c:pt>
                <c:pt idx="72">
                  <c:v>0.11201932144575</c:v>
                </c:pt>
                <c:pt idx="73">
                  <c:v>2.8408882296856492</c:v>
                </c:pt>
                <c:pt idx="74">
                  <c:v>3.6755433551647498</c:v>
                </c:pt>
                <c:pt idx="75">
                  <c:v>3.9852258912266993</c:v>
                </c:pt>
                <c:pt idx="76">
                  <c:v>3.5689972432734001</c:v>
                </c:pt>
                <c:pt idx="77">
                  <c:v>2.6225641892502001</c:v>
                </c:pt>
                <c:pt idx="78">
                  <c:v>2.1939741619649999</c:v>
                </c:pt>
                <c:pt idx="79">
                  <c:v>2.8864324153464</c:v>
                </c:pt>
                <c:pt idx="80">
                  <c:v>2.5270455337591495</c:v>
                </c:pt>
                <c:pt idx="81">
                  <c:v>2.8789632327455998</c:v>
                </c:pt>
                <c:pt idx="82">
                  <c:v>3.2059455115699493</c:v>
                </c:pt>
                <c:pt idx="83">
                  <c:v>3.7187869412333243</c:v>
                </c:pt>
                <c:pt idx="84">
                  <c:v>4.189704955976925</c:v>
                </c:pt>
                <c:pt idx="85">
                  <c:v>4.665311960303999</c:v>
                </c:pt>
                <c:pt idx="86">
                  <c:v>3.8071069067799002</c:v>
                </c:pt>
                <c:pt idx="87">
                  <c:v>4.3269704633192987</c:v>
                </c:pt>
                <c:pt idx="88">
                  <c:v>4.5540036796992744</c:v>
                </c:pt>
                <c:pt idx="89">
                  <c:v>4.6330507689902998</c:v>
                </c:pt>
                <c:pt idx="90">
                  <c:v>4.4108628459393744</c:v>
                </c:pt>
                <c:pt idx="91">
                  <c:v>3.3018777028151995</c:v>
                </c:pt>
                <c:pt idx="92">
                  <c:v>1.258174305640575</c:v>
                </c:pt>
                <c:pt idx="93">
                  <c:v>1.1980155355928996</c:v>
                </c:pt>
                <c:pt idx="94">
                  <c:v>1.1528905337399997</c:v>
                </c:pt>
                <c:pt idx="95">
                  <c:v>2.5897713441907495</c:v>
                </c:pt>
                <c:pt idx="96">
                  <c:v>3.3097496161979998</c:v>
                </c:pt>
                <c:pt idx="97">
                  <c:v>1.4151787782195002</c:v>
                </c:pt>
                <c:pt idx="98">
                  <c:v>1.3142571454933498</c:v>
                </c:pt>
                <c:pt idx="99">
                  <c:v>0.26766973455397497</c:v>
                </c:pt>
                <c:pt idx="100">
                  <c:v>1.4787979633979995</c:v>
                </c:pt>
                <c:pt idx="101">
                  <c:v>0.31892054172540002</c:v>
                </c:pt>
                <c:pt idx="102">
                  <c:v>3.285427378208249</c:v>
                </c:pt>
                <c:pt idx="103">
                  <c:v>4.1989365768840736</c:v>
                </c:pt>
                <c:pt idx="104">
                  <c:v>4.4281828480246483</c:v>
                </c:pt>
                <c:pt idx="105">
                  <c:v>4.4737977571397991</c:v>
                </c:pt>
                <c:pt idx="106">
                  <c:v>5.0408097921440991</c:v>
                </c:pt>
                <c:pt idx="107">
                  <c:v>4.6966252608747006</c:v>
                </c:pt>
                <c:pt idx="108">
                  <c:v>3.8724074929732493</c:v>
                </c:pt>
                <c:pt idx="109">
                  <c:v>3.9132819661032001</c:v>
                </c:pt>
                <c:pt idx="110">
                  <c:v>4.807733281142399</c:v>
                </c:pt>
                <c:pt idx="111">
                  <c:v>1.1063008442351248</c:v>
                </c:pt>
                <c:pt idx="112">
                  <c:v>1.9974660971039997</c:v>
                </c:pt>
                <c:pt idx="113">
                  <c:v>3.931108328476574</c:v>
                </c:pt>
                <c:pt idx="114">
                  <c:v>2.145105360028575</c:v>
                </c:pt>
                <c:pt idx="115">
                  <c:v>3.1211218140165</c:v>
                </c:pt>
                <c:pt idx="116">
                  <c:v>5.144088136647599</c:v>
                </c:pt>
                <c:pt idx="117">
                  <c:v>4.1178299125511995</c:v>
                </c:pt>
                <c:pt idx="118">
                  <c:v>2.2405264024184999</c:v>
                </c:pt>
                <c:pt idx="119">
                  <c:v>2.8217302772723998</c:v>
                </c:pt>
                <c:pt idx="120">
                  <c:v>1.9965331859815498</c:v>
                </c:pt>
                <c:pt idx="121">
                  <c:v>1.9690915034041496</c:v>
                </c:pt>
                <c:pt idx="122">
                  <c:v>4.1980661627030997</c:v>
                </c:pt>
                <c:pt idx="123">
                  <c:v>4.9503810152618994</c:v>
                </c:pt>
                <c:pt idx="124">
                  <c:v>4.9338891897389994</c:v>
                </c:pt>
                <c:pt idx="125">
                  <c:v>4.2687123861086231</c:v>
                </c:pt>
                <c:pt idx="126">
                  <c:v>4.7058940852656743</c:v>
                </c:pt>
                <c:pt idx="127">
                  <c:v>4.9912785717415504</c:v>
                </c:pt>
                <c:pt idx="128">
                  <c:v>6.0616927881385498</c:v>
                </c:pt>
                <c:pt idx="129">
                  <c:v>4.9038814490478737</c:v>
                </c:pt>
                <c:pt idx="130">
                  <c:v>5.3735960600126997</c:v>
                </c:pt>
                <c:pt idx="131">
                  <c:v>4.7354768713115254</c:v>
                </c:pt>
                <c:pt idx="132">
                  <c:v>4.9875024795252001</c:v>
                </c:pt>
                <c:pt idx="133">
                  <c:v>5.0081545876964251</c:v>
                </c:pt>
                <c:pt idx="134">
                  <c:v>5.0555973788700008</c:v>
                </c:pt>
                <c:pt idx="135">
                  <c:v>5.8315621054666495</c:v>
                </c:pt>
                <c:pt idx="136">
                  <c:v>6.1079103200214</c:v>
                </c:pt>
                <c:pt idx="137">
                  <c:v>5.8594720853619</c:v>
                </c:pt>
                <c:pt idx="138">
                  <c:v>5.7461038613639994</c:v>
                </c:pt>
                <c:pt idx="139">
                  <c:v>4.2943078918451247</c:v>
                </c:pt>
                <c:pt idx="140">
                  <c:v>6.0411839686327484</c:v>
                </c:pt>
                <c:pt idx="141">
                  <c:v>6.4756081897708491</c:v>
                </c:pt>
                <c:pt idx="142">
                  <c:v>6.3935073452118001</c:v>
                </c:pt>
                <c:pt idx="143">
                  <c:v>6.8036507064923244</c:v>
                </c:pt>
                <c:pt idx="144">
                  <c:v>6.9125693692679979</c:v>
                </c:pt>
                <c:pt idx="145">
                  <c:v>6.4215300406124989</c:v>
                </c:pt>
                <c:pt idx="146">
                  <c:v>6.2924674717103235</c:v>
                </c:pt>
                <c:pt idx="147">
                  <c:v>4.8499069293956252</c:v>
                </c:pt>
                <c:pt idx="148">
                  <c:v>4.3591118176685999</c:v>
                </c:pt>
                <c:pt idx="149">
                  <c:v>6.7153712595915005</c:v>
                </c:pt>
                <c:pt idx="150">
                  <c:v>7.7440073142745494</c:v>
                </c:pt>
                <c:pt idx="151">
                  <c:v>4.5600683386978504</c:v>
                </c:pt>
                <c:pt idx="152">
                  <c:v>6.6983369753506494</c:v>
                </c:pt>
                <c:pt idx="153">
                  <c:v>7.5385500311888993</c:v>
                </c:pt>
                <c:pt idx="154">
                  <c:v>7.5835618264012492</c:v>
                </c:pt>
                <c:pt idx="155">
                  <c:v>6.8789167922160006</c:v>
                </c:pt>
                <c:pt idx="156">
                  <c:v>6.5408358424018482</c:v>
                </c:pt>
                <c:pt idx="157">
                  <c:v>7.6543943127934506</c:v>
                </c:pt>
                <c:pt idx="158">
                  <c:v>7.903194268454099</c:v>
                </c:pt>
                <c:pt idx="159">
                  <c:v>8.0002175163239979</c:v>
                </c:pt>
                <c:pt idx="160">
                  <c:v>7.9084329609982476</c:v>
                </c:pt>
                <c:pt idx="161">
                  <c:v>7.4143927968817493</c:v>
                </c:pt>
                <c:pt idx="162">
                  <c:v>6.497619882682649</c:v>
                </c:pt>
                <c:pt idx="163">
                  <c:v>6.3753339958902737</c:v>
                </c:pt>
                <c:pt idx="164">
                  <c:v>6.5963898525356992</c:v>
                </c:pt>
                <c:pt idx="165">
                  <c:v>7.3987419174338234</c:v>
                </c:pt>
                <c:pt idx="166">
                  <c:v>8.0362877059057496</c:v>
                </c:pt>
                <c:pt idx="167">
                  <c:v>7.8337924586081993</c:v>
                </c:pt>
                <c:pt idx="168">
                  <c:v>0</c:v>
                </c:pt>
                <c:pt idx="169">
                  <c:v>0</c:v>
                </c:pt>
                <c:pt idx="170">
                  <c:v>7.9325095086542259</c:v>
                </c:pt>
                <c:pt idx="171">
                  <c:v>8.2434976045957491</c:v>
                </c:pt>
                <c:pt idx="172">
                  <c:v>8.2757794235836464</c:v>
                </c:pt>
                <c:pt idx="173">
                  <c:v>8.3267238852364489</c:v>
                </c:pt>
                <c:pt idx="174">
                  <c:v>6.2289427072547987</c:v>
                </c:pt>
                <c:pt idx="175">
                  <c:v>8.2411020931454999</c:v>
                </c:pt>
                <c:pt idx="176">
                  <c:v>7.8262045440969743</c:v>
                </c:pt>
                <c:pt idx="177">
                  <c:v>7.8243675760392</c:v>
                </c:pt>
                <c:pt idx="178">
                  <c:v>7.4224394315763735</c:v>
                </c:pt>
                <c:pt idx="179">
                  <c:v>7.7209126684672498</c:v>
                </c:pt>
                <c:pt idx="180">
                  <c:v>7.7318281460647489</c:v>
                </c:pt>
                <c:pt idx="181">
                  <c:v>8.136948545893798</c:v>
                </c:pt>
                <c:pt idx="182">
                  <c:v>8.0869868455760994</c:v>
                </c:pt>
                <c:pt idx="183">
                  <c:v>8.1724301100582011</c:v>
                </c:pt>
                <c:pt idx="184">
                  <c:v>8.4092615944669493</c:v>
                </c:pt>
                <c:pt idx="185">
                  <c:v>8.2950861899321993</c:v>
                </c:pt>
                <c:pt idx="186">
                  <c:v>8.2031275272134998</c:v>
                </c:pt>
                <c:pt idx="187">
                  <c:v>8.658398346022425</c:v>
                </c:pt>
                <c:pt idx="188">
                  <c:v>8.5593534632971497</c:v>
                </c:pt>
                <c:pt idx="189">
                  <c:v>8.7908541673304974</c:v>
                </c:pt>
                <c:pt idx="190">
                  <c:v>8.5526767271801987</c:v>
                </c:pt>
                <c:pt idx="191">
                  <c:v>0</c:v>
                </c:pt>
                <c:pt idx="192">
                  <c:v>7.3421363870508731</c:v>
                </c:pt>
                <c:pt idx="193">
                  <c:v>8.1310088807781753</c:v>
                </c:pt>
                <c:pt idx="194">
                  <c:v>8.4063526012696492</c:v>
                </c:pt>
                <c:pt idx="195">
                  <c:v>0</c:v>
                </c:pt>
                <c:pt idx="196">
                  <c:v>8.2703676059167481</c:v>
                </c:pt>
                <c:pt idx="197">
                  <c:v>6.2451511478249984</c:v>
                </c:pt>
                <c:pt idx="198">
                  <c:v>5.2148685627192002</c:v>
                </c:pt>
                <c:pt idx="199">
                  <c:v>6.2746145880415494</c:v>
                </c:pt>
                <c:pt idx="200">
                  <c:v>7.3642469209015502</c:v>
                </c:pt>
                <c:pt idx="201">
                  <c:v>7.2190742612329482</c:v>
                </c:pt>
                <c:pt idx="202">
                  <c:v>6.0131291038829993</c:v>
                </c:pt>
                <c:pt idx="203">
                  <c:v>8.0350459935891738</c:v>
                </c:pt>
                <c:pt idx="204">
                  <c:v>2.3674666537697999</c:v>
                </c:pt>
                <c:pt idx="205">
                  <c:v>8.1048803706743993</c:v>
                </c:pt>
                <c:pt idx="206">
                  <c:v>8.3710197282567709</c:v>
                </c:pt>
                <c:pt idx="207">
                  <c:v>8.6453077538507994</c:v>
                </c:pt>
                <c:pt idx="208">
                  <c:v>7.5833760545496744</c:v>
                </c:pt>
                <c:pt idx="209">
                  <c:v>6.1973823657287985</c:v>
                </c:pt>
                <c:pt idx="210">
                  <c:v>7.7449161597771008</c:v>
                </c:pt>
                <c:pt idx="211">
                  <c:v>8.2418009783927975</c:v>
                </c:pt>
                <c:pt idx="212">
                  <c:v>8.1324145094343709</c:v>
                </c:pt>
                <c:pt idx="213">
                  <c:v>8.1185593426958231</c:v>
                </c:pt>
                <c:pt idx="214">
                  <c:v>8.5049658990257964</c:v>
                </c:pt>
                <c:pt idx="215">
                  <c:v>7.96859308166745</c:v>
                </c:pt>
                <c:pt idx="216">
                  <c:v>8.043477923769748</c:v>
                </c:pt>
                <c:pt idx="217">
                  <c:v>7.9374553618950001</c:v>
                </c:pt>
                <c:pt idx="218">
                  <c:v>7.7151940141466238</c:v>
                </c:pt>
                <c:pt idx="219">
                  <c:v>7.8495962038559979</c:v>
                </c:pt>
                <c:pt idx="220">
                  <c:v>7.5902621370029983</c:v>
                </c:pt>
                <c:pt idx="221">
                  <c:v>4.1417938674854984</c:v>
                </c:pt>
                <c:pt idx="222">
                  <c:v>7.2270327371771232</c:v>
                </c:pt>
                <c:pt idx="223">
                  <c:v>7.2907512544295994</c:v>
                </c:pt>
                <c:pt idx="224">
                  <c:v>6.7130728701072746</c:v>
                </c:pt>
                <c:pt idx="225">
                  <c:v>6.9423134931941997</c:v>
                </c:pt>
                <c:pt idx="226">
                  <c:v>7.0883189952086232</c:v>
                </c:pt>
                <c:pt idx="227">
                  <c:v>6.9037682282759993</c:v>
                </c:pt>
                <c:pt idx="228">
                  <c:v>7.2379440401262727</c:v>
                </c:pt>
                <c:pt idx="229">
                  <c:v>7.4872379549137493</c:v>
                </c:pt>
                <c:pt idx="230">
                  <c:v>7.2542822631466475</c:v>
                </c:pt>
                <c:pt idx="231">
                  <c:v>6.3333749736757508</c:v>
                </c:pt>
                <c:pt idx="232">
                  <c:v>6.81905601839025</c:v>
                </c:pt>
                <c:pt idx="233">
                  <c:v>7.0065903082715986</c:v>
                </c:pt>
                <c:pt idx="234">
                  <c:v>7.135021645786499</c:v>
                </c:pt>
                <c:pt idx="235">
                  <c:v>7.2625318594213493</c:v>
                </c:pt>
                <c:pt idx="236">
                  <c:v>6.9967886022971246</c:v>
                </c:pt>
                <c:pt idx="237">
                  <c:v>6.7677188942249984</c:v>
                </c:pt>
                <c:pt idx="238">
                  <c:v>6.9161913678467251</c:v>
                </c:pt>
                <c:pt idx="239">
                  <c:v>7.0114191485747988</c:v>
                </c:pt>
                <c:pt idx="240">
                  <c:v>6.2490303784123489</c:v>
                </c:pt>
                <c:pt idx="241">
                  <c:v>6.8454292365575986</c:v>
                </c:pt>
                <c:pt idx="242">
                  <c:v>6.7243287043290758</c:v>
                </c:pt>
                <c:pt idx="243">
                  <c:v>6.4504903129191007</c:v>
                </c:pt>
                <c:pt idx="244">
                  <c:v>6.4458165485237231</c:v>
                </c:pt>
                <c:pt idx="245">
                  <c:v>6.0096101208914989</c:v>
                </c:pt>
                <c:pt idx="246">
                  <c:v>6.0497903745575998</c:v>
                </c:pt>
                <c:pt idx="247">
                  <c:v>6.0717323262851997</c:v>
                </c:pt>
                <c:pt idx="248">
                  <c:v>6.303248501074199</c:v>
                </c:pt>
                <c:pt idx="249">
                  <c:v>6.2741958953687993</c:v>
                </c:pt>
                <c:pt idx="250">
                  <c:v>6.2386558861274981</c:v>
                </c:pt>
                <c:pt idx="251">
                  <c:v>5.7082722157460983</c:v>
                </c:pt>
                <c:pt idx="252">
                  <c:v>5.8230966553155001</c:v>
                </c:pt>
                <c:pt idx="253">
                  <c:v>5.9572762380407998</c:v>
                </c:pt>
                <c:pt idx="254">
                  <c:v>5.9609423159947488</c:v>
                </c:pt>
                <c:pt idx="255">
                  <c:v>5.8833712104629985</c:v>
                </c:pt>
                <c:pt idx="256">
                  <c:v>5.869914108723</c:v>
                </c:pt>
                <c:pt idx="257">
                  <c:v>5.4925720645823981</c:v>
                </c:pt>
                <c:pt idx="258">
                  <c:v>5.7726608868425258</c:v>
                </c:pt>
                <c:pt idx="259">
                  <c:v>5.8319729399778</c:v>
                </c:pt>
                <c:pt idx="260">
                  <c:v>5.7387297134050499</c:v>
                </c:pt>
                <c:pt idx="261">
                  <c:v>5.5655380418489999</c:v>
                </c:pt>
                <c:pt idx="262">
                  <c:v>4.9565744744404485</c:v>
                </c:pt>
                <c:pt idx="263">
                  <c:v>5.2321196831066992</c:v>
                </c:pt>
                <c:pt idx="264">
                  <c:v>5.3645920802243996</c:v>
                </c:pt>
                <c:pt idx="265">
                  <c:v>3.2251854835449003</c:v>
                </c:pt>
                <c:pt idx="266">
                  <c:v>4.2621293340119992</c:v>
                </c:pt>
                <c:pt idx="267">
                  <c:v>4.4386791418142995</c:v>
                </c:pt>
                <c:pt idx="268">
                  <c:v>3.587221302294</c:v>
                </c:pt>
                <c:pt idx="269">
                  <c:v>3.6980822816064003</c:v>
                </c:pt>
                <c:pt idx="270">
                  <c:v>4.8899922712036501</c:v>
                </c:pt>
                <c:pt idx="271">
                  <c:v>4.364867429905499</c:v>
                </c:pt>
                <c:pt idx="272">
                  <c:v>3.2124216189985493</c:v>
                </c:pt>
                <c:pt idx="273">
                  <c:v>3.3642302505707993</c:v>
                </c:pt>
                <c:pt idx="274">
                  <c:v>4.0796220574467004</c:v>
                </c:pt>
                <c:pt idx="275">
                  <c:v>4.1821590335167498</c:v>
                </c:pt>
                <c:pt idx="276">
                  <c:v>4.1167806024100484</c:v>
                </c:pt>
                <c:pt idx="277">
                  <c:v>4.3942215925622996</c:v>
                </c:pt>
                <c:pt idx="278">
                  <c:v>4.4840570782437004</c:v>
                </c:pt>
                <c:pt idx="279">
                  <c:v>4.3841662153086727</c:v>
                </c:pt>
                <c:pt idx="280">
                  <c:v>4.0370524315190996</c:v>
                </c:pt>
                <c:pt idx="281">
                  <c:v>3.9922970088289502</c:v>
                </c:pt>
                <c:pt idx="282">
                  <c:v>4.0762207013116498</c:v>
                </c:pt>
                <c:pt idx="283">
                  <c:v>2.426306971641524</c:v>
                </c:pt>
                <c:pt idx="284">
                  <c:v>3.8777970867768756</c:v>
                </c:pt>
                <c:pt idx="285">
                  <c:v>3.6872159175188992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1.7439151460534998</c:v>
                </c:pt>
                <c:pt idx="292">
                  <c:v>2.9756445278021242</c:v>
                </c:pt>
                <c:pt idx="293">
                  <c:v>3.2141577815770499</c:v>
                </c:pt>
                <c:pt idx="294">
                  <c:v>3.25443184204725</c:v>
                </c:pt>
                <c:pt idx="295">
                  <c:v>3.6100934639010003</c:v>
                </c:pt>
                <c:pt idx="296">
                  <c:v>2.6648846868983243</c:v>
                </c:pt>
                <c:pt idx="297">
                  <c:v>1.8873619569806996</c:v>
                </c:pt>
                <c:pt idx="298">
                  <c:v>2.3432702691494254</c:v>
                </c:pt>
                <c:pt idx="299">
                  <c:v>2.1503554714637998</c:v>
                </c:pt>
                <c:pt idx="300">
                  <c:v>1.2472036981280996</c:v>
                </c:pt>
                <c:pt idx="301">
                  <c:v>1.5947475934814996</c:v>
                </c:pt>
                <c:pt idx="302">
                  <c:v>2.3386577738577747</c:v>
                </c:pt>
                <c:pt idx="303">
                  <c:v>1.3688103450771749</c:v>
                </c:pt>
                <c:pt idx="304">
                  <c:v>2.5119315877592996</c:v>
                </c:pt>
                <c:pt idx="305">
                  <c:v>2.4324448097699998</c:v>
                </c:pt>
                <c:pt idx="306">
                  <c:v>0.40977316819889992</c:v>
                </c:pt>
                <c:pt idx="307">
                  <c:v>0.65057633937757486</c:v>
                </c:pt>
                <c:pt idx="308">
                  <c:v>1.4019005724396749</c:v>
                </c:pt>
                <c:pt idx="309">
                  <c:v>2.1369523945847999</c:v>
                </c:pt>
                <c:pt idx="310">
                  <c:v>2.0589562116239999</c:v>
                </c:pt>
                <c:pt idx="311">
                  <c:v>2.1226576619317497</c:v>
                </c:pt>
                <c:pt idx="312">
                  <c:v>1.8553490344600496</c:v>
                </c:pt>
                <c:pt idx="313">
                  <c:v>2.0787091742108994</c:v>
                </c:pt>
                <c:pt idx="314">
                  <c:v>0.96247929722662495</c:v>
                </c:pt>
                <c:pt idx="315">
                  <c:v>1.1654429646258002</c:v>
                </c:pt>
                <c:pt idx="316">
                  <c:v>1.8358659506105997</c:v>
                </c:pt>
                <c:pt idx="317">
                  <c:v>0.97132218470212495</c:v>
                </c:pt>
                <c:pt idx="318">
                  <c:v>0.83791073727322496</c:v>
                </c:pt>
                <c:pt idx="319">
                  <c:v>1.8902633375839497</c:v>
                </c:pt>
                <c:pt idx="320">
                  <c:v>1.4810149472393996</c:v>
                </c:pt>
                <c:pt idx="321">
                  <c:v>0.5263489955349</c:v>
                </c:pt>
                <c:pt idx="322">
                  <c:v>0.47319884614800001</c:v>
                </c:pt>
                <c:pt idx="323">
                  <c:v>1.6930953099323245</c:v>
                </c:pt>
                <c:pt idx="324">
                  <c:v>1.4467587651495002</c:v>
                </c:pt>
                <c:pt idx="325">
                  <c:v>1.9019600883417747</c:v>
                </c:pt>
                <c:pt idx="326">
                  <c:v>1.7313185130086997</c:v>
                </c:pt>
                <c:pt idx="327">
                  <c:v>1.7713635817385249</c:v>
                </c:pt>
                <c:pt idx="328">
                  <c:v>1.5307642316263494</c:v>
                </c:pt>
                <c:pt idx="329">
                  <c:v>1.6962696388673999</c:v>
                </c:pt>
                <c:pt idx="330">
                  <c:v>1.6822280863584</c:v>
                </c:pt>
                <c:pt idx="331">
                  <c:v>1.5503418589825499</c:v>
                </c:pt>
                <c:pt idx="332">
                  <c:v>1.6219923308838</c:v>
                </c:pt>
                <c:pt idx="333">
                  <c:v>1.6328100725963997</c:v>
                </c:pt>
                <c:pt idx="334">
                  <c:v>1.5936663595588496</c:v>
                </c:pt>
                <c:pt idx="335">
                  <c:v>1.6517893746170249</c:v>
                </c:pt>
                <c:pt idx="336">
                  <c:v>1.6083102892679997</c:v>
                </c:pt>
                <c:pt idx="337">
                  <c:v>1.8247618771347003</c:v>
                </c:pt>
                <c:pt idx="338">
                  <c:v>1.8259911882899995</c:v>
                </c:pt>
                <c:pt idx="339">
                  <c:v>1.9802189057972996</c:v>
                </c:pt>
                <c:pt idx="340">
                  <c:v>1.8859251412456495</c:v>
                </c:pt>
                <c:pt idx="341">
                  <c:v>1.2902286062933999</c:v>
                </c:pt>
                <c:pt idx="342">
                  <c:v>0.28606163899499998</c:v>
                </c:pt>
                <c:pt idx="343">
                  <c:v>0.68858307465862489</c:v>
                </c:pt>
                <c:pt idx="344">
                  <c:v>1.5198760120269001</c:v>
                </c:pt>
                <c:pt idx="345">
                  <c:v>1.4659208922111</c:v>
                </c:pt>
                <c:pt idx="346">
                  <c:v>1.6236400891443001</c:v>
                </c:pt>
                <c:pt idx="347">
                  <c:v>1.4943477917990999</c:v>
                </c:pt>
                <c:pt idx="348">
                  <c:v>1.2316315230799502</c:v>
                </c:pt>
                <c:pt idx="349">
                  <c:v>1.6267484831922001</c:v>
                </c:pt>
                <c:pt idx="350">
                  <c:v>0.31894509848039998</c:v>
                </c:pt>
                <c:pt idx="351">
                  <c:v>1.4254312234319999</c:v>
                </c:pt>
                <c:pt idx="352">
                  <c:v>1.3905999221399996</c:v>
                </c:pt>
                <c:pt idx="353">
                  <c:v>1.9044225169494</c:v>
                </c:pt>
                <c:pt idx="354">
                  <c:v>1.0830098671715997</c:v>
                </c:pt>
                <c:pt idx="355">
                  <c:v>0.86739099886694981</c:v>
                </c:pt>
                <c:pt idx="356">
                  <c:v>1.2367184548781998</c:v>
                </c:pt>
                <c:pt idx="357">
                  <c:v>0.27386331651629997</c:v>
                </c:pt>
                <c:pt idx="358">
                  <c:v>0.49724874972479999</c:v>
                </c:pt>
                <c:pt idx="359">
                  <c:v>0.83758879821517496</c:v>
                </c:pt>
                <c:pt idx="360">
                  <c:v>1.5595621837823999</c:v>
                </c:pt>
                <c:pt idx="361">
                  <c:v>1.6117504450759499</c:v>
                </c:pt>
                <c:pt idx="362">
                  <c:v>1.69018864962675</c:v>
                </c:pt>
                <c:pt idx="363">
                  <c:v>1.5200385777449996</c:v>
                </c:pt>
                <c:pt idx="364">
                  <c:v>0.59010226059569992</c:v>
                </c:pt>
              </c:numCache>
            </c:numRef>
          </c:xVal>
          <c:yVal>
            <c:numRef>
              <c:f>'2011'!$S$4:$S$368</c:f>
              <c:numCache>
                <c:formatCode>0.0</c:formatCode>
                <c:ptCount val="365"/>
                <c:pt idx="0">
                  <c:v>0.73015683451346725</c:v>
                </c:pt>
                <c:pt idx="1">
                  <c:v>0.74887625996900131</c:v>
                </c:pt>
                <c:pt idx="2">
                  <c:v>1.0106298211852087</c:v>
                </c:pt>
                <c:pt idx="3">
                  <c:v>0.23779934329770572</c:v>
                </c:pt>
                <c:pt idx="4">
                  <c:v>0.89981294777598442</c:v>
                </c:pt>
                <c:pt idx="5">
                  <c:v>1.2108605267059327</c:v>
                </c:pt>
                <c:pt idx="6">
                  <c:v>1.8807468752934522</c:v>
                </c:pt>
                <c:pt idx="7">
                  <c:v>0.82123012209370305</c:v>
                </c:pt>
                <c:pt idx="8">
                  <c:v>1.1156527655536264</c:v>
                </c:pt>
                <c:pt idx="9">
                  <c:v>1.041461518719349</c:v>
                </c:pt>
                <c:pt idx="10">
                  <c:v>0.85858578396722562</c:v>
                </c:pt>
                <c:pt idx="11">
                  <c:v>1.2854470170960399</c:v>
                </c:pt>
                <c:pt idx="12">
                  <c:v>1.4325170825983389</c:v>
                </c:pt>
                <c:pt idx="13">
                  <c:v>0.79892035173804465</c:v>
                </c:pt>
                <c:pt idx="14">
                  <c:v>1.1359249616517115</c:v>
                </c:pt>
                <c:pt idx="15">
                  <c:v>1.2728364603065936</c:v>
                </c:pt>
                <c:pt idx="16">
                  <c:v>0.98574474277275792</c:v>
                </c:pt>
                <c:pt idx="17">
                  <c:v>1.6088544338961517</c:v>
                </c:pt>
                <c:pt idx="18">
                  <c:v>1.4902312756317295</c:v>
                </c:pt>
                <c:pt idx="19">
                  <c:v>1.7594707536722916</c:v>
                </c:pt>
                <c:pt idx="20">
                  <c:v>1.7719029928298831</c:v>
                </c:pt>
                <c:pt idx="21">
                  <c:v>1.9500533741912724</c:v>
                </c:pt>
                <c:pt idx="22">
                  <c:v>1.7117882537612137</c:v>
                </c:pt>
                <c:pt idx="23">
                  <c:v>1.1277782382249464</c:v>
                </c:pt>
                <c:pt idx="24">
                  <c:v>1.5750807818091166</c:v>
                </c:pt>
                <c:pt idx="25">
                  <c:v>0.26455469847214186</c:v>
                </c:pt>
                <c:pt idx="26">
                  <c:v>0.17133891622072248</c:v>
                </c:pt>
                <c:pt idx="27">
                  <c:v>0.33017864913973627</c:v>
                </c:pt>
                <c:pt idx="28">
                  <c:v>0.19752027433681502</c:v>
                </c:pt>
                <c:pt idx="29">
                  <c:v>0.23764010631303106</c:v>
                </c:pt>
                <c:pt idx="30">
                  <c:v>0.37879589727508456</c:v>
                </c:pt>
                <c:pt idx="31">
                  <c:v>0.45301192324972717</c:v>
                </c:pt>
                <c:pt idx="32">
                  <c:v>-0.17691501444987451</c:v>
                </c:pt>
                <c:pt idx="33">
                  <c:v>-0.44812806253821652</c:v>
                </c:pt>
                <c:pt idx="34">
                  <c:v>-1.9451118009895109E-2</c:v>
                </c:pt>
                <c:pt idx="35">
                  <c:v>-8.6950579008396187E-2</c:v>
                </c:pt>
                <c:pt idx="36">
                  <c:v>1.2979853445589016</c:v>
                </c:pt>
                <c:pt idx="37">
                  <c:v>1.6797606316739093</c:v>
                </c:pt>
                <c:pt idx="38">
                  <c:v>2.0696571608114587</c:v>
                </c:pt>
                <c:pt idx="39">
                  <c:v>2.2864353405906481</c:v>
                </c:pt>
                <c:pt idx="40">
                  <c:v>1.914091632005503</c:v>
                </c:pt>
                <c:pt idx="41">
                  <c:v>0.33552375378321464</c:v>
                </c:pt>
                <c:pt idx="42">
                  <c:v>0.83141348715177699</c:v>
                </c:pt>
                <c:pt idx="43">
                  <c:v>0.29955086846840689</c:v>
                </c:pt>
                <c:pt idx="44">
                  <c:v>0.18871070616576019</c:v>
                </c:pt>
                <c:pt idx="45">
                  <c:v>0.15300663197936068</c:v>
                </c:pt>
                <c:pt idx="46">
                  <c:v>0.65672593498172616</c:v>
                </c:pt>
                <c:pt idx="47">
                  <c:v>0.76482595392488795</c:v>
                </c:pt>
                <c:pt idx="48">
                  <c:v>2.2099006279772921</c:v>
                </c:pt>
                <c:pt idx="49">
                  <c:v>1.2098993056944445</c:v>
                </c:pt>
                <c:pt idx="50">
                  <c:v>1.7433571942362567</c:v>
                </c:pt>
                <c:pt idx="51">
                  <c:v>1.1748197890352108</c:v>
                </c:pt>
                <c:pt idx="52">
                  <c:v>1.3311235543959716</c:v>
                </c:pt>
                <c:pt idx="53">
                  <c:v>1.2164875211405473</c:v>
                </c:pt>
                <c:pt idx="54">
                  <c:v>2.2684926756384867</c:v>
                </c:pt>
                <c:pt idx="55">
                  <c:v>1.3252333040196618</c:v>
                </c:pt>
                <c:pt idx="56">
                  <c:v>1.8491722326862927</c:v>
                </c:pt>
                <c:pt idx="57">
                  <c:v>1.1601976476798477</c:v>
                </c:pt>
                <c:pt idx="58">
                  <c:v>0.66425695228642456</c:v>
                </c:pt>
                <c:pt idx="59">
                  <c:v>2.93201118038853</c:v>
                </c:pt>
                <c:pt idx="60">
                  <c:v>2.8544256708153717</c:v>
                </c:pt>
                <c:pt idx="61">
                  <c:v>2.0424557753088419</c:v>
                </c:pt>
                <c:pt idx="62">
                  <c:v>2.5163952996210774</c:v>
                </c:pt>
                <c:pt idx="63">
                  <c:v>2.5856318460474523</c:v>
                </c:pt>
                <c:pt idx="64">
                  <c:v>3.1581437836738395</c:v>
                </c:pt>
                <c:pt idx="65">
                  <c:v>0.63458044086063159</c:v>
                </c:pt>
                <c:pt idx="66">
                  <c:v>0.55245656363506079</c:v>
                </c:pt>
                <c:pt idx="67">
                  <c:v>2.0972383173970131</c:v>
                </c:pt>
                <c:pt idx="68">
                  <c:v>1.0163524554990988</c:v>
                </c:pt>
                <c:pt idx="69">
                  <c:v>0.26257799459569009</c:v>
                </c:pt>
                <c:pt idx="70">
                  <c:v>1.9039992572671474</c:v>
                </c:pt>
                <c:pt idx="71">
                  <c:v>2.5169874844849245</c:v>
                </c:pt>
                <c:pt idx="72">
                  <c:v>0.27503415393260972</c:v>
                </c:pt>
                <c:pt idx="73">
                  <c:v>3.5117958567373329</c:v>
                </c:pt>
                <c:pt idx="74">
                  <c:v>5.2362359477186482</c:v>
                </c:pt>
                <c:pt idx="75">
                  <c:v>4.8418129961127852</c:v>
                </c:pt>
                <c:pt idx="76">
                  <c:v>3.8368094658217875</c:v>
                </c:pt>
                <c:pt idx="77">
                  <c:v>2.5708559809700726</c:v>
                </c:pt>
                <c:pt idx="78">
                  <c:v>2.2601609950465491</c:v>
                </c:pt>
                <c:pt idx="79">
                  <c:v>3.562264042726754</c:v>
                </c:pt>
                <c:pt idx="80">
                  <c:v>3.0876577610944045</c:v>
                </c:pt>
                <c:pt idx="81">
                  <c:v>3.1313694690450466</c:v>
                </c:pt>
                <c:pt idx="82">
                  <c:v>3.5959840381603807</c:v>
                </c:pt>
                <c:pt idx="83">
                  <c:v>4.0227882008451354</c:v>
                </c:pt>
                <c:pt idx="84">
                  <c:v>5.9557302077950611</c:v>
                </c:pt>
                <c:pt idx="85">
                  <c:v>5.4982893841782934</c:v>
                </c:pt>
                <c:pt idx="86">
                  <c:v>3.9295253300943145</c:v>
                </c:pt>
                <c:pt idx="87">
                  <c:v>4.7652578165260486</c:v>
                </c:pt>
                <c:pt idx="88">
                  <c:v>5.1443915275199723</c:v>
                </c:pt>
                <c:pt idx="89">
                  <c:v>5.2824494946860865</c:v>
                </c:pt>
                <c:pt idx="90">
                  <c:v>5.4116335375606033</c:v>
                </c:pt>
                <c:pt idx="91">
                  <c:v>4.0845866171458125</c:v>
                </c:pt>
                <c:pt idx="92">
                  <c:v>2.0481484253362447</c:v>
                </c:pt>
                <c:pt idx="93">
                  <c:v>1.8221030947429437</c:v>
                </c:pt>
                <c:pt idx="94">
                  <c:v>1.2655305730527464</c:v>
                </c:pt>
                <c:pt idx="95">
                  <c:v>2.8283280534847761</c:v>
                </c:pt>
                <c:pt idx="96">
                  <c:v>4.1143693302206588</c:v>
                </c:pt>
                <c:pt idx="97">
                  <c:v>1.9239248277017418</c:v>
                </c:pt>
                <c:pt idx="98">
                  <c:v>1.4709183312613461</c:v>
                </c:pt>
                <c:pt idx="99">
                  <c:v>0.42512794501563383</c:v>
                </c:pt>
                <c:pt idx="100">
                  <c:v>1.3089713188285916</c:v>
                </c:pt>
                <c:pt idx="101">
                  <c:v>0.47270826702813246</c:v>
                </c:pt>
                <c:pt idx="102">
                  <c:v>3.0399975638736421</c:v>
                </c:pt>
                <c:pt idx="103">
                  <c:v>4.5727668544790845</c:v>
                </c:pt>
                <c:pt idx="104">
                  <c:v>5.3779052878905063</c:v>
                </c:pt>
                <c:pt idx="105">
                  <c:v>4.801367510683284</c:v>
                </c:pt>
                <c:pt idx="106">
                  <c:v>5.8769054025205136</c:v>
                </c:pt>
                <c:pt idx="107">
                  <c:v>5.4670148553423941</c:v>
                </c:pt>
                <c:pt idx="108">
                  <c:v>4.8956410970090216</c:v>
                </c:pt>
                <c:pt idx="109">
                  <c:v>4.3803533712272733</c:v>
                </c:pt>
                <c:pt idx="110">
                  <c:v>6.0869289835522462</c:v>
                </c:pt>
                <c:pt idx="111">
                  <c:v>1.4669246575032693</c:v>
                </c:pt>
                <c:pt idx="112">
                  <c:v>2.1320701870782179</c:v>
                </c:pt>
                <c:pt idx="113">
                  <c:v>5.2049465707013418</c:v>
                </c:pt>
                <c:pt idx="114">
                  <c:v>3.0139737474674089</c:v>
                </c:pt>
                <c:pt idx="115">
                  <c:v>4.3264997047611606</c:v>
                </c:pt>
                <c:pt idx="116">
                  <c:v>6.9453841083500958</c:v>
                </c:pt>
                <c:pt idx="117">
                  <c:v>5.1357382882901144</c:v>
                </c:pt>
                <c:pt idx="118">
                  <c:v>3.0102441754258309</c:v>
                </c:pt>
                <c:pt idx="119">
                  <c:v>4.9228992310526136</c:v>
                </c:pt>
                <c:pt idx="120">
                  <c:v>2.8932140380841012</c:v>
                </c:pt>
                <c:pt idx="121">
                  <c:v>2.9544055972079759</c:v>
                </c:pt>
                <c:pt idx="122">
                  <c:v>8.1742239807375654</c:v>
                </c:pt>
                <c:pt idx="123">
                  <c:v>6.6954440932632346</c:v>
                </c:pt>
                <c:pt idx="124">
                  <c:v>6.7818689152835514</c:v>
                </c:pt>
                <c:pt idx="125">
                  <c:v>5.5295896466965315</c:v>
                </c:pt>
                <c:pt idx="126">
                  <c:v>5.7371498037779602</c:v>
                </c:pt>
                <c:pt idx="127">
                  <c:v>5.3484910094437383</c:v>
                </c:pt>
                <c:pt idx="128">
                  <c:v>7.0862318362930887</c:v>
                </c:pt>
                <c:pt idx="129">
                  <c:v>5.1428939869916901</c:v>
                </c:pt>
                <c:pt idx="130">
                  <c:v>7.416873623589292</c:v>
                </c:pt>
                <c:pt idx="131">
                  <c:v>6.9244615245673788</c:v>
                </c:pt>
                <c:pt idx="132">
                  <c:v>6.152599088985105</c:v>
                </c:pt>
                <c:pt idx="133">
                  <c:v>5.7555082474221066</c:v>
                </c:pt>
                <c:pt idx="134">
                  <c:v>6.2517988864281646</c:v>
                </c:pt>
                <c:pt idx="135">
                  <c:v>6.9122173584077569</c:v>
                </c:pt>
                <c:pt idx="136">
                  <c:v>6.7572894430535708</c:v>
                </c:pt>
                <c:pt idx="137">
                  <c:v>6.8170760186849053</c:v>
                </c:pt>
                <c:pt idx="138">
                  <c:v>7.1246546649185278</c:v>
                </c:pt>
                <c:pt idx="139">
                  <c:v>4.7478427767156317</c:v>
                </c:pt>
                <c:pt idx="140">
                  <c:v>6.7180680145249552</c:v>
                </c:pt>
                <c:pt idx="141">
                  <c:v>8.5944726009073236</c:v>
                </c:pt>
                <c:pt idx="142">
                  <c:v>8.153336515527835</c:v>
                </c:pt>
                <c:pt idx="143">
                  <c:v>9.7091280232851247</c:v>
                </c:pt>
                <c:pt idx="144">
                  <c:v>10.388279314920213</c:v>
                </c:pt>
                <c:pt idx="145">
                  <c:v>8.5797003221457988</c:v>
                </c:pt>
                <c:pt idx="146">
                  <c:v>7.6424157311685663</c:v>
                </c:pt>
                <c:pt idx="147">
                  <c:v>5.1927257678038519</c:v>
                </c:pt>
                <c:pt idx="148">
                  <c:v>4.3836176107387788</c:v>
                </c:pt>
                <c:pt idx="149">
                  <c:v>12.432983092494439</c:v>
                </c:pt>
                <c:pt idx="150">
                  <c:v>11.570071500180042</c:v>
                </c:pt>
                <c:pt idx="151">
                  <c:v>7.3696736594228707</c:v>
                </c:pt>
                <c:pt idx="152">
                  <c:v>11.260436521477679</c:v>
                </c:pt>
                <c:pt idx="153">
                  <c:v>11.866861588986312</c:v>
                </c:pt>
                <c:pt idx="154">
                  <c:v>12.341743878899802</c:v>
                </c:pt>
                <c:pt idx="155">
                  <c:v>10.427215924341583</c:v>
                </c:pt>
                <c:pt idx="156">
                  <c:v>11.815813158918528</c:v>
                </c:pt>
                <c:pt idx="157">
                  <c:v>11.07531903377328</c:v>
                </c:pt>
                <c:pt idx="158">
                  <c:v>10.71134109164522</c:v>
                </c:pt>
                <c:pt idx="159">
                  <c:v>12.584705339787199</c:v>
                </c:pt>
                <c:pt idx="160">
                  <c:v>12.264860750559293</c:v>
                </c:pt>
                <c:pt idx="161">
                  <c:v>9.4715119337082978</c:v>
                </c:pt>
                <c:pt idx="162">
                  <c:v>10.621130530603066</c:v>
                </c:pt>
                <c:pt idx="163">
                  <c:v>10.818572723944914</c:v>
                </c:pt>
                <c:pt idx="164">
                  <c:v>10.659369806208966</c:v>
                </c:pt>
                <c:pt idx="165">
                  <c:v>13.19367224010716</c:v>
                </c:pt>
                <c:pt idx="166">
                  <c:v>14.27908481773694</c:v>
                </c:pt>
                <c:pt idx="167">
                  <c:v>12.368678183479201</c:v>
                </c:pt>
                <c:pt idx="168">
                  <c:v>0.54522150051387464</c:v>
                </c:pt>
                <c:pt idx="169">
                  <c:v>0.41428221153846151</c:v>
                </c:pt>
                <c:pt idx="170">
                  <c:v>12.961673945783843</c:v>
                </c:pt>
                <c:pt idx="171">
                  <c:v>13.75605695323781</c:v>
                </c:pt>
                <c:pt idx="172">
                  <c:v>14.802045353338274</c:v>
                </c:pt>
                <c:pt idx="173">
                  <c:v>15.916367363630053</c:v>
                </c:pt>
                <c:pt idx="174">
                  <c:v>11.911289860878652</c:v>
                </c:pt>
                <c:pt idx="175">
                  <c:v>15.367142906124885</c:v>
                </c:pt>
                <c:pt idx="176">
                  <c:v>12.23754854336941</c:v>
                </c:pt>
                <c:pt idx="177">
                  <c:v>12.732925449844556</c:v>
                </c:pt>
                <c:pt idx="178">
                  <c:v>10.860225736664598</c:v>
                </c:pt>
                <c:pt idx="179">
                  <c:v>11.974759394309112</c:v>
                </c:pt>
                <c:pt idx="180">
                  <c:v>12.609209230599616</c:v>
                </c:pt>
                <c:pt idx="181">
                  <c:v>16.04481956421893</c:v>
                </c:pt>
                <c:pt idx="182">
                  <c:v>13.827381136905421</c:v>
                </c:pt>
                <c:pt idx="183">
                  <c:v>13.941319427857341</c:v>
                </c:pt>
                <c:pt idx="184">
                  <c:v>14.419199376068189</c:v>
                </c:pt>
                <c:pt idx="185">
                  <c:v>14.138415591718678</c:v>
                </c:pt>
                <c:pt idx="186">
                  <c:v>14.449244554415852</c:v>
                </c:pt>
                <c:pt idx="187">
                  <c:v>14.037397115376955</c:v>
                </c:pt>
                <c:pt idx="188">
                  <c:v>13.390632992829563</c:v>
                </c:pt>
                <c:pt idx="189">
                  <c:v>14.83177948758579</c:v>
                </c:pt>
                <c:pt idx="190">
                  <c:v>12.959125027844747</c:v>
                </c:pt>
                <c:pt idx="191">
                  <c:v>0.6163246204875038</c:v>
                </c:pt>
                <c:pt idx="192">
                  <c:v>10.300801560546301</c:v>
                </c:pt>
                <c:pt idx="193">
                  <c:v>12.23966549456428</c:v>
                </c:pt>
                <c:pt idx="194">
                  <c:v>12.257124944516844</c:v>
                </c:pt>
                <c:pt idx="195">
                  <c:v>0.62408916403785475</c:v>
                </c:pt>
                <c:pt idx="196">
                  <c:v>14.761074139899021</c:v>
                </c:pt>
                <c:pt idx="197">
                  <c:v>11.396373691283582</c:v>
                </c:pt>
                <c:pt idx="198">
                  <c:v>8.8519047661152719</c:v>
                </c:pt>
                <c:pt idx="199">
                  <c:v>9.6003982932295333</c:v>
                </c:pt>
                <c:pt idx="200">
                  <c:v>12.918832596291928</c:v>
                </c:pt>
                <c:pt idx="201">
                  <c:v>13.430077604420795</c:v>
                </c:pt>
                <c:pt idx="202">
                  <c:v>9.3133243052090116</c:v>
                </c:pt>
                <c:pt idx="203">
                  <c:v>14.105607174663749</c:v>
                </c:pt>
                <c:pt idx="204">
                  <c:v>5.2003978876833443</c:v>
                </c:pt>
                <c:pt idx="205">
                  <c:v>13.235673131055391</c:v>
                </c:pt>
                <c:pt idx="206">
                  <c:v>13.187585155625742</c:v>
                </c:pt>
                <c:pt idx="207">
                  <c:v>12.910825815224884</c:v>
                </c:pt>
                <c:pt idx="208">
                  <c:v>9.6738495061505141</c:v>
                </c:pt>
                <c:pt idx="209">
                  <c:v>6.0160142546552926</c:v>
                </c:pt>
                <c:pt idx="210">
                  <c:v>7.6270815627414619</c:v>
                </c:pt>
                <c:pt idx="211">
                  <c:v>10.062070840415396</c:v>
                </c:pt>
                <c:pt idx="212">
                  <c:v>10.554885224088485</c:v>
                </c:pt>
                <c:pt idx="213">
                  <c:v>11.09620524485492</c:v>
                </c:pt>
                <c:pt idx="214">
                  <c:v>12.095321450150594</c:v>
                </c:pt>
                <c:pt idx="215">
                  <c:v>12.709106662551237</c:v>
                </c:pt>
                <c:pt idx="216">
                  <c:v>12.164983059553062</c:v>
                </c:pt>
                <c:pt idx="217">
                  <c:v>15.064750642785839</c:v>
                </c:pt>
                <c:pt idx="218">
                  <c:v>12.594415665691832</c:v>
                </c:pt>
                <c:pt idx="219">
                  <c:v>14.036396732864073</c:v>
                </c:pt>
                <c:pt idx="220">
                  <c:v>12.475436832212335</c:v>
                </c:pt>
                <c:pt idx="221">
                  <c:v>6.9951385751992703</c:v>
                </c:pt>
                <c:pt idx="222">
                  <c:v>10.64134002173326</c:v>
                </c:pt>
                <c:pt idx="223">
                  <c:v>11.63203305812878</c:v>
                </c:pt>
                <c:pt idx="224">
                  <c:v>10.444145671363005</c:v>
                </c:pt>
                <c:pt idx="225">
                  <c:v>10.882711853246093</c:v>
                </c:pt>
                <c:pt idx="226">
                  <c:v>11.357996754576732</c:v>
                </c:pt>
                <c:pt idx="227">
                  <c:v>10.650923025691391</c:v>
                </c:pt>
                <c:pt idx="228">
                  <c:v>12.94844488261664</c:v>
                </c:pt>
                <c:pt idx="229">
                  <c:v>13.034916365910304</c:v>
                </c:pt>
                <c:pt idx="230">
                  <c:v>13.683944825921547</c:v>
                </c:pt>
                <c:pt idx="231">
                  <c:v>9.1390886018558302</c:v>
                </c:pt>
                <c:pt idx="232">
                  <c:v>10.47210607317062</c:v>
                </c:pt>
                <c:pt idx="233">
                  <c:v>12.370200166453133</c:v>
                </c:pt>
                <c:pt idx="234">
                  <c:v>12.237480795008198</c:v>
                </c:pt>
                <c:pt idx="235">
                  <c:v>12.822738837997662</c:v>
                </c:pt>
                <c:pt idx="236">
                  <c:v>10.90929281558998</c:v>
                </c:pt>
                <c:pt idx="237">
                  <c:v>11.27972418910797</c:v>
                </c:pt>
                <c:pt idx="238">
                  <c:v>11.953352499574109</c:v>
                </c:pt>
                <c:pt idx="239">
                  <c:v>11.518494285527105</c:v>
                </c:pt>
                <c:pt idx="240">
                  <c:v>11.208556079290101</c:v>
                </c:pt>
                <c:pt idx="241">
                  <c:v>11.651458418565705</c:v>
                </c:pt>
                <c:pt idx="242">
                  <c:v>10.840596428724469</c:v>
                </c:pt>
                <c:pt idx="243">
                  <c:v>12.171919980031102</c:v>
                </c:pt>
                <c:pt idx="244">
                  <c:v>9.741939833678531</c:v>
                </c:pt>
                <c:pt idx="245">
                  <c:v>10.182358215081248</c:v>
                </c:pt>
                <c:pt idx="246">
                  <c:v>9.305221524942338</c:v>
                </c:pt>
                <c:pt idx="247">
                  <c:v>10.553104561564655</c:v>
                </c:pt>
                <c:pt idx="248">
                  <c:v>11.26396208588166</c:v>
                </c:pt>
                <c:pt idx="249">
                  <c:v>12.053294206469355</c:v>
                </c:pt>
                <c:pt idx="250">
                  <c:v>9.3953603020033487</c:v>
                </c:pt>
                <c:pt idx="251">
                  <c:v>9.2738019668442888</c:v>
                </c:pt>
                <c:pt idx="252">
                  <c:v>9.5216812847901302</c:v>
                </c:pt>
                <c:pt idx="253">
                  <c:v>11.049062360244767</c:v>
                </c:pt>
                <c:pt idx="254">
                  <c:v>11.731726220503226</c:v>
                </c:pt>
                <c:pt idx="255">
                  <c:v>11.699494180492017</c:v>
                </c:pt>
                <c:pt idx="256">
                  <c:v>10.704247341976634</c:v>
                </c:pt>
                <c:pt idx="257">
                  <c:v>8.8368271152876847</c:v>
                </c:pt>
                <c:pt idx="258">
                  <c:v>9.666210223982457</c:v>
                </c:pt>
                <c:pt idx="259">
                  <c:v>9.5932664155043863</c:v>
                </c:pt>
                <c:pt idx="260">
                  <c:v>8.8522016657211235</c:v>
                </c:pt>
                <c:pt idx="261">
                  <c:v>6.5233780723175707</c:v>
                </c:pt>
                <c:pt idx="262">
                  <c:v>6.5281960351095014</c:v>
                </c:pt>
                <c:pt idx="263">
                  <c:v>8.4236429446612053</c:v>
                </c:pt>
                <c:pt idx="264">
                  <c:v>5.6596710705680522</c:v>
                </c:pt>
                <c:pt idx="265">
                  <c:v>3.3848757836026184</c:v>
                </c:pt>
                <c:pt idx="266">
                  <c:v>5.0790264091005408</c:v>
                </c:pt>
                <c:pt idx="267">
                  <c:v>7.0768382162848562</c:v>
                </c:pt>
                <c:pt idx="268">
                  <c:v>5.4679407677923768</c:v>
                </c:pt>
                <c:pt idx="269">
                  <c:v>5.775756716587785</c:v>
                </c:pt>
                <c:pt idx="270">
                  <c:v>6.4915177547424729</c:v>
                </c:pt>
                <c:pt idx="271">
                  <c:v>6.7708874036939743</c:v>
                </c:pt>
                <c:pt idx="272">
                  <c:v>4.5131234804104636</c:v>
                </c:pt>
                <c:pt idx="273">
                  <c:v>4.8658221509392421</c:v>
                </c:pt>
                <c:pt idx="274">
                  <c:v>6.8323758591451522</c:v>
                </c:pt>
                <c:pt idx="275">
                  <c:v>6.2237310088531528</c:v>
                </c:pt>
                <c:pt idx="276">
                  <c:v>7.9023372224620791</c:v>
                </c:pt>
                <c:pt idx="277">
                  <c:v>7.6642939431990165</c:v>
                </c:pt>
                <c:pt idx="278">
                  <c:v>7.9300583521496799</c:v>
                </c:pt>
                <c:pt idx="279">
                  <c:v>6.8104160543996235</c:v>
                </c:pt>
                <c:pt idx="280">
                  <c:v>6.0066994149321662</c:v>
                </c:pt>
                <c:pt idx="281">
                  <c:v>5.7366131377046132</c:v>
                </c:pt>
                <c:pt idx="282">
                  <c:v>6.9330144157384499</c:v>
                </c:pt>
                <c:pt idx="283">
                  <c:v>4.6479846271301097</c:v>
                </c:pt>
                <c:pt idx="284">
                  <c:v>6.2402659508256848</c:v>
                </c:pt>
                <c:pt idx="285">
                  <c:v>4.8078917929628489</c:v>
                </c:pt>
                <c:pt idx="286">
                  <c:v>0.35908870728083209</c:v>
                </c:pt>
                <c:pt idx="287">
                  <c:v>0.43337831826401441</c:v>
                </c:pt>
                <c:pt idx="288">
                  <c:v>0.43904989339019179</c:v>
                </c:pt>
                <c:pt idx="289">
                  <c:v>0.46749059540320986</c:v>
                </c:pt>
                <c:pt idx="290">
                  <c:v>0.45180752402306201</c:v>
                </c:pt>
                <c:pt idx="291">
                  <c:v>3.0455897292627014</c:v>
                </c:pt>
                <c:pt idx="292">
                  <c:v>3.5780993931638854</c:v>
                </c:pt>
                <c:pt idx="293">
                  <c:v>4.7119971723051277</c:v>
                </c:pt>
                <c:pt idx="294">
                  <c:v>4.5201157924961972</c:v>
                </c:pt>
                <c:pt idx="295">
                  <c:v>4.8659087391981179</c:v>
                </c:pt>
                <c:pt idx="296">
                  <c:v>3.9762828711091625</c:v>
                </c:pt>
                <c:pt idx="297">
                  <c:v>2.6575403631406838</c:v>
                </c:pt>
                <c:pt idx="298">
                  <c:v>3.4726217264497938</c:v>
                </c:pt>
                <c:pt idx="299">
                  <c:v>3.237633057405497</c:v>
                </c:pt>
                <c:pt idx="300">
                  <c:v>1.8314962180851182</c:v>
                </c:pt>
                <c:pt idx="301">
                  <c:v>2.1858160294216389</c:v>
                </c:pt>
                <c:pt idx="302">
                  <c:v>3.1952036527270495</c:v>
                </c:pt>
                <c:pt idx="303">
                  <c:v>2.125666663712237</c:v>
                </c:pt>
                <c:pt idx="304">
                  <c:v>2.8127181524662581</c:v>
                </c:pt>
                <c:pt idx="305">
                  <c:v>2.5650206177682424</c:v>
                </c:pt>
                <c:pt idx="306">
                  <c:v>0.61950181590852038</c:v>
                </c:pt>
                <c:pt idx="307">
                  <c:v>0.71318791510504287</c:v>
                </c:pt>
                <c:pt idx="308">
                  <c:v>1.350401472284352</c:v>
                </c:pt>
                <c:pt idx="309">
                  <c:v>2.2731680569923047</c:v>
                </c:pt>
                <c:pt idx="310">
                  <c:v>1.8830479200863379</c:v>
                </c:pt>
                <c:pt idx="311">
                  <c:v>2.0693015808003454</c:v>
                </c:pt>
                <c:pt idx="312">
                  <c:v>2.2140123611597833</c:v>
                </c:pt>
                <c:pt idx="313">
                  <c:v>1.9378999664969465</c:v>
                </c:pt>
                <c:pt idx="314">
                  <c:v>1.0208664824461791</c:v>
                </c:pt>
                <c:pt idx="315">
                  <c:v>0.91772260503329273</c:v>
                </c:pt>
                <c:pt idx="316">
                  <c:v>1.123899782578718</c:v>
                </c:pt>
                <c:pt idx="317">
                  <c:v>1.0309500046873992</c:v>
                </c:pt>
                <c:pt idx="318">
                  <c:v>1.1423810452572634</c:v>
                </c:pt>
                <c:pt idx="319">
                  <c:v>1.8625776716417191</c:v>
                </c:pt>
                <c:pt idx="320">
                  <c:v>1.5451416432848957</c:v>
                </c:pt>
                <c:pt idx="321">
                  <c:v>0.4972411451012031</c:v>
                </c:pt>
                <c:pt idx="322">
                  <c:v>0.53937650817031357</c:v>
                </c:pt>
                <c:pt idx="323">
                  <c:v>1.8041862989604374</c:v>
                </c:pt>
                <c:pt idx="324">
                  <c:v>1.5115935427919982</c:v>
                </c:pt>
                <c:pt idx="325">
                  <c:v>1.8723302378624007</c:v>
                </c:pt>
                <c:pt idx="326">
                  <c:v>1.4133469850296181</c:v>
                </c:pt>
                <c:pt idx="327">
                  <c:v>1.4457848056400613</c:v>
                </c:pt>
                <c:pt idx="328">
                  <c:v>0.7866452671160078</c:v>
                </c:pt>
                <c:pt idx="329">
                  <c:v>1.2653193672268699</c:v>
                </c:pt>
                <c:pt idx="330">
                  <c:v>1.254349303793967</c:v>
                </c:pt>
                <c:pt idx="331">
                  <c:v>1.3128628624662331</c:v>
                </c:pt>
                <c:pt idx="332">
                  <c:v>1.225572668719354</c:v>
                </c:pt>
                <c:pt idx="333">
                  <c:v>1.2587236090181277</c:v>
                </c:pt>
                <c:pt idx="334">
                  <c:v>1.1091465055070153</c:v>
                </c:pt>
                <c:pt idx="335">
                  <c:v>1.3262529726805636</c:v>
                </c:pt>
                <c:pt idx="336">
                  <c:v>1.2236192279226028</c:v>
                </c:pt>
                <c:pt idx="337">
                  <c:v>1.8481889448844762</c:v>
                </c:pt>
                <c:pt idx="338">
                  <c:v>1.8689179001159224</c:v>
                </c:pt>
                <c:pt idx="339">
                  <c:v>2.1695196753694992</c:v>
                </c:pt>
                <c:pt idx="340">
                  <c:v>2.0479090568352651</c:v>
                </c:pt>
                <c:pt idx="341">
                  <c:v>1.2611638811414185</c:v>
                </c:pt>
                <c:pt idx="342">
                  <c:v>0.29206955640625004</c:v>
                </c:pt>
                <c:pt idx="343">
                  <c:v>0.43922884439892312</c:v>
                </c:pt>
                <c:pt idx="344">
                  <c:v>1.0378022111180467</c:v>
                </c:pt>
                <c:pt idx="345">
                  <c:v>1.0850848015081391</c:v>
                </c:pt>
                <c:pt idx="346">
                  <c:v>1.4403120196975425</c:v>
                </c:pt>
                <c:pt idx="347">
                  <c:v>1.4670679953671242</c:v>
                </c:pt>
                <c:pt idx="348">
                  <c:v>1.3115558005151451</c:v>
                </c:pt>
                <c:pt idx="349">
                  <c:v>1.6083137613744389</c:v>
                </c:pt>
                <c:pt idx="350">
                  <c:v>0.28871295594680846</c:v>
                </c:pt>
                <c:pt idx="351">
                  <c:v>1.3086969862122413</c:v>
                </c:pt>
                <c:pt idx="352">
                  <c:v>1.0368185028367343</c:v>
                </c:pt>
                <c:pt idx="353">
                  <c:v>2.4201794646654093</c:v>
                </c:pt>
                <c:pt idx="354">
                  <c:v>1.0234909035375175</c:v>
                </c:pt>
                <c:pt idx="355">
                  <c:v>0.75824351140741064</c:v>
                </c:pt>
                <c:pt idx="356">
                  <c:v>1.2922983728323043</c:v>
                </c:pt>
                <c:pt idx="357">
                  <c:v>0.29993355115968695</c:v>
                </c:pt>
                <c:pt idx="358">
                  <c:v>0.49308506928556428</c:v>
                </c:pt>
                <c:pt idx="359">
                  <c:v>0.637161020886721</c:v>
                </c:pt>
                <c:pt idx="360">
                  <c:v>1.1176756495485645</c:v>
                </c:pt>
                <c:pt idx="361">
                  <c:v>1.3395497260507525</c:v>
                </c:pt>
                <c:pt idx="362">
                  <c:v>1.5557373875684701</c:v>
                </c:pt>
                <c:pt idx="363">
                  <c:v>1.2517949398063208</c:v>
                </c:pt>
                <c:pt idx="364">
                  <c:v>0.42998418376027453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093888"/>
        <c:axId val="201095808"/>
      </c:scatterChart>
      <c:valAx>
        <c:axId val="20109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1095808"/>
        <c:crosses val="autoZero"/>
        <c:crossBetween val="midCat"/>
      </c:valAx>
      <c:valAx>
        <c:axId val="20109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10938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'2012'!$R$4:$R$368</c:f>
              <c:numCache>
                <c:formatCode>0.0</c:formatCode>
                <c:ptCount val="365"/>
                <c:pt idx="0">
                  <c:v>0.8844336324044999</c:v>
                </c:pt>
                <c:pt idx="1">
                  <c:v>0.97719370482262469</c:v>
                </c:pt>
                <c:pt idx="2">
                  <c:v>1.0400491749206247</c:v>
                </c:pt>
                <c:pt idx="3">
                  <c:v>1.0095773115599997</c:v>
                </c:pt>
                <c:pt idx="4">
                  <c:v>0.32350086766799996</c:v>
                </c:pt>
                <c:pt idx="5">
                  <c:v>1.0836601300439999</c:v>
                </c:pt>
                <c:pt idx="6">
                  <c:v>0.70484762741399998</c:v>
                </c:pt>
                <c:pt idx="7">
                  <c:v>0.57133132264124986</c:v>
                </c:pt>
                <c:pt idx="8">
                  <c:v>0.978694736472</c:v>
                </c:pt>
                <c:pt idx="9">
                  <c:v>0.49029034762799995</c:v>
                </c:pt>
                <c:pt idx="10">
                  <c:v>0.17414545592024999</c:v>
                </c:pt>
                <c:pt idx="11">
                  <c:v>0.66361438009349993</c:v>
                </c:pt>
                <c:pt idx="12">
                  <c:v>0.11082770490937499</c:v>
                </c:pt>
                <c:pt idx="13">
                  <c:v>0.84840518930624986</c:v>
                </c:pt>
                <c:pt idx="14">
                  <c:v>1.1871152831834999</c:v>
                </c:pt>
                <c:pt idx="15">
                  <c:v>1.4558754604432496</c:v>
                </c:pt>
                <c:pt idx="16">
                  <c:v>1.3010352974662496</c:v>
                </c:pt>
                <c:pt idx="17">
                  <c:v>0.24734791473749998</c:v>
                </c:pt>
                <c:pt idx="18">
                  <c:v>0.46202306694749989</c:v>
                </c:pt>
                <c:pt idx="19">
                  <c:v>0.2074628332665</c:v>
                </c:pt>
                <c:pt idx="20">
                  <c:v>1.1103398165137499</c:v>
                </c:pt>
                <c:pt idx="21">
                  <c:v>0.53150333562562491</c:v>
                </c:pt>
                <c:pt idx="22">
                  <c:v>0.52525057188374991</c:v>
                </c:pt>
                <c:pt idx="23">
                  <c:v>0.28155301877700001</c:v>
                </c:pt>
                <c:pt idx="24">
                  <c:v>0.35299107474749991</c:v>
                </c:pt>
                <c:pt idx="25">
                  <c:v>0.94804790623200008</c:v>
                </c:pt>
                <c:pt idx="26">
                  <c:v>1.2123547159725001</c:v>
                </c:pt>
                <c:pt idx="27">
                  <c:v>0.84380079774374994</c:v>
                </c:pt>
                <c:pt idx="28">
                  <c:v>1.3463535609809996</c:v>
                </c:pt>
                <c:pt idx="29">
                  <c:v>1.4433883505257499</c:v>
                </c:pt>
                <c:pt idx="30">
                  <c:v>1.0985783587064999</c:v>
                </c:pt>
                <c:pt idx="31">
                  <c:v>1.1914912969244997</c:v>
                </c:pt>
                <c:pt idx="32">
                  <c:v>0.26577284801400003</c:v>
                </c:pt>
                <c:pt idx="33">
                  <c:v>0.24440847116399997</c:v>
                </c:pt>
                <c:pt idx="34">
                  <c:v>1.4771772175679996</c:v>
                </c:pt>
                <c:pt idx="35">
                  <c:v>0.56301763323599996</c:v>
                </c:pt>
                <c:pt idx="36">
                  <c:v>0.33378523666199994</c:v>
                </c:pt>
                <c:pt idx="37">
                  <c:v>0.53030803557599993</c:v>
                </c:pt>
                <c:pt idx="38">
                  <c:v>0.36877861253699995</c:v>
                </c:pt>
                <c:pt idx="39">
                  <c:v>0.7236335449889999</c:v>
                </c:pt>
                <c:pt idx="40">
                  <c:v>0.71386486784999992</c:v>
                </c:pt>
                <c:pt idx="41">
                  <c:v>1.0166496570000001</c:v>
                </c:pt>
                <c:pt idx="42">
                  <c:v>0.71031396107699984</c:v>
                </c:pt>
                <c:pt idx="43">
                  <c:v>0.28105942800150002</c:v>
                </c:pt>
                <c:pt idx="44">
                  <c:v>1.27390622238</c:v>
                </c:pt>
                <c:pt idx="45">
                  <c:v>1.5771477671729999</c:v>
                </c:pt>
                <c:pt idx="46">
                  <c:v>1.8372295872157498</c:v>
                </c:pt>
                <c:pt idx="47">
                  <c:v>1.4071020614999996</c:v>
                </c:pt>
                <c:pt idx="48">
                  <c:v>0.46154421022500008</c:v>
                </c:pt>
                <c:pt idx="49">
                  <c:v>1.2172501050817499</c:v>
                </c:pt>
                <c:pt idx="50">
                  <c:v>0.92132033409000003</c:v>
                </c:pt>
                <c:pt idx="51">
                  <c:v>0.91779889542300008</c:v>
                </c:pt>
                <c:pt idx="52">
                  <c:v>1.5891781214474998</c:v>
                </c:pt>
                <c:pt idx="53">
                  <c:v>1.7754607535264999</c:v>
                </c:pt>
                <c:pt idx="54">
                  <c:v>1.9488510892305002</c:v>
                </c:pt>
                <c:pt idx="55">
                  <c:v>1.7682631686359993</c:v>
                </c:pt>
                <c:pt idx="56">
                  <c:v>1.6364302294184998</c:v>
                </c:pt>
                <c:pt idx="57">
                  <c:v>1.7838112780642499</c:v>
                </c:pt>
                <c:pt idx="58">
                  <c:v>1.7297336200409994</c:v>
                </c:pt>
                <c:pt idx="59">
                  <c:v>1.8293063502149998</c:v>
                </c:pt>
                <c:pt idx="60">
                  <c:v>1.2433146448387498</c:v>
                </c:pt>
                <c:pt idx="61">
                  <c:v>1.2058054294139999</c:v>
                </c:pt>
                <c:pt idx="62">
                  <c:v>1.0485046795859998</c:v>
                </c:pt>
                <c:pt idx="63">
                  <c:v>1.267202228265</c:v>
                </c:pt>
                <c:pt idx="64">
                  <c:v>1.3235894490960001</c:v>
                </c:pt>
                <c:pt idx="65">
                  <c:v>1.5677032391999999</c:v>
                </c:pt>
                <c:pt idx="66">
                  <c:v>0.23809492945350003</c:v>
                </c:pt>
                <c:pt idx="67">
                  <c:v>0.93942111820049989</c:v>
                </c:pt>
                <c:pt idx="68">
                  <c:v>1.6004865071249996</c:v>
                </c:pt>
                <c:pt idx="69">
                  <c:v>1.6220154142334997</c:v>
                </c:pt>
                <c:pt idx="70">
                  <c:v>1.5579934982729995</c:v>
                </c:pt>
                <c:pt idx="71">
                  <c:v>1.9789969616684997</c:v>
                </c:pt>
                <c:pt idx="72">
                  <c:v>2.0051204376374998</c:v>
                </c:pt>
                <c:pt idx="73">
                  <c:v>1.6591722402240001</c:v>
                </c:pt>
                <c:pt idx="74">
                  <c:v>1.7581850763839997</c:v>
                </c:pt>
                <c:pt idx="75">
                  <c:v>1.9706648546969998</c:v>
                </c:pt>
                <c:pt idx="76">
                  <c:v>0.79499056366800003</c:v>
                </c:pt>
                <c:pt idx="77">
                  <c:v>0.42434072639999998</c:v>
                </c:pt>
                <c:pt idx="78">
                  <c:v>2.4371449726769994</c:v>
                </c:pt>
                <c:pt idx="79">
                  <c:v>1.5290631852075001</c:v>
                </c:pt>
                <c:pt idx="80">
                  <c:v>2.8642999031999996</c:v>
                </c:pt>
                <c:pt idx="81">
                  <c:v>2.7882721897199998</c:v>
                </c:pt>
                <c:pt idx="82">
                  <c:v>2.0576105014500001</c:v>
                </c:pt>
                <c:pt idx="83">
                  <c:v>2.3660310658724999</c:v>
                </c:pt>
                <c:pt idx="84">
                  <c:v>2.0587155554249996</c:v>
                </c:pt>
                <c:pt idx="85">
                  <c:v>2.4439373711100001</c:v>
                </c:pt>
                <c:pt idx="86">
                  <c:v>2.5888983515505002</c:v>
                </c:pt>
                <c:pt idx="87">
                  <c:v>2.3584945977629994</c:v>
                </c:pt>
                <c:pt idx="88">
                  <c:v>2.6295275026979996</c:v>
                </c:pt>
                <c:pt idx="89">
                  <c:v>2.1965931398857497</c:v>
                </c:pt>
                <c:pt idx="90">
                  <c:v>1.3054776144457498</c:v>
                </c:pt>
                <c:pt idx="91">
                  <c:v>0.62778116319749988</c:v>
                </c:pt>
                <c:pt idx="92">
                  <c:v>2.160130042224</c:v>
                </c:pt>
                <c:pt idx="93">
                  <c:v>2.4887583603359995</c:v>
                </c:pt>
                <c:pt idx="94">
                  <c:v>1.6090764600240002</c:v>
                </c:pt>
                <c:pt idx="95">
                  <c:v>3.5348466552299995</c:v>
                </c:pt>
                <c:pt idx="96">
                  <c:v>3.2292623960100002</c:v>
                </c:pt>
                <c:pt idx="97">
                  <c:v>3.96616027221225</c:v>
                </c:pt>
                <c:pt idx="98">
                  <c:v>3.0349055028870002</c:v>
                </c:pt>
                <c:pt idx="99">
                  <c:v>3.763957495866749</c:v>
                </c:pt>
                <c:pt idx="100">
                  <c:v>3.9763083512160007</c:v>
                </c:pt>
                <c:pt idx="101">
                  <c:v>3.8365079728387492</c:v>
                </c:pt>
                <c:pt idx="102">
                  <c:v>2.4516580148819993</c:v>
                </c:pt>
                <c:pt idx="103">
                  <c:v>2.7018385513087497</c:v>
                </c:pt>
                <c:pt idx="104">
                  <c:v>1.5747940022062501</c:v>
                </c:pt>
                <c:pt idx="105">
                  <c:v>3.1514850137362496</c:v>
                </c:pt>
                <c:pt idx="106">
                  <c:v>3.0624802830764994</c:v>
                </c:pt>
                <c:pt idx="107">
                  <c:v>2.9673204017759995</c:v>
                </c:pt>
                <c:pt idx="108">
                  <c:v>4.1480963586562503</c:v>
                </c:pt>
                <c:pt idx="109">
                  <c:v>3.1459358010251242</c:v>
                </c:pt>
                <c:pt idx="110">
                  <c:v>3.8001406465214984</c:v>
                </c:pt>
                <c:pt idx="111">
                  <c:v>4.3804229063602484</c:v>
                </c:pt>
                <c:pt idx="112">
                  <c:v>3.8341173727394997</c:v>
                </c:pt>
                <c:pt idx="113">
                  <c:v>3.253345205638499</c:v>
                </c:pt>
                <c:pt idx="114">
                  <c:v>1.4681084079464999</c:v>
                </c:pt>
                <c:pt idx="115">
                  <c:v>5.2619134116779991</c:v>
                </c:pt>
                <c:pt idx="116">
                  <c:v>5.2108378169534983</c:v>
                </c:pt>
                <c:pt idx="117">
                  <c:v>3.9082001912235005</c:v>
                </c:pt>
                <c:pt idx="118">
                  <c:v>3.8564726146537494</c:v>
                </c:pt>
                <c:pt idx="119">
                  <c:v>4.7176411773712488</c:v>
                </c:pt>
                <c:pt idx="120">
                  <c:v>4.5659946203819999</c:v>
                </c:pt>
                <c:pt idx="121">
                  <c:v>3.9359591470754989</c:v>
                </c:pt>
                <c:pt idx="122">
                  <c:v>4.7858561592480013</c:v>
                </c:pt>
                <c:pt idx="123">
                  <c:v>4.8684073746937493</c:v>
                </c:pt>
                <c:pt idx="124">
                  <c:v>4.5108745281089986</c:v>
                </c:pt>
                <c:pt idx="125">
                  <c:v>4.1443723267604993</c:v>
                </c:pt>
                <c:pt idx="126">
                  <c:v>3.7075150223369997</c:v>
                </c:pt>
                <c:pt idx="127">
                  <c:v>4.4093863710449988</c:v>
                </c:pt>
                <c:pt idx="128">
                  <c:v>4.8140902883092505</c:v>
                </c:pt>
                <c:pt idx="129">
                  <c:v>5.1504392501932488</c:v>
                </c:pt>
                <c:pt idx="130">
                  <c:v>5.0715568139444995</c:v>
                </c:pt>
                <c:pt idx="131">
                  <c:v>5.5074514935719989</c:v>
                </c:pt>
                <c:pt idx="132">
                  <c:v>5.3746068160484999</c:v>
                </c:pt>
                <c:pt idx="133">
                  <c:v>5.5744963460729986</c:v>
                </c:pt>
                <c:pt idx="134">
                  <c:v>5.0589370975499994</c:v>
                </c:pt>
                <c:pt idx="135">
                  <c:v>4.6962338261999985</c:v>
                </c:pt>
                <c:pt idx="136">
                  <c:v>4.4992640943449995</c:v>
                </c:pt>
                <c:pt idx="137">
                  <c:v>4.8618599298918763</c:v>
                </c:pt>
                <c:pt idx="138">
                  <c:v>5.0993526049290008</c:v>
                </c:pt>
                <c:pt idx="139">
                  <c:v>5.351231240964001</c:v>
                </c:pt>
                <c:pt idx="140">
                  <c:v>5.5133942282820003</c:v>
                </c:pt>
                <c:pt idx="141">
                  <c:v>4.5585023544314973</c:v>
                </c:pt>
                <c:pt idx="142">
                  <c:v>4.2798298430160004</c:v>
                </c:pt>
                <c:pt idx="143">
                  <c:v>5.0364529326719998</c:v>
                </c:pt>
                <c:pt idx="144">
                  <c:v>5.0634457177679995</c:v>
                </c:pt>
                <c:pt idx="145">
                  <c:v>4.3348025947590001</c:v>
                </c:pt>
                <c:pt idx="146">
                  <c:v>4.8062112534675006</c:v>
                </c:pt>
                <c:pt idx="147">
                  <c:v>4.5053050560749996</c:v>
                </c:pt>
                <c:pt idx="148">
                  <c:v>5.3381031997409982</c:v>
                </c:pt>
                <c:pt idx="149">
                  <c:v>5.1701976152662485</c:v>
                </c:pt>
                <c:pt idx="150">
                  <c:v>5.8292702235225011</c:v>
                </c:pt>
                <c:pt idx="151">
                  <c:v>4.2556217939370002</c:v>
                </c:pt>
                <c:pt idx="152">
                  <c:v>4.5586165433422501</c:v>
                </c:pt>
                <c:pt idx="153">
                  <c:v>4.6025129707425005</c:v>
                </c:pt>
                <c:pt idx="154">
                  <c:v>5.4667020143249996</c:v>
                </c:pt>
                <c:pt idx="155">
                  <c:v>5.9062188153149995</c:v>
                </c:pt>
                <c:pt idx="156">
                  <c:v>5.9187132922590004</c:v>
                </c:pt>
                <c:pt idx="157">
                  <c:v>6.7052907116639986</c:v>
                </c:pt>
                <c:pt idx="158">
                  <c:v>5.8864015140299992</c:v>
                </c:pt>
                <c:pt idx="159">
                  <c:v>5.8668788938049996</c:v>
                </c:pt>
                <c:pt idx="160">
                  <c:v>6.7929104413417489</c:v>
                </c:pt>
                <c:pt idx="161">
                  <c:v>7.0355360920927499</c:v>
                </c:pt>
                <c:pt idx="162">
                  <c:v>6.882651874651498</c:v>
                </c:pt>
                <c:pt idx="163">
                  <c:v>6.7005610806509992</c:v>
                </c:pt>
                <c:pt idx="164">
                  <c:v>6.3785483523359989</c:v>
                </c:pt>
                <c:pt idx="165">
                  <c:v>6.9709935729262478</c:v>
                </c:pt>
                <c:pt idx="166">
                  <c:v>7.1864754145379983</c:v>
                </c:pt>
                <c:pt idx="167">
                  <c:v>6.6599392965300002</c:v>
                </c:pt>
                <c:pt idx="168">
                  <c:v>6.3350092257209978</c:v>
                </c:pt>
                <c:pt idx="169">
                  <c:v>5.4989695903949993</c:v>
                </c:pt>
                <c:pt idx="170">
                  <c:v>5.7870939968099986</c:v>
                </c:pt>
                <c:pt idx="171">
                  <c:v>6.1453966976640002</c:v>
                </c:pt>
                <c:pt idx="172">
                  <c:v>6.3859006447829998</c:v>
                </c:pt>
                <c:pt idx="173">
                  <c:v>6.1535961981584997</c:v>
                </c:pt>
                <c:pt idx="174">
                  <c:v>6.064806953023874</c:v>
                </c:pt>
                <c:pt idx="175">
                  <c:v>6.16089692142</c:v>
                </c:pt>
                <c:pt idx="176">
                  <c:v>6.2076333375359978</c:v>
                </c:pt>
                <c:pt idx="177">
                  <c:v>4.5927148254975005</c:v>
                </c:pt>
                <c:pt idx="178">
                  <c:v>6.3350092257209978</c:v>
                </c:pt>
                <c:pt idx="179">
                  <c:v>5.6120534471700001</c:v>
                </c:pt>
                <c:pt idx="180">
                  <c:v>5.3977245452054987</c:v>
                </c:pt>
                <c:pt idx="181">
                  <c:v>5.318915779221749</c:v>
                </c:pt>
                <c:pt idx="182">
                  <c:v>4.9745514925057481</c:v>
                </c:pt>
                <c:pt idx="183">
                  <c:v>4.3606645412872505</c:v>
                </c:pt>
                <c:pt idx="184">
                  <c:v>5.5884568612904983</c:v>
                </c:pt>
                <c:pt idx="185">
                  <c:v>5.6571691174559984</c:v>
                </c:pt>
                <c:pt idx="186">
                  <c:v>5.6299405875120003</c:v>
                </c:pt>
                <c:pt idx="187">
                  <c:v>5.492825490293999</c:v>
                </c:pt>
                <c:pt idx="188">
                  <c:v>6.5370499274835003</c:v>
                </c:pt>
                <c:pt idx="189">
                  <c:v>6.299503841504249</c:v>
                </c:pt>
                <c:pt idx="190">
                  <c:v>6.2751226673025</c:v>
                </c:pt>
                <c:pt idx="191">
                  <c:v>6.0204519282240003</c:v>
                </c:pt>
                <c:pt idx="192">
                  <c:v>6.7098730021469999</c:v>
                </c:pt>
                <c:pt idx="193">
                  <c:v>6.7190965193249994</c:v>
                </c:pt>
                <c:pt idx="194">
                  <c:v>6.6679398873089992</c:v>
                </c:pt>
                <c:pt idx="195">
                  <c:v>6.8244744663809973</c:v>
                </c:pt>
                <c:pt idx="196">
                  <c:v>6.6582596144879984</c:v>
                </c:pt>
                <c:pt idx="197">
                  <c:v>6.6731999442299985</c:v>
                </c:pt>
                <c:pt idx="198">
                  <c:v>6.6141053411602488</c:v>
                </c:pt>
                <c:pt idx="199">
                  <c:v>6.7215571061760002</c:v>
                </c:pt>
                <c:pt idx="200">
                  <c:v>7.1313995244239985</c:v>
                </c:pt>
                <c:pt idx="201">
                  <c:v>6.491219655626999</c:v>
                </c:pt>
                <c:pt idx="202">
                  <c:v>6.4974079578869981</c:v>
                </c:pt>
                <c:pt idx="203">
                  <c:v>6.9174537078374998</c:v>
                </c:pt>
                <c:pt idx="204">
                  <c:v>6.4838010599414986</c:v>
                </c:pt>
                <c:pt idx="205">
                  <c:v>6.6355618058414993</c:v>
                </c:pt>
                <c:pt idx="206">
                  <c:v>6.6742460619929975</c:v>
                </c:pt>
                <c:pt idx="207">
                  <c:v>6.4639856004131246</c:v>
                </c:pt>
                <c:pt idx="208">
                  <c:v>6.7413154712489982</c:v>
                </c:pt>
                <c:pt idx="209">
                  <c:v>6.3198036830249995</c:v>
                </c:pt>
                <c:pt idx="210">
                  <c:v>6.608001759705</c:v>
                </c:pt>
                <c:pt idx="211">
                  <c:v>6.3069629558355</c:v>
                </c:pt>
                <c:pt idx="212">
                  <c:v>6.0103885700250004</c:v>
                </c:pt>
                <c:pt idx="213">
                  <c:v>6.2613500112607507</c:v>
                </c:pt>
                <c:pt idx="214">
                  <c:v>5.9600202098444983</c:v>
                </c:pt>
                <c:pt idx="215">
                  <c:v>6.1789166682390002</c:v>
                </c:pt>
                <c:pt idx="216">
                  <c:v>6.3956840559749999</c:v>
                </c:pt>
                <c:pt idx="217">
                  <c:v>6.0802611328642495</c:v>
                </c:pt>
                <c:pt idx="218">
                  <c:v>6.0763787098987487</c:v>
                </c:pt>
                <c:pt idx="219">
                  <c:v>6.1179876755707516</c:v>
                </c:pt>
                <c:pt idx="220">
                  <c:v>5.8797012034282483</c:v>
                </c:pt>
                <c:pt idx="221">
                  <c:v>6.0210026134548746</c:v>
                </c:pt>
                <c:pt idx="222">
                  <c:v>5.9828653590209981</c:v>
                </c:pt>
                <c:pt idx="223">
                  <c:v>6.2670576150416224</c:v>
                </c:pt>
                <c:pt idx="224">
                  <c:v>6.4717265035080001</c:v>
                </c:pt>
                <c:pt idx="225">
                  <c:v>6.0666947535644979</c:v>
                </c:pt>
                <c:pt idx="226">
                  <c:v>6.0898051156949995</c:v>
                </c:pt>
                <c:pt idx="227">
                  <c:v>5.3547674136839989</c:v>
                </c:pt>
                <c:pt idx="228">
                  <c:v>5.4650444333624995</c:v>
                </c:pt>
                <c:pt idx="229">
                  <c:v>4.5814653760320008</c:v>
                </c:pt>
                <c:pt idx="230">
                  <c:v>4.4142633425879998</c:v>
                </c:pt>
                <c:pt idx="231">
                  <c:v>4.2815316261374994</c:v>
                </c:pt>
                <c:pt idx="232">
                  <c:v>3.5396352224549998</c:v>
                </c:pt>
                <c:pt idx="233">
                  <c:v>5.0682195509400003</c:v>
                </c:pt>
                <c:pt idx="234">
                  <c:v>5.2556735402324986</c:v>
                </c:pt>
                <c:pt idx="235">
                  <c:v>5.6223488667037484</c:v>
                </c:pt>
                <c:pt idx="236">
                  <c:v>4.4742751404570003</c:v>
                </c:pt>
                <c:pt idx="237">
                  <c:v>5.6237578105218748</c:v>
                </c:pt>
                <c:pt idx="238">
                  <c:v>5.9029773236549996</c:v>
                </c:pt>
                <c:pt idx="239">
                  <c:v>5.7068523441719998</c:v>
                </c:pt>
                <c:pt idx="240">
                  <c:v>5.8484060748562499</c:v>
                </c:pt>
                <c:pt idx="241">
                  <c:v>6.1800051464043726</c:v>
                </c:pt>
                <c:pt idx="242">
                  <c:v>5.4327547562129999</c:v>
                </c:pt>
                <c:pt idx="243">
                  <c:v>5.4686284917547479</c:v>
                </c:pt>
                <c:pt idx="244">
                  <c:v>5.4243416119500001</c:v>
                </c:pt>
                <c:pt idx="245">
                  <c:v>5.0172544616129997</c:v>
                </c:pt>
                <c:pt idx="246">
                  <c:v>5.2250119759395002</c:v>
                </c:pt>
                <c:pt idx="247">
                  <c:v>5.099481527892749</c:v>
                </c:pt>
                <c:pt idx="248">
                  <c:v>5.3405601030787491</c:v>
                </c:pt>
                <c:pt idx="249">
                  <c:v>5.137130716820999</c:v>
                </c:pt>
                <c:pt idx="250">
                  <c:v>5.3435769004304978</c:v>
                </c:pt>
                <c:pt idx="251">
                  <c:v>4.9284854758012484</c:v>
                </c:pt>
                <c:pt idx="252">
                  <c:v>4.4588338529129992</c:v>
                </c:pt>
                <c:pt idx="253">
                  <c:v>4.7309570777699994</c:v>
                </c:pt>
                <c:pt idx="254">
                  <c:v>5.1677849140875001</c:v>
                </c:pt>
                <c:pt idx="255">
                  <c:v>4.8339149566207489</c:v>
                </c:pt>
                <c:pt idx="256">
                  <c:v>5.2703265559409989</c:v>
                </c:pt>
                <c:pt idx="257">
                  <c:v>4.8087528776099999</c:v>
                </c:pt>
                <c:pt idx="258">
                  <c:v>4.8889208599829992</c:v>
                </c:pt>
                <c:pt idx="259">
                  <c:v>5.0957022432982511</c:v>
                </c:pt>
                <c:pt idx="260">
                  <c:v>5.0737135109523743</c:v>
                </c:pt>
                <c:pt idx="261">
                  <c:v>4.3156630599120005</c:v>
                </c:pt>
                <c:pt idx="262">
                  <c:v>4.4512679166974989</c:v>
                </c:pt>
                <c:pt idx="263">
                  <c:v>3.5038020055590002</c:v>
                </c:pt>
                <c:pt idx="264">
                  <c:v>3.8413444257359997</c:v>
                </c:pt>
                <c:pt idx="265">
                  <c:v>3.6561815816849998</c:v>
                </c:pt>
                <c:pt idx="266">
                  <c:v>4.2844710697110013</c:v>
                </c:pt>
                <c:pt idx="267">
                  <c:v>1.7019157279769996</c:v>
                </c:pt>
                <c:pt idx="268">
                  <c:v>4.5488662837694989</c:v>
                </c:pt>
                <c:pt idx="269">
                  <c:v>4.2350530559489989</c:v>
                </c:pt>
                <c:pt idx="270">
                  <c:v>3.915294637743</c:v>
                </c:pt>
                <c:pt idx="271">
                  <c:v>2.9599975774350002</c:v>
                </c:pt>
                <c:pt idx="272">
                  <c:v>3.9117805661025002</c:v>
                </c:pt>
                <c:pt idx="273">
                  <c:v>4.3060638243824991</c:v>
                </c:pt>
                <c:pt idx="274">
                  <c:v>4.5303676802280002</c:v>
                </c:pt>
                <c:pt idx="275">
                  <c:v>3.8156408702774991</c:v>
                </c:pt>
                <c:pt idx="276">
                  <c:v>4.194946963682999</c:v>
                </c:pt>
                <c:pt idx="277">
                  <c:v>3.6386627926679993</c:v>
                </c:pt>
                <c:pt idx="278">
                  <c:v>3.8198327083560004</c:v>
                </c:pt>
                <c:pt idx="279">
                  <c:v>3.2652190105998753</c:v>
                </c:pt>
                <c:pt idx="280">
                  <c:v>3.4391489809950002</c:v>
                </c:pt>
                <c:pt idx="281">
                  <c:v>3.3933039750854994</c:v>
                </c:pt>
                <c:pt idx="282">
                  <c:v>2.8918820504159997</c:v>
                </c:pt>
                <c:pt idx="283">
                  <c:v>2.8916057869222502</c:v>
                </c:pt>
                <c:pt idx="284">
                  <c:v>3.1489618071599996</c:v>
                </c:pt>
                <c:pt idx="285">
                  <c:v>2.8162079542079996</c:v>
                </c:pt>
                <c:pt idx="286">
                  <c:v>2.1634746722550005</c:v>
                </c:pt>
                <c:pt idx="287">
                  <c:v>1.9804556329155001</c:v>
                </c:pt>
                <c:pt idx="288">
                  <c:v>2.6945709796664996</c:v>
                </c:pt>
                <c:pt idx="289">
                  <c:v>1.6240794094912501</c:v>
                </c:pt>
                <c:pt idx="290">
                  <c:v>3.0379149332122504</c:v>
                </c:pt>
                <c:pt idx="291">
                  <c:v>2.586426714159749</c:v>
                </c:pt>
                <c:pt idx="292">
                  <c:v>1.8852957516149997</c:v>
                </c:pt>
                <c:pt idx="293">
                  <c:v>2.5537502681189994</c:v>
                </c:pt>
                <c:pt idx="294">
                  <c:v>2.2790706850664995</c:v>
                </c:pt>
                <c:pt idx="295">
                  <c:v>2.6706502446210005</c:v>
                </c:pt>
                <c:pt idx="296">
                  <c:v>1.7991899458829999</c:v>
                </c:pt>
                <c:pt idx="297">
                  <c:v>1.049536063296</c:v>
                </c:pt>
                <c:pt idx="298">
                  <c:v>2.1226245103124999</c:v>
                </c:pt>
                <c:pt idx="299">
                  <c:v>0.85594534092899999</c:v>
                </c:pt>
                <c:pt idx="300">
                  <c:v>1.3753501772849999</c:v>
                </c:pt>
                <c:pt idx="301">
                  <c:v>0.42917349578399988</c:v>
                </c:pt>
                <c:pt idx="302">
                  <c:v>1.0593194744879999</c:v>
                </c:pt>
                <c:pt idx="303">
                  <c:v>0.72852525058499984</c:v>
                </c:pt>
                <c:pt idx="304">
                  <c:v>0.95461745211337445</c:v>
                </c:pt>
                <c:pt idx="305">
                  <c:v>2.1920955702075</c:v>
                </c:pt>
                <c:pt idx="306">
                  <c:v>1.2382129789875</c:v>
                </c:pt>
                <c:pt idx="307">
                  <c:v>0.65773549294649991</c:v>
                </c:pt>
                <c:pt idx="308">
                  <c:v>1.2887139456449999</c:v>
                </c:pt>
                <c:pt idx="309">
                  <c:v>0.88018101635737511</c:v>
                </c:pt>
                <c:pt idx="310">
                  <c:v>2.0502876771089995</c:v>
                </c:pt>
                <c:pt idx="311">
                  <c:v>2.3813765820719999</c:v>
                </c:pt>
                <c:pt idx="312">
                  <c:v>2.4199355987729994</c:v>
                </c:pt>
                <c:pt idx="313">
                  <c:v>2.3885078637239996</c:v>
                </c:pt>
                <c:pt idx="314">
                  <c:v>2.1037280873399999</c:v>
                </c:pt>
                <c:pt idx="315">
                  <c:v>1.854221633838</c:v>
                </c:pt>
                <c:pt idx="316">
                  <c:v>1.9586123993430002</c:v>
                </c:pt>
                <c:pt idx="317">
                  <c:v>1.1725543553062501</c:v>
                </c:pt>
                <c:pt idx="318">
                  <c:v>1.826919433629</c:v>
                </c:pt>
                <c:pt idx="319">
                  <c:v>1.6507296278549999</c:v>
                </c:pt>
                <c:pt idx="320">
                  <c:v>1.9849716201599994</c:v>
                </c:pt>
                <c:pt idx="321">
                  <c:v>2.0384267644439995</c:v>
                </c:pt>
                <c:pt idx="322">
                  <c:v>1.985045290425</c:v>
                </c:pt>
                <c:pt idx="323">
                  <c:v>1.7141781435862498</c:v>
                </c:pt>
                <c:pt idx="324">
                  <c:v>1.7664950822759999</c:v>
                </c:pt>
                <c:pt idx="325">
                  <c:v>1.7421691607729999</c:v>
                </c:pt>
                <c:pt idx="326">
                  <c:v>1.7596474311442496</c:v>
                </c:pt>
                <c:pt idx="327">
                  <c:v>1.5467882509665001</c:v>
                </c:pt>
                <c:pt idx="328">
                  <c:v>1.5573304658879996</c:v>
                </c:pt>
                <c:pt idx="329">
                  <c:v>1.4701269732075</c:v>
                </c:pt>
                <c:pt idx="330">
                  <c:v>1.4465156532749999</c:v>
                </c:pt>
                <c:pt idx="331">
                  <c:v>1.4760205944074998</c:v>
                </c:pt>
                <c:pt idx="332">
                  <c:v>1.5483795286905</c:v>
                </c:pt>
                <c:pt idx="333">
                  <c:v>1.6450496504234999</c:v>
                </c:pt>
                <c:pt idx="334">
                  <c:v>1.5939666886724997</c:v>
                </c:pt>
                <c:pt idx="335">
                  <c:v>1.5373510900199998</c:v>
                </c:pt>
                <c:pt idx="336">
                  <c:v>1.6907325817499999</c:v>
                </c:pt>
                <c:pt idx="337">
                  <c:v>1.1341942483207501</c:v>
                </c:pt>
                <c:pt idx="338">
                  <c:v>1.3354945639199998</c:v>
                </c:pt>
                <c:pt idx="339">
                  <c:v>1.079681935734</c:v>
                </c:pt>
                <c:pt idx="340">
                  <c:v>1.0962135432</c:v>
                </c:pt>
                <c:pt idx="341">
                  <c:v>1.2265178244187498</c:v>
                </c:pt>
                <c:pt idx="342">
                  <c:v>1.2237551894812495</c:v>
                </c:pt>
                <c:pt idx="343">
                  <c:v>1.2303891968444998</c:v>
                </c:pt>
                <c:pt idx="344">
                  <c:v>1.2935319809759998</c:v>
                </c:pt>
                <c:pt idx="345">
                  <c:v>0.71987636147400014</c:v>
                </c:pt>
                <c:pt idx="346">
                  <c:v>1.2244255888927498</c:v>
                </c:pt>
                <c:pt idx="347">
                  <c:v>1.0528291241415</c:v>
                </c:pt>
                <c:pt idx="348">
                  <c:v>1.3328608519462497</c:v>
                </c:pt>
                <c:pt idx="349">
                  <c:v>1.1785768994699999</c:v>
                </c:pt>
                <c:pt idx="350">
                  <c:v>1.0805659789139999</c:v>
                </c:pt>
                <c:pt idx="351">
                  <c:v>0.96971433116849992</c:v>
                </c:pt>
                <c:pt idx="352">
                  <c:v>0.98938429192350008</c:v>
                </c:pt>
                <c:pt idx="353">
                  <c:v>1.0470533753654998</c:v>
                </c:pt>
                <c:pt idx="354">
                  <c:v>0.95815178307674986</c:v>
                </c:pt>
                <c:pt idx="355">
                  <c:v>0.94414338218699989</c:v>
                </c:pt>
                <c:pt idx="356">
                  <c:v>1.1369974019039997</c:v>
                </c:pt>
                <c:pt idx="357">
                  <c:v>1.2685246095217497</c:v>
                </c:pt>
                <c:pt idx="358">
                  <c:v>0.72360776039624997</c:v>
                </c:pt>
                <c:pt idx="359">
                  <c:v>0.18874321892999998</c:v>
                </c:pt>
                <c:pt idx="360">
                  <c:v>1.0436792772285</c:v>
                </c:pt>
                <c:pt idx="361">
                  <c:v>1.4086344030119999</c:v>
                </c:pt>
                <c:pt idx="362">
                  <c:v>1.3780023068249996</c:v>
                </c:pt>
                <c:pt idx="363">
                  <c:v>1.2226980211784999</c:v>
                </c:pt>
                <c:pt idx="364">
                  <c:v>1.2649110830234997</c:v>
                </c:pt>
              </c:numCache>
            </c:numRef>
          </c:xVal>
          <c:yVal>
            <c:numRef>
              <c:f>'2012'!$S$4:$S$368</c:f>
              <c:numCache>
                <c:formatCode>0.0</c:formatCode>
                <c:ptCount val="365"/>
                <c:pt idx="0">
                  <c:v>0.63757560300443517</c:v>
                </c:pt>
                <c:pt idx="1">
                  <c:v>0.53434544440466514</c:v>
                </c:pt>
                <c:pt idx="2">
                  <c:v>0.79891182650465908</c:v>
                </c:pt>
                <c:pt idx="3">
                  <c:v>1.1317765055968685</c:v>
                </c:pt>
                <c:pt idx="4">
                  <c:v>0.48677458716866145</c:v>
                </c:pt>
                <c:pt idx="5">
                  <c:v>0.69311225960357836</c:v>
                </c:pt>
                <c:pt idx="6">
                  <c:v>0.80965567335515976</c:v>
                </c:pt>
                <c:pt idx="7">
                  <c:v>0.49112486252135762</c:v>
                </c:pt>
                <c:pt idx="8">
                  <c:v>0.6218261515888116</c:v>
                </c:pt>
                <c:pt idx="9">
                  <c:v>0.56235200072847547</c:v>
                </c:pt>
                <c:pt idx="10">
                  <c:v>0.27670770564910263</c:v>
                </c:pt>
                <c:pt idx="11">
                  <c:v>0.43408625170209797</c:v>
                </c:pt>
                <c:pt idx="12">
                  <c:v>0.1522918655558608</c:v>
                </c:pt>
                <c:pt idx="13">
                  <c:v>0.35126351860318383</c:v>
                </c:pt>
                <c:pt idx="14">
                  <c:v>0.50925595817629954</c:v>
                </c:pt>
                <c:pt idx="15">
                  <c:v>1.1415467791354115</c:v>
                </c:pt>
                <c:pt idx="16">
                  <c:v>0.67352710231261703</c:v>
                </c:pt>
                <c:pt idx="17">
                  <c:v>0.15349659218309791</c:v>
                </c:pt>
                <c:pt idx="18">
                  <c:v>-0.1247753274402045</c:v>
                </c:pt>
                <c:pt idx="19">
                  <c:v>8.6551169663312777E-2</c:v>
                </c:pt>
                <c:pt idx="20">
                  <c:v>7.1819134378518446E-2</c:v>
                </c:pt>
                <c:pt idx="21">
                  <c:v>5.5397708997808263E-2</c:v>
                </c:pt>
                <c:pt idx="22">
                  <c:v>0.23703080970769597</c:v>
                </c:pt>
                <c:pt idx="23">
                  <c:v>0.12647983817541222</c:v>
                </c:pt>
                <c:pt idx="24">
                  <c:v>7.0093285531224764E-2</c:v>
                </c:pt>
                <c:pt idx="25">
                  <c:v>0.26683692520513819</c:v>
                </c:pt>
                <c:pt idx="26">
                  <c:v>0.62382681912210691</c:v>
                </c:pt>
                <c:pt idx="27">
                  <c:v>0.56430380591653062</c:v>
                </c:pt>
                <c:pt idx="28">
                  <c:v>0.57652606345028923</c:v>
                </c:pt>
                <c:pt idx="29">
                  <c:v>0.79874161227857865</c:v>
                </c:pt>
                <c:pt idx="30">
                  <c:v>0.25417481298136646</c:v>
                </c:pt>
                <c:pt idx="31">
                  <c:v>0.30783643367534813</c:v>
                </c:pt>
                <c:pt idx="32">
                  <c:v>-0.30464181067946117</c:v>
                </c:pt>
                <c:pt idx="33">
                  <c:v>0.10127134873911352</c:v>
                </c:pt>
                <c:pt idx="34">
                  <c:v>0.911608752085598</c:v>
                </c:pt>
                <c:pt idx="35">
                  <c:v>0.65345739028496352</c:v>
                </c:pt>
                <c:pt idx="36">
                  <c:v>0.4807149142966089</c:v>
                </c:pt>
                <c:pt idx="37">
                  <c:v>0.34293831013566994</c:v>
                </c:pt>
                <c:pt idx="38">
                  <c:v>0.2264483576069693</c:v>
                </c:pt>
                <c:pt idx="39">
                  <c:v>0.41482575277933109</c:v>
                </c:pt>
                <c:pt idx="40">
                  <c:v>0.48106078646957873</c:v>
                </c:pt>
                <c:pt idx="41">
                  <c:v>0.16699951465814905</c:v>
                </c:pt>
                <c:pt idx="42">
                  <c:v>0.33275926807132511</c:v>
                </c:pt>
                <c:pt idx="43">
                  <c:v>0.41568537441764841</c:v>
                </c:pt>
                <c:pt idx="44">
                  <c:v>1.3995322188538031</c:v>
                </c:pt>
                <c:pt idx="45">
                  <c:v>1.4637951854494842</c:v>
                </c:pt>
                <c:pt idx="46">
                  <c:v>1.1511598672104359</c:v>
                </c:pt>
                <c:pt idx="47">
                  <c:v>0.48082461924875897</c:v>
                </c:pt>
                <c:pt idx="48">
                  <c:v>-4.0951477771950705E-2</c:v>
                </c:pt>
                <c:pt idx="49">
                  <c:v>-3.6620850250797449E-2</c:v>
                </c:pt>
                <c:pt idx="50">
                  <c:v>-0.27034023524851397</c:v>
                </c:pt>
                <c:pt idx="51">
                  <c:v>0.2282839380025099</c:v>
                </c:pt>
                <c:pt idx="52">
                  <c:v>0.19997104062206111</c:v>
                </c:pt>
                <c:pt idx="53">
                  <c:v>0.94246929867663465</c:v>
                </c:pt>
                <c:pt idx="54">
                  <c:v>1.5181087653050127</c:v>
                </c:pt>
                <c:pt idx="55">
                  <c:v>1.3681666531454977</c:v>
                </c:pt>
                <c:pt idx="56">
                  <c:v>1.3077459723467091</c:v>
                </c:pt>
                <c:pt idx="57">
                  <c:v>1.3473438973447585</c:v>
                </c:pt>
                <c:pt idx="58">
                  <c:v>1.6740703991795924</c:v>
                </c:pt>
                <c:pt idx="59">
                  <c:v>1.472273706509327</c:v>
                </c:pt>
                <c:pt idx="60">
                  <c:v>-0.53655411433441458</c:v>
                </c:pt>
                <c:pt idx="61">
                  <c:v>-0.46082202020457036</c:v>
                </c:pt>
                <c:pt idx="62">
                  <c:v>0.1405149357514951</c:v>
                </c:pt>
                <c:pt idx="63">
                  <c:v>-0.46995254182295193</c:v>
                </c:pt>
                <c:pt idx="64">
                  <c:v>-0.74205697800000003</c:v>
                </c:pt>
                <c:pt idx="65">
                  <c:v>0.33869985517637696</c:v>
                </c:pt>
                <c:pt idx="66">
                  <c:v>0.20923983686819514</c:v>
                </c:pt>
                <c:pt idx="67">
                  <c:v>0.81594835591826775</c:v>
                </c:pt>
                <c:pt idx="68">
                  <c:v>1.8004875736728865</c:v>
                </c:pt>
                <c:pt idx="69">
                  <c:v>0.82238592496294505</c:v>
                </c:pt>
                <c:pt idx="70">
                  <c:v>0.52800684762844408</c:v>
                </c:pt>
                <c:pt idx="71">
                  <c:v>1.6402967848883381</c:v>
                </c:pt>
                <c:pt idx="72">
                  <c:v>3.0391664813398895</c:v>
                </c:pt>
                <c:pt idx="73">
                  <c:v>1.8207385740256807</c:v>
                </c:pt>
                <c:pt idx="74">
                  <c:v>1.3574221366520771</c:v>
                </c:pt>
                <c:pt idx="75">
                  <c:v>0.80851900447790426</c:v>
                </c:pt>
                <c:pt idx="76">
                  <c:v>-0.39588492397123154</c:v>
                </c:pt>
                <c:pt idx="77">
                  <c:v>0.33745305569407252</c:v>
                </c:pt>
                <c:pt idx="78">
                  <c:v>2.841769528720794</c:v>
                </c:pt>
                <c:pt idx="79">
                  <c:v>0.94706093783349088</c:v>
                </c:pt>
                <c:pt idx="80">
                  <c:v>3.7195510990340503</c:v>
                </c:pt>
                <c:pt idx="81">
                  <c:v>3.5348638110530697</c:v>
                </c:pt>
                <c:pt idx="82">
                  <c:v>2.7762078869470916</c:v>
                </c:pt>
                <c:pt idx="83">
                  <c:v>3.2513625847787515</c:v>
                </c:pt>
                <c:pt idx="84">
                  <c:v>2.4011781279997892</c:v>
                </c:pt>
                <c:pt idx="85">
                  <c:v>2.2787428239088832</c:v>
                </c:pt>
                <c:pt idx="86">
                  <c:v>2.3491634409988595</c:v>
                </c:pt>
                <c:pt idx="87">
                  <c:v>2.3269691124390244</c:v>
                </c:pt>
                <c:pt idx="88">
                  <c:v>2.1191925251683004</c:v>
                </c:pt>
                <c:pt idx="89">
                  <c:v>2.1410661568639342</c:v>
                </c:pt>
                <c:pt idx="90">
                  <c:v>1.3548018764946292</c:v>
                </c:pt>
                <c:pt idx="91">
                  <c:v>1.0395147814976267</c:v>
                </c:pt>
                <c:pt idx="92">
                  <c:v>2.3706427578774192</c:v>
                </c:pt>
                <c:pt idx="93">
                  <c:v>3.8166886088615954</c:v>
                </c:pt>
                <c:pt idx="94">
                  <c:v>1.5841328164722148</c:v>
                </c:pt>
                <c:pt idx="95">
                  <c:v>4.9011458833672155</c:v>
                </c:pt>
                <c:pt idx="96">
                  <c:v>4.0915775092590208</c:v>
                </c:pt>
                <c:pt idx="97">
                  <c:v>4.6058646749493155</c:v>
                </c:pt>
                <c:pt idx="98">
                  <c:v>3.5151978339648142</c:v>
                </c:pt>
                <c:pt idx="99">
                  <c:v>4.5514638277252706</c:v>
                </c:pt>
                <c:pt idx="100">
                  <c:v>4.9790936402958863</c:v>
                </c:pt>
                <c:pt idx="101">
                  <c:v>3.8111842382882068</c:v>
                </c:pt>
                <c:pt idx="102">
                  <c:v>3.2475206659362152</c:v>
                </c:pt>
                <c:pt idx="103">
                  <c:v>4.4163058967796669</c:v>
                </c:pt>
                <c:pt idx="104">
                  <c:v>2.5611792594003675</c:v>
                </c:pt>
                <c:pt idx="105">
                  <c:v>3.037059123112563</c:v>
                </c:pt>
                <c:pt idx="106">
                  <c:v>3.431340917781156</c:v>
                </c:pt>
                <c:pt idx="107">
                  <c:v>3.8427735466666664</c:v>
                </c:pt>
                <c:pt idx="108">
                  <c:v>5.8178612761429678</c:v>
                </c:pt>
                <c:pt idx="109">
                  <c:v>3.7613793398999817</c:v>
                </c:pt>
                <c:pt idx="110">
                  <c:v>5.1994379052093551</c:v>
                </c:pt>
                <c:pt idx="111">
                  <c:v>6.0323478491039202</c:v>
                </c:pt>
                <c:pt idx="112">
                  <c:v>5.2624658242173563</c:v>
                </c:pt>
                <c:pt idx="113">
                  <c:v>5.0099084696322791</c:v>
                </c:pt>
                <c:pt idx="114">
                  <c:v>2.5091905669199166</c:v>
                </c:pt>
                <c:pt idx="115">
                  <c:v>7.8088523473651845</c:v>
                </c:pt>
                <c:pt idx="116">
                  <c:v>7.8657958031029453</c:v>
                </c:pt>
                <c:pt idx="117">
                  <c:v>5.7534462735198186</c:v>
                </c:pt>
                <c:pt idx="118">
                  <c:v>5.2943393818239981</c:v>
                </c:pt>
                <c:pt idx="119">
                  <c:v>6.4531447097598331</c:v>
                </c:pt>
                <c:pt idx="120">
                  <c:v>5.272817920359417</c:v>
                </c:pt>
                <c:pt idx="121">
                  <c:v>5.9823971835773859</c:v>
                </c:pt>
                <c:pt idx="122">
                  <c:v>8.8675536163642636</c:v>
                </c:pt>
                <c:pt idx="123">
                  <c:v>9.680742088783159</c:v>
                </c:pt>
                <c:pt idx="124">
                  <c:v>6.3097691969352017</c:v>
                </c:pt>
                <c:pt idx="125">
                  <c:v>5.7288669802762078</c:v>
                </c:pt>
                <c:pt idx="126">
                  <c:v>4.7049408167242062</c:v>
                </c:pt>
                <c:pt idx="127">
                  <c:v>5.9694389625186943</c:v>
                </c:pt>
                <c:pt idx="128">
                  <c:v>5.871097704427787</c:v>
                </c:pt>
                <c:pt idx="129">
                  <c:v>7.08582508908626</c:v>
                </c:pt>
                <c:pt idx="130">
                  <c:v>6.8691415508867397</c:v>
                </c:pt>
                <c:pt idx="131">
                  <c:v>7.745177913302685</c:v>
                </c:pt>
                <c:pt idx="132">
                  <c:v>5.4803045875043068</c:v>
                </c:pt>
                <c:pt idx="133">
                  <c:v>7.793469824645527</c:v>
                </c:pt>
                <c:pt idx="134">
                  <c:v>7.1714418929921901</c:v>
                </c:pt>
                <c:pt idx="135">
                  <c:v>8.4512793485024478</c:v>
                </c:pt>
                <c:pt idx="136">
                  <c:v>7.6245252680129401</c:v>
                </c:pt>
                <c:pt idx="137">
                  <c:v>7.8865681016460734</c:v>
                </c:pt>
                <c:pt idx="138">
                  <c:v>7.6301239215147634</c:v>
                </c:pt>
                <c:pt idx="139">
                  <c:v>7.0679093534459643</c:v>
                </c:pt>
                <c:pt idx="140">
                  <c:v>7.9672319082353171</c:v>
                </c:pt>
                <c:pt idx="141">
                  <c:v>6.8381865250503902</c:v>
                </c:pt>
                <c:pt idx="142">
                  <c:v>7.9491684937248426</c:v>
                </c:pt>
                <c:pt idx="143">
                  <c:v>7.8398243665910536</c:v>
                </c:pt>
                <c:pt idx="144">
                  <c:v>7.6717201778351454</c:v>
                </c:pt>
                <c:pt idx="145">
                  <c:v>6.069041359537974</c:v>
                </c:pt>
                <c:pt idx="146">
                  <c:v>6.5532906806893738</c:v>
                </c:pt>
                <c:pt idx="147">
                  <c:v>6.9182728500483552</c:v>
                </c:pt>
                <c:pt idx="148">
                  <c:v>6.890315859718025</c:v>
                </c:pt>
                <c:pt idx="149">
                  <c:v>7.5474362295176469</c:v>
                </c:pt>
                <c:pt idx="150">
                  <c:v>8.1615699222907878</c:v>
                </c:pt>
                <c:pt idx="151">
                  <c:v>5.9917567227968886</c:v>
                </c:pt>
                <c:pt idx="152">
                  <c:v>7.5829129021555604</c:v>
                </c:pt>
                <c:pt idx="153">
                  <c:v>6.3785679083502504</c:v>
                </c:pt>
                <c:pt idx="154">
                  <c:v>8.889002250073256</c:v>
                </c:pt>
                <c:pt idx="155">
                  <c:v>8.8156376107756476</c:v>
                </c:pt>
                <c:pt idx="156">
                  <c:v>8.4399864803463007</c:v>
                </c:pt>
                <c:pt idx="157">
                  <c:v>9.6112771971166993</c:v>
                </c:pt>
                <c:pt idx="158">
                  <c:v>7.5920235475649838</c:v>
                </c:pt>
                <c:pt idx="159">
                  <c:v>8.0732088376304247</c:v>
                </c:pt>
                <c:pt idx="160">
                  <c:v>10.35247067951625</c:v>
                </c:pt>
                <c:pt idx="161">
                  <c:v>9.6473761975458849</c:v>
                </c:pt>
                <c:pt idx="162">
                  <c:v>9.3461362786272186</c:v>
                </c:pt>
                <c:pt idx="163">
                  <c:v>9.5616345473314404</c:v>
                </c:pt>
                <c:pt idx="164">
                  <c:v>11.523990143942077</c:v>
                </c:pt>
                <c:pt idx="165">
                  <c:v>12.215643170931127</c:v>
                </c:pt>
                <c:pt idx="166">
                  <c:v>9.3680511452388764</c:v>
                </c:pt>
                <c:pt idx="167">
                  <c:v>10.022275337120275</c:v>
                </c:pt>
                <c:pt idx="168">
                  <c:v>9.1181886168277959</c:v>
                </c:pt>
                <c:pt idx="169">
                  <c:v>8.7525048149581863</c:v>
                </c:pt>
                <c:pt idx="170">
                  <c:v>9.9702302633890536</c:v>
                </c:pt>
                <c:pt idx="171">
                  <c:v>8.6531564724850121</c:v>
                </c:pt>
                <c:pt idx="172">
                  <c:v>9.5717814700928745</c:v>
                </c:pt>
                <c:pt idx="173">
                  <c:v>9.5564064017340122</c:v>
                </c:pt>
                <c:pt idx="174">
                  <c:v>8.4828754353253242</c:v>
                </c:pt>
                <c:pt idx="175">
                  <c:v>7.8410678948167662</c:v>
                </c:pt>
                <c:pt idx="176">
                  <c:v>8.7294053348104796</c:v>
                </c:pt>
                <c:pt idx="177">
                  <c:v>12.659078163042444</c:v>
                </c:pt>
                <c:pt idx="178">
                  <c:v>9.6779594726741252</c:v>
                </c:pt>
                <c:pt idx="179">
                  <c:v>9.9149591712546385</c:v>
                </c:pt>
                <c:pt idx="180">
                  <c:v>9.5790307709836835</c:v>
                </c:pt>
                <c:pt idx="181">
                  <c:v>9.0695877527276956</c:v>
                </c:pt>
                <c:pt idx="182">
                  <c:v>7.7656706358944989</c:v>
                </c:pt>
                <c:pt idx="183">
                  <c:v>7.3783479666000638</c:v>
                </c:pt>
                <c:pt idx="184">
                  <c:v>9.5248524968462984</c:v>
                </c:pt>
                <c:pt idx="185">
                  <c:v>9.1464372283715978</c:v>
                </c:pt>
                <c:pt idx="186">
                  <c:v>8.0965423853013849</c:v>
                </c:pt>
                <c:pt idx="187">
                  <c:v>8.8592624675003169</c:v>
                </c:pt>
                <c:pt idx="188">
                  <c:v>11.152372565316002</c:v>
                </c:pt>
                <c:pt idx="189">
                  <c:v>11.407307905877733</c:v>
                </c:pt>
                <c:pt idx="190">
                  <c:v>9.462701835331897</c:v>
                </c:pt>
                <c:pt idx="191">
                  <c:v>9.2094151724581508</c:v>
                </c:pt>
                <c:pt idx="192">
                  <c:v>11.694031348751404</c:v>
                </c:pt>
                <c:pt idx="193">
                  <c:v>11.541246493461918</c:v>
                </c:pt>
                <c:pt idx="194">
                  <c:v>11.600251394329566</c:v>
                </c:pt>
                <c:pt idx="195">
                  <c:v>10.229487738395136</c:v>
                </c:pt>
                <c:pt idx="196">
                  <c:v>12.087929157706329</c:v>
                </c:pt>
                <c:pt idx="197">
                  <c:v>12.708201189179988</c:v>
                </c:pt>
                <c:pt idx="198">
                  <c:v>11.036253165581776</c:v>
                </c:pt>
                <c:pt idx="199">
                  <c:v>11.760501915995272</c:v>
                </c:pt>
                <c:pt idx="200">
                  <c:v>12.129876328605775</c:v>
                </c:pt>
                <c:pt idx="201">
                  <c:v>10.611269556945443</c:v>
                </c:pt>
                <c:pt idx="202">
                  <c:v>11.392349404398928</c:v>
                </c:pt>
                <c:pt idx="203">
                  <c:v>10.796900388299782</c:v>
                </c:pt>
                <c:pt idx="204">
                  <c:v>6.2061499515032237</c:v>
                </c:pt>
                <c:pt idx="205">
                  <c:v>7.1026064595095688</c:v>
                </c:pt>
                <c:pt idx="206">
                  <c:v>10.579583506582471</c:v>
                </c:pt>
                <c:pt idx="207">
                  <c:v>10.510122266697099</c:v>
                </c:pt>
                <c:pt idx="208">
                  <c:v>8.0002781101481411</c:v>
                </c:pt>
                <c:pt idx="209">
                  <c:v>7.9320558688585967</c:v>
                </c:pt>
                <c:pt idx="210">
                  <c:v>8.5435243214704482</c:v>
                </c:pt>
                <c:pt idx="211">
                  <c:v>11.33487031855968</c:v>
                </c:pt>
                <c:pt idx="212">
                  <c:v>10.795553145106448</c:v>
                </c:pt>
                <c:pt idx="213">
                  <c:v>9.1724850034002312</c:v>
                </c:pt>
                <c:pt idx="214">
                  <c:v>8.0436869790824783</c:v>
                </c:pt>
                <c:pt idx="215">
                  <c:v>8.0309458555184126</c:v>
                </c:pt>
                <c:pt idx="216">
                  <c:v>8.9617256508370673</c:v>
                </c:pt>
                <c:pt idx="217">
                  <c:v>8.8890854075904606</c:v>
                </c:pt>
                <c:pt idx="218">
                  <c:v>8.1831604658436952</c:v>
                </c:pt>
                <c:pt idx="219">
                  <c:v>7.5407015851719859</c:v>
                </c:pt>
                <c:pt idx="220">
                  <c:v>7.1016147103751832</c:v>
                </c:pt>
                <c:pt idx="221">
                  <c:v>7.3869158283253089</c:v>
                </c:pt>
                <c:pt idx="222">
                  <c:v>7.041109427754888</c:v>
                </c:pt>
                <c:pt idx="223">
                  <c:v>7.6252951208318756</c:v>
                </c:pt>
                <c:pt idx="224">
                  <c:v>7.3382696530100517</c:v>
                </c:pt>
                <c:pt idx="225">
                  <c:v>7.4380024866268188</c:v>
                </c:pt>
                <c:pt idx="226">
                  <c:v>8.6283197898067527</c:v>
                </c:pt>
                <c:pt idx="227">
                  <c:v>7.3632667477965539</c:v>
                </c:pt>
                <c:pt idx="228">
                  <c:v>7.9181306054558034</c:v>
                </c:pt>
                <c:pt idx="229">
                  <c:v>5.5110799996048456</c:v>
                </c:pt>
                <c:pt idx="230">
                  <c:v>5.0582069359268464</c:v>
                </c:pt>
                <c:pt idx="231">
                  <c:v>4.8319694736382148</c:v>
                </c:pt>
                <c:pt idx="232">
                  <c:v>4.3608925026616756</c:v>
                </c:pt>
                <c:pt idx="233">
                  <c:v>9.4871642619828229</c:v>
                </c:pt>
                <c:pt idx="234">
                  <c:v>9.5447677196526861</c:v>
                </c:pt>
                <c:pt idx="235">
                  <c:v>9.3205596459396851</c:v>
                </c:pt>
                <c:pt idx="236">
                  <c:v>7.330485499597426</c:v>
                </c:pt>
                <c:pt idx="237">
                  <c:v>8.5721978705392488</c:v>
                </c:pt>
                <c:pt idx="238">
                  <c:v>8.4702158697798389</c:v>
                </c:pt>
                <c:pt idx="239">
                  <c:v>8.2382549887096417</c:v>
                </c:pt>
                <c:pt idx="240">
                  <c:v>8.350655416459718</c:v>
                </c:pt>
                <c:pt idx="241">
                  <c:v>9.5203780740551203</c:v>
                </c:pt>
                <c:pt idx="242">
                  <c:v>7.8594542106036851</c:v>
                </c:pt>
                <c:pt idx="243">
                  <c:v>7.847952405617316</c:v>
                </c:pt>
                <c:pt idx="244">
                  <c:v>7.4418276971811395</c:v>
                </c:pt>
                <c:pt idx="245">
                  <c:v>9.0937471468349624</c:v>
                </c:pt>
                <c:pt idx="246">
                  <c:v>8.9130369286015512</c:v>
                </c:pt>
                <c:pt idx="247">
                  <c:v>8.5347930247668717</c:v>
                </c:pt>
                <c:pt idx="248">
                  <c:v>8.7779457127235077</c:v>
                </c:pt>
                <c:pt idx="249">
                  <c:v>9.0044985134794722</c:v>
                </c:pt>
                <c:pt idx="250">
                  <c:v>7.7394235421921183</c:v>
                </c:pt>
                <c:pt idx="251">
                  <c:v>7.7697334477576936</c:v>
                </c:pt>
                <c:pt idx="252">
                  <c:v>6.4257997784733378</c:v>
                </c:pt>
                <c:pt idx="253">
                  <c:v>8.0723589275057588</c:v>
                </c:pt>
                <c:pt idx="254">
                  <c:v>5.5774044868868673</c:v>
                </c:pt>
                <c:pt idx="255">
                  <c:v>7.4450246590873412</c:v>
                </c:pt>
                <c:pt idx="256">
                  <c:v>8.2937554408106244</c:v>
                </c:pt>
                <c:pt idx="257">
                  <c:v>7.0489226826105762</c:v>
                </c:pt>
                <c:pt idx="258">
                  <c:v>7.6513772643454878</c:v>
                </c:pt>
                <c:pt idx="259">
                  <c:v>8.4810348725267417</c:v>
                </c:pt>
                <c:pt idx="260">
                  <c:v>6.9333565243519262</c:v>
                </c:pt>
                <c:pt idx="261">
                  <c:v>5.5153415972272004</c:v>
                </c:pt>
                <c:pt idx="262">
                  <c:v>5.9550464696820642</c:v>
                </c:pt>
                <c:pt idx="263">
                  <c:v>5.9958876844570268</c:v>
                </c:pt>
                <c:pt idx="264">
                  <c:v>5.2212689159265055</c:v>
                </c:pt>
                <c:pt idx="265">
                  <c:v>4.5964294730823223</c:v>
                </c:pt>
                <c:pt idx="266">
                  <c:v>5.1696843652380053</c:v>
                </c:pt>
                <c:pt idx="267">
                  <c:v>2.7565711845273024</c:v>
                </c:pt>
                <c:pt idx="268">
                  <c:v>5.5179534938672088</c:v>
                </c:pt>
                <c:pt idx="269">
                  <c:v>4.7841984981790855</c:v>
                </c:pt>
                <c:pt idx="270">
                  <c:v>4.5618703841585377</c:v>
                </c:pt>
                <c:pt idx="271">
                  <c:v>3.7313824359030883</c:v>
                </c:pt>
                <c:pt idx="272">
                  <c:v>5.2172970534347609</c:v>
                </c:pt>
                <c:pt idx="273">
                  <c:v>5.5517216162466099</c:v>
                </c:pt>
                <c:pt idx="274">
                  <c:v>6.6101743423765518</c:v>
                </c:pt>
                <c:pt idx="275">
                  <c:v>4.0049847913969252</c:v>
                </c:pt>
                <c:pt idx="276">
                  <c:v>4.7131343785162416</c:v>
                </c:pt>
                <c:pt idx="277">
                  <c:v>3.7279789114192097</c:v>
                </c:pt>
                <c:pt idx="278">
                  <c:v>4.9723363075307869</c:v>
                </c:pt>
                <c:pt idx="279">
                  <c:v>4.0145000895744376</c:v>
                </c:pt>
                <c:pt idx="280">
                  <c:v>4.8933982802028266</c:v>
                </c:pt>
                <c:pt idx="281">
                  <c:v>5.1394873611686434</c:v>
                </c:pt>
                <c:pt idx="282">
                  <c:v>3.9414055345887085</c:v>
                </c:pt>
                <c:pt idx="283">
                  <c:v>4.2115237431646824</c:v>
                </c:pt>
                <c:pt idx="284">
                  <c:v>4.2709896105855716</c:v>
                </c:pt>
                <c:pt idx="285">
                  <c:v>4.1075758773532982</c:v>
                </c:pt>
                <c:pt idx="286">
                  <c:v>4.1202098812344143</c:v>
                </c:pt>
                <c:pt idx="287">
                  <c:v>3.6916001942645535</c:v>
                </c:pt>
                <c:pt idx="288">
                  <c:v>4.3028198444221433</c:v>
                </c:pt>
                <c:pt idx="289">
                  <c:v>2.8570086781877522</c:v>
                </c:pt>
                <c:pt idx="290">
                  <c:v>4.2846225876361341</c:v>
                </c:pt>
                <c:pt idx="291">
                  <c:v>3.9106599161063191</c:v>
                </c:pt>
                <c:pt idx="292">
                  <c:v>2.4167760744150346</c:v>
                </c:pt>
                <c:pt idx="293">
                  <c:v>3.4028297994676153</c:v>
                </c:pt>
                <c:pt idx="294">
                  <c:v>2.8596947686582923</c:v>
                </c:pt>
                <c:pt idx="295">
                  <c:v>3.0722781072145109</c:v>
                </c:pt>
                <c:pt idx="296">
                  <c:v>1.7893269894199155</c:v>
                </c:pt>
                <c:pt idx="297">
                  <c:v>1.3164320843317456</c:v>
                </c:pt>
                <c:pt idx="298">
                  <c:v>2.502967824461821</c:v>
                </c:pt>
                <c:pt idx="299">
                  <c:v>1.0490413905193461</c:v>
                </c:pt>
                <c:pt idx="300">
                  <c:v>1.7821014111946558</c:v>
                </c:pt>
                <c:pt idx="301">
                  <c:v>0.82980167828348439</c:v>
                </c:pt>
                <c:pt idx="302">
                  <c:v>1.7566101321022241</c:v>
                </c:pt>
                <c:pt idx="303">
                  <c:v>1.269379208833971</c:v>
                </c:pt>
                <c:pt idx="304">
                  <c:v>1.6777463331192923</c:v>
                </c:pt>
                <c:pt idx="305">
                  <c:v>2.5447913372886743</c:v>
                </c:pt>
                <c:pt idx="306">
                  <c:v>1.5910366359081105</c:v>
                </c:pt>
                <c:pt idx="307">
                  <c:v>0.89746541918302314</c:v>
                </c:pt>
                <c:pt idx="308">
                  <c:v>1.7257818645035228</c:v>
                </c:pt>
                <c:pt idx="309">
                  <c:v>1.2017793511262405</c:v>
                </c:pt>
                <c:pt idx="310">
                  <c:v>2.4263024826469421</c:v>
                </c:pt>
                <c:pt idx="311">
                  <c:v>3.0142843697972244</c:v>
                </c:pt>
                <c:pt idx="312">
                  <c:v>3.2781733361203282</c:v>
                </c:pt>
                <c:pt idx="313">
                  <c:v>2.7160712423557802</c:v>
                </c:pt>
                <c:pt idx="314">
                  <c:v>3.1839753945430913</c:v>
                </c:pt>
                <c:pt idx="315">
                  <c:v>2.1831749676481991</c:v>
                </c:pt>
                <c:pt idx="316">
                  <c:v>2.302337603856925</c:v>
                </c:pt>
                <c:pt idx="317">
                  <c:v>1.4280200819903177</c:v>
                </c:pt>
                <c:pt idx="318">
                  <c:v>1.8853345732125315</c:v>
                </c:pt>
                <c:pt idx="319">
                  <c:v>2.1610887902338263</c:v>
                </c:pt>
                <c:pt idx="320">
                  <c:v>2.7513792436421163</c:v>
                </c:pt>
                <c:pt idx="321">
                  <c:v>2.2269896974268382</c:v>
                </c:pt>
                <c:pt idx="322">
                  <c:v>1.9715253866164117</c:v>
                </c:pt>
                <c:pt idx="323">
                  <c:v>2.2885796941333778</c:v>
                </c:pt>
                <c:pt idx="324">
                  <c:v>2.7313294952798342</c:v>
                </c:pt>
                <c:pt idx="325">
                  <c:v>2.4559309921902668</c:v>
                </c:pt>
                <c:pt idx="326">
                  <c:v>1.7328818086759066</c:v>
                </c:pt>
                <c:pt idx="327">
                  <c:v>1.3527670337374</c:v>
                </c:pt>
                <c:pt idx="328">
                  <c:v>1.6528217197157231</c:v>
                </c:pt>
                <c:pt idx="329">
                  <c:v>1.2575384466938684</c:v>
                </c:pt>
                <c:pt idx="330">
                  <c:v>1.0957548453830939</c:v>
                </c:pt>
                <c:pt idx="331">
                  <c:v>1.6654516529166077</c:v>
                </c:pt>
                <c:pt idx="332">
                  <c:v>1.6637577225093592</c:v>
                </c:pt>
                <c:pt idx="333">
                  <c:v>1.773936457402598</c:v>
                </c:pt>
                <c:pt idx="334">
                  <c:v>1.9311071793737977</c:v>
                </c:pt>
                <c:pt idx="335">
                  <c:v>2.0738624727543855</c:v>
                </c:pt>
                <c:pt idx="336">
                  <c:v>2.7512286876338852</c:v>
                </c:pt>
                <c:pt idx="337">
                  <c:v>1.441600908597686</c:v>
                </c:pt>
                <c:pt idx="338">
                  <c:v>1.494105741066956</c:v>
                </c:pt>
                <c:pt idx="339">
                  <c:v>1.0320435959553569</c:v>
                </c:pt>
                <c:pt idx="340">
                  <c:v>0.8612776948393045</c:v>
                </c:pt>
                <c:pt idx="341">
                  <c:v>0.74909256125856349</c:v>
                </c:pt>
                <c:pt idx="342">
                  <c:v>0.74760738203216504</c:v>
                </c:pt>
                <c:pt idx="343">
                  <c:v>1.0659529986113543</c:v>
                </c:pt>
                <c:pt idx="344">
                  <c:v>1.0383271391268389</c:v>
                </c:pt>
                <c:pt idx="345">
                  <c:v>0.72690291336993496</c:v>
                </c:pt>
                <c:pt idx="346">
                  <c:v>1.1248643821010054</c:v>
                </c:pt>
                <c:pt idx="347">
                  <c:v>0.98106549334014215</c:v>
                </c:pt>
                <c:pt idx="348">
                  <c:v>1.0070613552265182</c:v>
                </c:pt>
                <c:pt idx="349">
                  <c:v>0.66179648160229254</c:v>
                </c:pt>
                <c:pt idx="350">
                  <c:v>0.62698514162656205</c:v>
                </c:pt>
                <c:pt idx="351">
                  <c:v>0.23327416965109266</c:v>
                </c:pt>
                <c:pt idx="352">
                  <c:v>0.62766338344452499</c:v>
                </c:pt>
                <c:pt idx="353">
                  <c:v>0.58276164653310414</c:v>
                </c:pt>
                <c:pt idx="354">
                  <c:v>0.70318591790585205</c:v>
                </c:pt>
                <c:pt idx="355">
                  <c:v>0.79815246701447484</c:v>
                </c:pt>
                <c:pt idx="356">
                  <c:v>0.59745862073512834</c:v>
                </c:pt>
                <c:pt idx="357">
                  <c:v>0.99818394241334751</c:v>
                </c:pt>
                <c:pt idx="358">
                  <c:v>0.67707477601905386</c:v>
                </c:pt>
                <c:pt idx="359">
                  <c:v>0.32289905694444437</c:v>
                </c:pt>
                <c:pt idx="360">
                  <c:v>1.0071519016935997</c:v>
                </c:pt>
                <c:pt idx="361">
                  <c:v>1.4876958073492381</c:v>
                </c:pt>
                <c:pt idx="362">
                  <c:v>1.5056529316376288</c:v>
                </c:pt>
                <c:pt idx="363">
                  <c:v>0.99992388116279052</c:v>
                </c:pt>
                <c:pt idx="364">
                  <c:v>0.88005457769751416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538560"/>
        <c:axId val="201540736"/>
      </c:scatterChart>
      <c:valAx>
        <c:axId val="20153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1540736"/>
        <c:crosses val="autoZero"/>
        <c:crossBetween val="midCat"/>
      </c:valAx>
      <c:valAx>
        <c:axId val="201540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15385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7739323516581800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999593045111099"/>
                  <c:y val="8.511260536121602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'2013'!$R$4:$R$368</c:f>
              <c:numCache>
                <c:formatCode>0.0</c:formatCode>
                <c:ptCount val="365"/>
                <c:pt idx="0">
                  <c:v>1.5997866396075</c:v>
                </c:pt>
                <c:pt idx="1">
                  <c:v>1.5631739913078</c:v>
                </c:pt>
                <c:pt idx="2">
                  <c:v>1.5920647679977495</c:v>
                </c:pt>
                <c:pt idx="3">
                  <c:v>1.4812853171119498</c:v>
                </c:pt>
                <c:pt idx="4">
                  <c:v>0.1535916975528</c:v>
                </c:pt>
                <c:pt idx="5">
                  <c:v>5.1117955126874996E-2</c:v>
                </c:pt>
                <c:pt idx="6">
                  <c:v>4.0807187621249991E-2</c:v>
                </c:pt>
                <c:pt idx="7">
                  <c:v>0.38388691048319995</c:v>
                </c:pt>
                <c:pt idx="8">
                  <c:v>4.7402395311599989E-2</c:v>
                </c:pt>
                <c:pt idx="9">
                  <c:v>0.109463577169125</c:v>
                </c:pt>
                <c:pt idx="10">
                  <c:v>0.56348764952669994</c:v>
                </c:pt>
                <c:pt idx="11">
                  <c:v>0.62909249391449984</c:v>
                </c:pt>
                <c:pt idx="12">
                  <c:v>0.764933709466875</c:v>
                </c:pt>
                <c:pt idx="13">
                  <c:v>1.4097674516876999</c:v>
                </c:pt>
                <c:pt idx="14">
                  <c:v>1.5099874979234997</c:v>
                </c:pt>
                <c:pt idx="15">
                  <c:v>1.6060250376476999</c:v>
                </c:pt>
                <c:pt idx="16">
                  <c:v>1.3295009967271498</c:v>
                </c:pt>
                <c:pt idx="17">
                  <c:v>1.5643573813312497</c:v>
                </c:pt>
                <c:pt idx="18">
                  <c:v>1.3380877572479999</c:v>
                </c:pt>
                <c:pt idx="19">
                  <c:v>1.0681599062879998</c:v>
                </c:pt>
                <c:pt idx="20">
                  <c:v>1.7994303565144498</c:v>
                </c:pt>
                <c:pt idx="21">
                  <c:v>1.4435172734894999</c:v>
                </c:pt>
                <c:pt idx="22">
                  <c:v>0.84805488719617494</c:v>
                </c:pt>
                <c:pt idx="23">
                  <c:v>1.7526801886156493</c:v>
                </c:pt>
                <c:pt idx="24">
                  <c:v>0.58226914688579989</c:v>
                </c:pt>
                <c:pt idx="25">
                  <c:v>1.2093091872174002</c:v>
                </c:pt>
                <c:pt idx="26">
                  <c:v>7.9049790534074987E-2</c:v>
                </c:pt>
                <c:pt idx="27">
                  <c:v>1.2808548017747998</c:v>
                </c:pt>
                <c:pt idx="28">
                  <c:v>1.9081607917630496</c:v>
                </c:pt>
                <c:pt idx="29">
                  <c:v>1.4567106356807995</c:v>
                </c:pt>
                <c:pt idx="30">
                  <c:v>0.23713353249524999</c:v>
                </c:pt>
                <c:pt idx="31">
                  <c:v>0.32428250917964996</c:v>
                </c:pt>
                <c:pt idx="32">
                  <c:v>1.9770771145626</c:v>
                </c:pt>
                <c:pt idx="33">
                  <c:v>1.0060568551631999</c:v>
                </c:pt>
                <c:pt idx="34">
                  <c:v>1.7851005077017497</c:v>
                </c:pt>
                <c:pt idx="35">
                  <c:v>1.5185735217417</c:v>
                </c:pt>
                <c:pt idx="36">
                  <c:v>0.56325436035419996</c:v>
                </c:pt>
                <c:pt idx="37">
                  <c:v>0.442951677095625</c:v>
                </c:pt>
                <c:pt idx="38">
                  <c:v>1.1299663118123999</c:v>
                </c:pt>
                <c:pt idx="39">
                  <c:v>2.0861917402431747</c:v>
                </c:pt>
                <c:pt idx="40">
                  <c:v>0.65872120109219989</c:v>
                </c:pt>
                <c:pt idx="41">
                  <c:v>0.48278887289437505</c:v>
                </c:pt>
                <c:pt idx="42">
                  <c:v>1.0053692660231999</c:v>
                </c:pt>
                <c:pt idx="43">
                  <c:v>2.0343148586030253</c:v>
                </c:pt>
                <c:pt idx="44">
                  <c:v>2.0239711850456996</c:v>
                </c:pt>
                <c:pt idx="45">
                  <c:v>1.5739817875346249</c:v>
                </c:pt>
                <c:pt idx="46">
                  <c:v>1.28706937976265</c:v>
                </c:pt>
                <c:pt idx="47">
                  <c:v>0.7198292125043998</c:v>
                </c:pt>
                <c:pt idx="48">
                  <c:v>0.63206545745857501</c:v>
                </c:pt>
                <c:pt idx="49">
                  <c:v>1.8523921555904999</c:v>
                </c:pt>
                <c:pt idx="50">
                  <c:v>1.1435290075988997</c:v>
                </c:pt>
                <c:pt idx="51">
                  <c:v>2.2342975815127493</c:v>
                </c:pt>
                <c:pt idx="52">
                  <c:v>1.6577062019504996</c:v>
                </c:pt>
                <c:pt idx="53">
                  <c:v>0.32205803552797496</c:v>
                </c:pt>
                <c:pt idx="54">
                  <c:v>2.5661887556615994</c:v>
                </c:pt>
                <c:pt idx="55">
                  <c:v>2.9483495718358501</c:v>
                </c:pt>
                <c:pt idx="56">
                  <c:v>3.1638697219854004</c:v>
                </c:pt>
                <c:pt idx="57">
                  <c:v>2.9739833861101497</c:v>
                </c:pt>
                <c:pt idx="58">
                  <c:v>1.6145921527645501</c:v>
                </c:pt>
                <c:pt idx="59">
                  <c:v>1.2301460849699999</c:v>
                </c:pt>
                <c:pt idx="60">
                  <c:v>2.2033892218319999</c:v>
                </c:pt>
                <c:pt idx="61">
                  <c:v>1.8976571309468995</c:v>
                </c:pt>
                <c:pt idx="62">
                  <c:v>2.4740358490108498</c:v>
                </c:pt>
                <c:pt idx="63">
                  <c:v>1.5768176016020246</c:v>
                </c:pt>
                <c:pt idx="64">
                  <c:v>2.1474901892903997</c:v>
                </c:pt>
                <c:pt idx="65">
                  <c:v>2.7483163847945997</c:v>
                </c:pt>
                <c:pt idx="66">
                  <c:v>2.1447492870810749</c:v>
                </c:pt>
                <c:pt idx="67">
                  <c:v>3.0152190891061501</c:v>
                </c:pt>
                <c:pt idx="68">
                  <c:v>3.417535721433075</c:v>
                </c:pt>
                <c:pt idx="69">
                  <c:v>3.6310344822947997</c:v>
                </c:pt>
                <c:pt idx="70">
                  <c:v>2.8876251369367494</c:v>
                </c:pt>
                <c:pt idx="71">
                  <c:v>2.8182294662795995</c:v>
                </c:pt>
                <c:pt idx="72">
                  <c:v>2.9583866543069997</c:v>
                </c:pt>
                <c:pt idx="73">
                  <c:v>3.9975873933423745</c:v>
                </c:pt>
                <c:pt idx="74">
                  <c:v>0.94670465173350005</c:v>
                </c:pt>
                <c:pt idx="75">
                  <c:v>2.1886354006442246</c:v>
                </c:pt>
                <c:pt idx="76">
                  <c:v>1.7093742283893749</c:v>
                </c:pt>
                <c:pt idx="77">
                  <c:v>3.143704697049599</c:v>
                </c:pt>
                <c:pt idx="78">
                  <c:v>3.5600348871848242</c:v>
                </c:pt>
                <c:pt idx="79">
                  <c:v>4.0432932852347996</c:v>
                </c:pt>
                <c:pt idx="80">
                  <c:v>2.8154356442632493</c:v>
                </c:pt>
                <c:pt idx="81">
                  <c:v>1.7212388245676249</c:v>
                </c:pt>
                <c:pt idx="82">
                  <c:v>2.9610731633039999</c:v>
                </c:pt>
                <c:pt idx="83">
                  <c:v>3.7175543149160992</c:v>
                </c:pt>
                <c:pt idx="84">
                  <c:v>2.5909958667788247</c:v>
                </c:pt>
                <c:pt idx="85">
                  <c:v>3.3681167254008741</c:v>
                </c:pt>
                <c:pt idx="86">
                  <c:v>3.4790984011640997</c:v>
                </c:pt>
                <c:pt idx="87">
                  <c:v>2.6171715258521995</c:v>
                </c:pt>
                <c:pt idx="88">
                  <c:v>2.8270080150570003</c:v>
                </c:pt>
                <c:pt idx="89">
                  <c:v>3.2814581471138244</c:v>
                </c:pt>
                <c:pt idx="90">
                  <c:v>3.384473488771274</c:v>
                </c:pt>
                <c:pt idx="91">
                  <c:v>3.1902918080951994</c:v>
                </c:pt>
                <c:pt idx="92">
                  <c:v>4.7583497696211738</c:v>
                </c:pt>
                <c:pt idx="93">
                  <c:v>3.3607429457932501</c:v>
                </c:pt>
                <c:pt idx="94">
                  <c:v>3.6568740821759991</c:v>
                </c:pt>
                <c:pt idx="95">
                  <c:v>5.1153626269187997</c:v>
                </c:pt>
                <c:pt idx="96">
                  <c:v>4.6881395514006741</c:v>
                </c:pt>
                <c:pt idx="97">
                  <c:v>5.5104709921667991</c:v>
                </c:pt>
                <c:pt idx="98">
                  <c:v>4.2826317687615001</c:v>
                </c:pt>
                <c:pt idx="99">
                  <c:v>1.3888956833429997</c:v>
                </c:pt>
                <c:pt idx="100">
                  <c:v>0</c:v>
                </c:pt>
                <c:pt idx="101">
                  <c:v>4.4380693975876504</c:v>
                </c:pt>
                <c:pt idx="102">
                  <c:v>5.0447073175139243</c:v>
                </c:pt>
                <c:pt idx="103">
                  <c:v>5.5594701904722754</c:v>
                </c:pt>
                <c:pt idx="104">
                  <c:v>3.7677710371344753</c:v>
                </c:pt>
                <c:pt idx="105">
                  <c:v>1.9352033042879246</c:v>
                </c:pt>
                <c:pt idx="106">
                  <c:v>3.5847872367383995</c:v>
                </c:pt>
                <c:pt idx="107">
                  <c:v>4.1272452179857497</c:v>
                </c:pt>
                <c:pt idx="108">
                  <c:v>2.7366671513576994</c:v>
                </c:pt>
                <c:pt idx="109">
                  <c:v>3.0736631837359503</c:v>
                </c:pt>
                <c:pt idx="110">
                  <c:v>2.9878626184685997</c:v>
                </c:pt>
                <c:pt idx="111">
                  <c:v>2.3891266939499998</c:v>
                </c:pt>
                <c:pt idx="112">
                  <c:v>4.5692336563664986</c:v>
                </c:pt>
                <c:pt idx="113">
                  <c:v>5.2707741028008739</c:v>
                </c:pt>
                <c:pt idx="114">
                  <c:v>5.2761398765521497</c:v>
                </c:pt>
                <c:pt idx="115">
                  <c:v>5.8808168168078998</c:v>
                </c:pt>
                <c:pt idx="116">
                  <c:v>6.22919048491275</c:v>
                </c:pt>
                <c:pt idx="117">
                  <c:v>6.61738121227725</c:v>
                </c:pt>
                <c:pt idx="118">
                  <c:v>6.9389190129505494</c:v>
                </c:pt>
                <c:pt idx="119">
                  <c:v>6.8944666206170995</c:v>
                </c:pt>
                <c:pt idx="120">
                  <c:v>5.4332818669590726</c:v>
                </c:pt>
                <c:pt idx="121">
                  <c:v>6.8213125386072004</c:v>
                </c:pt>
                <c:pt idx="122">
                  <c:v>6.3818767749086991</c:v>
                </c:pt>
                <c:pt idx="123">
                  <c:v>5.0770353032012245</c:v>
                </c:pt>
                <c:pt idx="124">
                  <c:v>6.6529892437298992</c:v>
                </c:pt>
                <c:pt idx="125">
                  <c:v>3.9302165499187502</c:v>
                </c:pt>
                <c:pt idx="126">
                  <c:v>3.3402726803927996</c:v>
                </c:pt>
                <c:pt idx="127">
                  <c:v>5.2048263233295007</c:v>
                </c:pt>
                <c:pt idx="128">
                  <c:v>5.084927967041998</c:v>
                </c:pt>
                <c:pt idx="129">
                  <c:v>5.7158662694460736</c:v>
                </c:pt>
                <c:pt idx="130">
                  <c:v>2.3973810787919243</c:v>
                </c:pt>
                <c:pt idx="131">
                  <c:v>4.1936703807743241</c:v>
                </c:pt>
                <c:pt idx="132">
                  <c:v>2.7381347858202751</c:v>
                </c:pt>
                <c:pt idx="133">
                  <c:v>3.3418931806552505</c:v>
                </c:pt>
                <c:pt idx="134">
                  <c:v>4.4101574531519994</c:v>
                </c:pt>
                <c:pt idx="135">
                  <c:v>3.5399539691349005</c:v>
                </c:pt>
                <c:pt idx="136">
                  <c:v>5.7642915763871985</c:v>
                </c:pt>
                <c:pt idx="137">
                  <c:v>5.8317941668013971</c:v>
                </c:pt>
                <c:pt idx="138">
                  <c:v>6.7599835163999993</c:v>
                </c:pt>
                <c:pt idx="139">
                  <c:v>2.7924316128818996</c:v>
                </c:pt>
                <c:pt idx="140">
                  <c:v>2.2004063128021492</c:v>
                </c:pt>
                <c:pt idx="141">
                  <c:v>6.8001927470369994</c:v>
                </c:pt>
                <c:pt idx="142">
                  <c:v>7.3376766347753231</c:v>
                </c:pt>
                <c:pt idx="143">
                  <c:v>7.2876094631949</c:v>
                </c:pt>
                <c:pt idx="144">
                  <c:v>3.4387786651296</c:v>
                </c:pt>
                <c:pt idx="145">
                  <c:v>6.9913112180943733</c:v>
                </c:pt>
                <c:pt idx="146">
                  <c:v>7.3848215525107497</c:v>
                </c:pt>
                <c:pt idx="147">
                  <c:v>6.1567438830144017</c:v>
                </c:pt>
                <c:pt idx="148">
                  <c:v>6.9642836851900505</c:v>
                </c:pt>
                <c:pt idx="149">
                  <c:v>6.3457264075218749</c:v>
                </c:pt>
                <c:pt idx="150">
                  <c:v>5.5816718298839989</c:v>
                </c:pt>
                <c:pt idx="151">
                  <c:v>7.246026650466975</c:v>
                </c:pt>
                <c:pt idx="152">
                  <c:v>7.3250308882205228</c:v>
                </c:pt>
                <c:pt idx="153">
                  <c:v>7.8293702781677972</c:v>
                </c:pt>
                <c:pt idx="154">
                  <c:v>8.0110490098193985</c:v>
                </c:pt>
                <c:pt idx="155">
                  <c:v>7.9986775622179493</c:v>
                </c:pt>
                <c:pt idx="156">
                  <c:v>7.4018665189400243</c:v>
                </c:pt>
                <c:pt idx="157">
                  <c:v>7.0119650452384494</c:v>
                </c:pt>
                <c:pt idx="158">
                  <c:v>7.3105314750145487</c:v>
                </c:pt>
                <c:pt idx="159">
                  <c:v>6.5274956308156504</c:v>
                </c:pt>
                <c:pt idx="160">
                  <c:v>6.9334615197193488</c:v>
                </c:pt>
                <c:pt idx="161">
                  <c:v>7.2774202516265252</c:v>
                </c:pt>
                <c:pt idx="162">
                  <c:v>7.8404513910777709</c:v>
                </c:pt>
                <c:pt idx="163">
                  <c:v>8.1201152586926248</c:v>
                </c:pt>
                <c:pt idx="164">
                  <c:v>8.3881091424125991</c:v>
                </c:pt>
                <c:pt idx="165">
                  <c:v>8.2393399004067014</c:v>
                </c:pt>
                <c:pt idx="166">
                  <c:v>7.8214021023053997</c:v>
                </c:pt>
                <c:pt idx="167">
                  <c:v>7.9449242989282505</c:v>
                </c:pt>
                <c:pt idx="168">
                  <c:v>7.7147668493933983</c:v>
                </c:pt>
                <c:pt idx="169">
                  <c:v>5.995713207669449</c:v>
                </c:pt>
                <c:pt idx="170">
                  <c:v>7.8113502857812476</c:v>
                </c:pt>
                <c:pt idx="171">
                  <c:v>7.8142838357335505</c:v>
                </c:pt>
                <c:pt idx="172">
                  <c:v>7.8546706117091984</c:v>
                </c:pt>
                <c:pt idx="173">
                  <c:v>8.40761138053095</c:v>
                </c:pt>
                <c:pt idx="174">
                  <c:v>8.2798413564281983</c:v>
                </c:pt>
                <c:pt idx="175">
                  <c:v>8.2706843880562477</c:v>
                </c:pt>
                <c:pt idx="176">
                  <c:v>8.4531766850009991</c:v>
                </c:pt>
                <c:pt idx="177">
                  <c:v>8.3543118032898729</c:v>
                </c:pt>
                <c:pt idx="178">
                  <c:v>8.6657270639846224</c:v>
                </c:pt>
                <c:pt idx="179">
                  <c:v>8.5758990681134986</c:v>
                </c:pt>
                <c:pt idx="180">
                  <c:v>8.8704465393662986</c:v>
                </c:pt>
                <c:pt idx="181">
                  <c:v>8.6383061318651997</c:v>
                </c:pt>
                <c:pt idx="182">
                  <c:v>7.4834579336166005</c:v>
                </c:pt>
                <c:pt idx="183">
                  <c:v>8.1241554588089997</c:v>
                </c:pt>
                <c:pt idx="184">
                  <c:v>8.3712641907528003</c:v>
                </c:pt>
                <c:pt idx="185">
                  <c:v>8.6020031442460478</c:v>
                </c:pt>
                <c:pt idx="186">
                  <c:v>8.8716503114963992</c:v>
                </c:pt>
                <c:pt idx="187">
                  <c:v>8.9495897683531478</c:v>
                </c:pt>
                <c:pt idx="188">
                  <c:v>8.8932104056837495</c:v>
                </c:pt>
                <c:pt idx="189">
                  <c:v>8.7644998578644984</c:v>
                </c:pt>
                <c:pt idx="190">
                  <c:v>3.0650942268624739</c:v>
                </c:pt>
                <c:pt idx="191">
                  <c:v>8.3090550544463966</c:v>
                </c:pt>
                <c:pt idx="192">
                  <c:v>8.3072953173830992</c:v>
                </c:pt>
                <c:pt idx="193">
                  <c:v>8.5560203749409993</c:v>
                </c:pt>
                <c:pt idx="194">
                  <c:v>8.6217195172679979</c:v>
                </c:pt>
                <c:pt idx="195">
                  <c:v>8.7984391350311242</c:v>
                </c:pt>
                <c:pt idx="196">
                  <c:v>9.0000725630119494</c:v>
                </c:pt>
                <c:pt idx="197">
                  <c:v>8.5546018539884248</c:v>
                </c:pt>
                <c:pt idx="198">
                  <c:v>7.9464401874143977</c:v>
                </c:pt>
                <c:pt idx="199">
                  <c:v>7.8605052966972018</c:v>
                </c:pt>
                <c:pt idx="200">
                  <c:v>8.0722282358210986</c:v>
                </c:pt>
                <c:pt idx="201">
                  <c:v>8.5243244801273974</c:v>
                </c:pt>
                <c:pt idx="202">
                  <c:v>8.237738677196921</c:v>
                </c:pt>
                <c:pt idx="203">
                  <c:v>8.2016441764277221</c:v>
                </c:pt>
                <c:pt idx="204">
                  <c:v>8.3056734664991243</c:v>
                </c:pt>
                <c:pt idx="205">
                  <c:v>8.2470463012608004</c:v>
                </c:pt>
                <c:pt idx="206">
                  <c:v>6.2165926240301985</c:v>
                </c:pt>
                <c:pt idx="207">
                  <c:v>8.1072078599132986</c:v>
                </c:pt>
                <c:pt idx="208">
                  <c:v>7.7116805564249979</c:v>
                </c:pt>
                <c:pt idx="209">
                  <c:v>4.3453901168934745</c:v>
                </c:pt>
                <c:pt idx="210">
                  <c:v>3.9703742113702498</c:v>
                </c:pt>
                <c:pt idx="211">
                  <c:v>7.2827563117042482</c:v>
                </c:pt>
                <c:pt idx="212">
                  <c:v>2.1456771640687498</c:v>
                </c:pt>
                <c:pt idx="213">
                  <c:v>6.7902806584487987</c:v>
                </c:pt>
                <c:pt idx="214">
                  <c:v>8.0237837746110721</c:v>
                </c:pt>
                <c:pt idx="215">
                  <c:v>8.0537254576312467</c:v>
                </c:pt>
                <c:pt idx="216">
                  <c:v>7.5943607821962757</c:v>
                </c:pt>
                <c:pt idx="217">
                  <c:v>2.8647792510575996</c:v>
                </c:pt>
                <c:pt idx="218">
                  <c:v>3.1214646263162993</c:v>
                </c:pt>
                <c:pt idx="219">
                  <c:v>3.4096072047299995</c:v>
                </c:pt>
                <c:pt idx="220">
                  <c:v>6.8109239261882237</c:v>
                </c:pt>
                <c:pt idx="221">
                  <c:v>6.9006498887423238</c:v>
                </c:pt>
                <c:pt idx="222">
                  <c:v>7.2557362686101978</c:v>
                </c:pt>
                <c:pt idx="223">
                  <c:v>6.8723783106296992</c:v>
                </c:pt>
                <c:pt idx="224">
                  <c:v>6.6980329627237483</c:v>
                </c:pt>
                <c:pt idx="225">
                  <c:v>6.7399378372934997</c:v>
                </c:pt>
                <c:pt idx="226">
                  <c:v>7.1672043782679742</c:v>
                </c:pt>
                <c:pt idx="227">
                  <c:v>6.6335437317155987</c:v>
                </c:pt>
                <c:pt idx="228">
                  <c:v>6.9083167532208742</c:v>
                </c:pt>
                <c:pt idx="229">
                  <c:v>6.3409087405421989</c:v>
                </c:pt>
                <c:pt idx="230">
                  <c:v>7.1991164953093492</c:v>
                </c:pt>
                <c:pt idx="231">
                  <c:v>6.9752417687574741</c:v>
                </c:pt>
                <c:pt idx="232">
                  <c:v>6.7148447627642982</c:v>
                </c:pt>
                <c:pt idx="233">
                  <c:v>7.0330173057323986</c:v>
                </c:pt>
                <c:pt idx="234">
                  <c:v>6.9325284858131244</c:v>
                </c:pt>
                <c:pt idx="235">
                  <c:v>7.1750309844377975</c:v>
                </c:pt>
                <c:pt idx="236">
                  <c:v>6.7536290876924214</c:v>
                </c:pt>
                <c:pt idx="237">
                  <c:v>6.8218262659218007</c:v>
                </c:pt>
                <c:pt idx="238">
                  <c:v>6.9272285241652485</c:v>
                </c:pt>
                <c:pt idx="239">
                  <c:v>6.9144970745354994</c:v>
                </c:pt>
                <c:pt idx="240">
                  <c:v>6.9964945351560006</c:v>
                </c:pt>
                <c:pt idx="241">
                  <c:v>6.8293451759514747</c:v>
                </c:pt>
                <c:pt idx="242">
                  <c:v>6.9519730155572228</c:v>
                </c:pt>
                <c:pt idx="243">
                  <c:v>6.4291303562849986</c:v>
                </c:pt>
                <c:pt idx="244">
                  <c:v>6.6649481378473476</c:v>
                </c:pt>
                <c:pt idx="245">
                  <c:v>6.6981115443397501</c:v>
                </c:pt>
                <c:pt idx="246">
                  <c:v>6.340383471552749</c:v>
                </c:pt>
                <c:pt idx="247">
                  <c:v>6.0456343893413997</c:v>
                </c:pt>
                <c:pt idx="248">
                  <c:v>6.1025024314352994</c:v>
                </c:pt>
                <c:pt idx="249">
                  <c:v>6.1374335559363749</c:v>
                </c:pt>
                <c:pt idx="250">
                  <c:v>6.2784997122500998</c:v>
                </c:pt>
                <c:pt idx="251">
                  <c:v>5.9409852867737989</c:v>
                </c:pt>
                <c:pt idx="252">
                  <c:v>5.7021842278302746</c:v>
                </c:pt>
                <c:pt idx="253">
                  <c:v>6.1158374861029499</c:v>
                </c:pt>
                <c:pt idx="254">
                  <c:v>6.1605224309062487</c:v>
                </c:pt>
                <c:pt idx="255">
                  <c:v>6.3107897577509249</c:v>
                </c:pt>
                <c:pt idx="256">
                  <c:v>6.5200778946165752</c:v>
                </c:pt>
                <c:pt idx="257">
                  <c:v>6.1308217724364003</c:v>
                </c:pt>
                <c:pt idx="258">
                  <c:v>5.6763070561139246</c:v>
                </c:pt>
                <c:pt idx="259">
                  <c:v>5.5590663546362986</c:v>
                </c:pt>
                <c:pt idx="260">
                  <c:v>4.512496747344299</c:v>
                </c:pt>
                <c:pt idx="261">
                  <c:v>4.2533863925293494</c:v>
                </c:pt>
                <c:pt idx="262">
                  <c:v>5.221197452401575</c:v>
                </c:pt>
                <c:pt idx="263">
                  <c:v>5.0887836231445496</c:v>
                </c:pt>
                <c:pt idx="264">
                  <c:v>5.0176586658002984</c:v>
                </c:pt>
                <c:pt idx="265">
                  <c:v>4.0920973801217997</c:v>
                </c:pt>
                <c:pt idx="266">
                  <c:v>4.7051157589159489</c:v>
                </c:pt>
                <c:pt idx="267">
                  <c:v>4.7230085473115997</c:v>
                </c:pt>
                <c:pt idx="268">
                  <c:v>4.9347688127030995</c:v>
                </c:pt>
                <c:pt idx="269">
                  <c:v>5.2029740072998489</c:v>
                </c:pt>
                <c:pt idx="270">
                  <c:v>4.8025756258897498</c:v>
                </c:pt>
                <c:pt idx="271">
                  <c:v>4.8160607223304508</c:v>
                </c:pt>
                <c:pt idx="272">
                  <c:v>4.8563177158559245</c:v>
                </c:pt>
                <c:pt idx="273">
                  <c:v>4.1219747244438745</c:v>
                </c:pt>
                <c:pt idx="274">
                  <c:v>3.2005506380639992</c:v>
                </c:pt>
                <c:pt idx="275">
                  <c:v>3.850593727506749</c:v>
                </c:pt>
                <c:pt idx="276">
                  <c:v>3.5638209248869499</c:v>
                </c:pt>
                <c:pt idx="277">
                  <c:v>3.1464414246105754</c:v>
                </c:pt>
                <c:pt idx="278">
                  <c:v>2.6894450026277998</c:v>
                </c:pt>
                <c:pt idx="279">
                  <c:v>1.5366821640137991</c:v>
                </c:pt>
                <c:pt idx="280">
                  <c:v>1.8094584757700247</c:v>
                </c:pt>
                <c:pt idx="281">
                  <c:v>4.038609452569875</c:v>
                </c:pt>
                <c:pt idx="282">
                  <c:v>4.3154616945209998</c:v>
                </c:pt>
                <c:pt idx="283">
                  <c:v>4.4240925521280747</c:v>
                </c:pt>
                <c:pt idx="284">
                  <c:v>4.4462986117556982</c:v>
                </c:pt>
                <c:pt idx="285">
                  <c:v>4.2968557779601504</c:v>
                </c:pt>
                <c:pt idx="286">
                  <c:v>3.9035088687483004</c:v>
                </c:pt>
                <c:pt idx="287">
                  <c:v>3.9495159492407992</c:v>
                </c:pt>
                <c:pt idx="288">
                  <c:v>4.0119215395871999</c:v>
                </c:pt>
                <c:pt idx="289">
                  <c:v>3.8495100379085989</c:v>
                </c:pt>
                <c:pt idx="290">
                  <c:v>2.4423424098727495</c:v>
                </c:pt>
                <c:pt idx="291">
                  <c:v>3.2292867071974496</c:v>
                </c:pt>
                <c:pt idx="292">
                  <c:v>2.3407577447615999</c:v>
                </c:pt>
                <c:pt idx="293">
                  <c:v>3.1042440790887751</c:v>
                </c:pt>
                <c:pt idx="294">
                  <c:v>3.5991062805789005</c:v>
                </c:pt>
                <c:pt idx="295">
                  <c:v>3.6848434894183493</c:v>
                </c:pt>
                <c:pt idx="296">
                  <c:v>3.1138662751842001</c:v>
                </c:pt>
                <c:pt idx="297">
                  <c:v>1.7254813723451994</c:v>
                </c:pt>
                <c:pt idx="298">
                  <c:v>1.9755440363479499</c:v>
                </c:pt>
                <c:pt idx="299">
                  <c:v>0</c:v>
                </c:pt>
                <c:pt idx="300">
                  <c:v>0</c:v>
                </c:pt>
                <c:pt idx="301">
                  <c:v>3.0145744742873992</c:v>
                </c:pt>
                <c:pt idx="302">
                  <c:v>3.1456928119344001</c:v>
                </c:pt>
                <c:pt idx="303">
                  <c:v>3.0222507931166245</c:v>
                </c:pt>
                <c:pt idx="304">
                  <c:v>2.8451945022424496</c:v>
                </c:pt>
                <c:pt idx="305">
                  <c:v>2.8791824017839751</c:v>
                </c:pt>
                <c:pt idx="306">
                  <c:v>2.6818400211718503</c:v>
                </c:pt>
                <c:pt idx="307">
                  <c:v>2.8190829362996248</c:v>
                </c:pt>
                <c:pt idx="308">
                  <c:v>2.668795595699625</c:v>
                </c:pt>
                <c:pt idx="309">
                  <c:v>2.7011895162740998</c:v>
                </c:pt>
                <c:pt idx="310">
                  <c:v>2.72711285468985</c:v>
                </c:pt>
                <c:pt idx="311">
                  <c:v>1.2453344379374998</c:v>
                </c:pt>
                <c:pt idx="312">
                  <c:v>0.28534544123542488</c:v>
                </c:pt>
                <c:pt idx="313">
                  <c:v>0.87534861532469987</c:v>
                </c:pt>
                <c:pt idx="314">
                  <c:v>1.6245987848595</c:v>
                </c:pt>
                <c:pt idx="315">
                  <c:v>2.4412872061103998</c:v>
                </c:pt>
                <c:pt idx="316">
                  <c:v>2.5862309968223998</c:v>
                </c:pt>
                <c:pt idx="317">
                  <c:v>2.6207399907050246</c:v>
                </c:pt>
                <c:pt idx="318">
                  <c:v>2.4845849398237494</c:v>
                </c:pt>
                <c:pt idx="319">
                  <c:v>2.1870982705649999</c:v>
                </c:pt>
                <c:pt idx="320">
                  <c:v>1.3155437966715748</c:v>
                </c:pt>
                <c:pt idx="321">
                  <c:v>2.1181556720376</c:v>
                </c:pt>
                <c:pt idx="322">
                  <c:v>1.8297343744546499</c:v>
                </c:pt>
                <c:pt idx="323">
                  <c:v>1.9398127299851995</c:v>
                </c:pt>
                <c:pt idx="324">
                  <c:v>2.3034029913257998</c:v>
                </c:pt>
                <c:pt idx="325">
                  <c:v>2.2355577113955749</c:v>
                </c:pt>
                <c:pt idx="326">
                  <c:v>1.8529255283091002</c:v>
                </c:pt>
                <c:pt idx="327">
                  <c:v>1.5692178998483999</c:v>
                </c:pt>
                <c:pt idx="328">
                  <c:v>1.4118240799189503</c:v>
                </c:pt>
                <c:pt idx="329">
                  <c:v>1.1595915810444</c:v>
                </c:pt>
                <c:pt idx="330">
                  <c:v>0.71565996664049991</c:v>
                </c:pt>
                <c:pt idx="331">
                  <c:v>1.0145792769859499</c:v>
                </c:pt>
                <c:pt idx="332">
                  <c:v>0.44843286759539991</c:v>
                </c:pt>
                <c:pt idx="333">
                  <c:v>1.7200459801934995</c:v>
                </c:pt>
                <c:pt idx="334">
                  <c:v>1.6995665060099248</c:v>
                </c:pt>
                <c:pt idx="335">
                  <c:v>0.986055009864375</c:v>
                </c:pt>
                <c:pt idx="336">
                  <c:v>0.99193991341635002</c:v>
                </c:pt>
                <c:pt idx="337">
                  <c:v>1.0962842666543999</c:v>
                </c:pt>
                <c:pt idx="338">
                  <c:v>0.19818737855167501</c:v>
                </c:pt>
                <c:pt idx="339">
                  <c:v>1.6781064805991996</c:v>
                </c:pt>
                <c:pt idx="340">
                  <c:v>0.81715426289324999</c:v>
                </c:pt>
                <c:pt idx="341">
                  <c:v>0.31723987741320003</c:v>
                </c:pt>
                <c:pt idx="342">
                  <c:v>0.80991665049209971</c:v>
                </c:pt>
                <c:pt idx="343">
                  <c:v>1.1699820352199997</c:v>
                </c:pt>
                <c:pt idx="344">
                  <c:v>0.16845725197582495</c:v>
                </c:pt>
                <c:pt idx="345">
                  <c:v>0.34163554010039993</c:v>
                </c:pt>
                <c:pt idx="346">
                  <c:v>0.2099622197904</c:v>
                </c:pt>
                <c:pt idx="347">
                  <c:v>0.45426264123239996</c:v>
                </c:pt>
                <c:pt idx="348">
                  <c:v>0.21541578394079999</c:v>
                </c:pt>
                <c:pt idx="349">
                  <c:v>0.28712445535139991</c:v>
                </c:pt>
                <c:pt idx="350">
                  <c:v>1.2664067121867748</c:v>
                </c:pt>
                <c:pt idx="351">
                  <c:v>1.0999879164434998</c:v>
                </c:pt>
                <c:pt idx="352">
                  <c:v>1.43455332121185</c:v>
                </c:pt>
                <c:pt idx="353">
                  <c:v>1.3611288693293997</c:v>
                </c:pt>
                <c:pt idx="354">
                  <c:v>1.2523267283561998</c:v>
                </c:pt>
                <c:pt idx="355">
                  <c:v>1.6933655570210999</c:v>
                </c:pt>
                <c:pt idx="356">
                  <c:v>1.7072531386762495</c:v>
                </c:pt>
                <c:pt idx="357">
                  <c:v>1.6780432469550748</c:v>
                </c:pt>
                <c:pt idx="358">
                  <c:v>1.4950373454794998</c:v>
                </c:pt>
                <c:pt idx="359">
                  <c:v>1.1077013159727751</c:v>
                </c:pt>
                <c:pt idx="360">
                  <c:v>1.3447799641206</c:v>
                </c:pt>
                <c:pt idx="361">
                  <c:v>1.6831121295383997</c:v>
                </c:pt>
                <c:pt idx="362">
                  <c:v>1.1323653839921246</c:v>
                </c:pt>
                <c:pt idx="363">
                  <c:v>0.26833338085784997</c:v>
                </c:pt>
                <c:pt idx="364">
                  <c:v>0.19538213764425003</c:v>
                </c:pt>
              </c:numCache>
            </c:numRef>
          </c:xVal>
          <c:yVal>
            <c:numRef>
              <c:f>'2013'!$S$4:$S$368</c:f>
              <c:numCache>
                <c:formatCode>0.0</c:formatCode>
                <c:ptCount val="365"/>
                <c:pt idx="0">
                  <c:v>1.4217226003327195</c:v>
                </c:pt>
                <c:pt idx="1">
                  <c:v>1.2222535917195496</c:v>
                </c:pt>
                <c:pt idx="2">
                  <c:v>1.1059415907319621</c:v>
                </c:pt>
                <c:pt idx="3">
                  <c:v>1.2090045910934719</c:v>
                </c:pt>
                <c:pt idx="4">
                  <c:v>0.15622565245489789</c:v>
                </c:pt>
                <c:pt idx="5">
                  <c:v>0.14313833475273055</c:v>
                </c:pt>
                <c:pt idx="6">
                  <c:v>0.13615696830096616</c:v>
                </c:pt>
                <c:pt idx="7">
                  <c:v>0.15413438773003926</c:v>
                </c:pt>
                <c:pt idx="8">
                  <c:v>-5.3424569663962758E-2</c:v>
                </c:pt>
                <c:pt idx="9">
                  <c:v>-0.19162722378917876</c:v>
                </c:pt>
                <c:pt idx="10">
                  <c:v>-0.44889091527640468</c:v>
                </c:pt>
                <c:pt idx="11">
                  <c:v>-0.22147074211663936</c:v>
                </c:pt>
                <c:pt idx="12">
                  <c:v>0.17734168733830721</c:v>
                </c:pt>
                <c:pt idx="13">
                  <c:v>0.2097818918067238</c:v>
                </c:pt>
                <c:pt idx="14">
                  <c:v>0.35127097994032941</c:v>
                </c:pt>
                <c:pt idx="15">
                  <c:v>1.0965398232615917</c:v>
                </c:pt>
                <c:pt idx="16">
                  <c:v>0.87889894815128378</c:v>
                </c:pt>
                <c:pt idx="17">
                  <c:v>1.20855417030252</c:v>
                </c:pt>
                <c:pt idx="18">
                  <c:v>1.1335703776160462</c:v>
                </c:pt>
                <c:pt idx="19">
                  <c:v>0.97389577220424062</c:v>
                </c:pt>
                <c:pt idx="20">
                  <c:v>1.7760679473204573</c:v>
                </c:pt>
                <c:pt idx="21">
                  <c:v>1.8467686301222219</c:v>
                </c:pt>
                <c:pt idx="22">
                  <c:v>1.090626275491051</c:v>
                </c:pt>
                <c:pt idx="23">
                  <c:v>2.3309861660617672</c:v>
                </c:pt>
                <c:pt idx="24">
                  <c:v>0.55277126582266689</c:v>
                </c:pt>
                <c:pt idx="25">
                  <c:v>1.2379737597979992</c:v>
                </c:pt>
                <c:pt idx="26">
                  <c:v>0.28358798866502755</c:v>
                </c:pt>
                <c:pt idx="27">
                  <c:v>1.3301179106305476</c:v>
                </c:pt>
                <c:pt idx="28">
                  <c:v>2.3087302897711046</c:v>
                </c:pt>
                <c:pt idx="29">
                  <c:v>0.90320844279341972</c:v>
                </c:pt>
                <c:pt idx="30">
                  <c:v>0.19803121254259223</c:v>
                </c:pt>
                <c:pt idx="31">
                  <c:v>0.2749894652909371</c:v>
                </c:pt>
                <c:pt idx="32">
                  <c:v>2.0363058358693529</c:v>
                </c:pt>
                <c:pt idx="33">
                  <c:v>0.76757015632750136</c:v>
                </c:pt>
                <c:pt idx="34">
                  <c:v>1.5312657863890244</c:v>
                </c:pt>
                <c:pt idx="35">
                  <c:v>1.4753687810796634</c:v>
                </c:pt>
                <c:pt idx="36">
                  <c:v>0.62561409079220653</c:v>
                </c:pt>
                <c:pt idx="37">
                  <c:v>0.43542477731193574</c:v>
                </c:pt>
                <c:pt idx="38">
                  <c:v>1.2320879229945414</c:v>
                </c:pt>
                <c:pt idx="39">
                  <c:v>2.2716417954196353</c:v>
                </c:pt>
                <c:pt idx="40">
                  <c:v>0.72893869021351865</c:v>
                </c:pt>
                <c:pt idx="41">
                  <c:v>0.53560908064876911</c:v>
                </c:pt>
                <c:pt idx="42">
                  <c:v>0.82359953205048331</c:v>
                </c:pt>
                <c:pt idx="43">
                  <c:v>1.8435927615810608</c:v>
                </c:pt>
                <c:pt idx="44">
                  <c:v>2.0398351077971753</c:v>
                </c:pt>
                <c:pt idx="45">
                  <c:v>1.4781389486419481</c:v>
                </c:pt>
                <c:pt idx="46">
                  <c:v>1.3619602614935418</c:v>
                </c:pt>
                <c:pt idx="47">
                  <c:v>0.66773093234044345</c:v>
                </c:pt>
                <c:pt idx="48">
                  <c:v>0.60750965062213702</c:v>
                </c:pt>
                <c:pt idx="49">
                  <c:v>2.2099796526050222</c:v>
                </c:pt>
                <c:pt idx="50">
                  <c:v>1.0041051309258984</c:v>
                </c:pt>
                <c:pt idx="51">
                  <c:v>1.9545888184535625</c:v>
                </c:pt>
                <c:pt idx="52">
                  <c:v>1.8318775980087847</c:v>
                </c:pt>
                <c:pt idx="53">
                  <c:v>0.42872408198819417</c:v>
                </c:pt>
                <c:pt idx="54">
                  <c:v>2.5384048739641414</c:v>
                </c:pt>
                <c:pt idx="55">
                  <c:v>3.4203886504119758</c:v>
                </c:pt>
                <c:pt idx="56">
                  <c:v>3.7218785739320337</c:v>
                </c:pt>
                <c:pt idx="57">
                  <c:v>3.8165006141896338</c:v>
                </c:pt>
                <c:pt idx="58">
                  <c:v>2.0468144073522585</c:v>
                </c:pt>
                <c:pt idx="59">
                  <c:v>1.3554467815484015</c:v>
                </c:pt>
                <c:pt idx="60">
                  <c:v>2.066413331295943</c:v>
                </c:pt>
                <c:pt idx="61">
                  <c:v>1.7218720673458372</c:v>
                </c:pt>
                <c:pt idx="62">
                  <c:v>2.7405876402310296</c:v>
                </c:pt>
                <c:pt idx="63">
                  <c:v>1.2688166174439948</c:v>
                </c:pt>
                <c:pt idx="64">
                  <c:v>0.62098928433065725</c:v>
                </c:pt>
                <c:pt idx="65">
                  <c:v>2.4700896339723521</c:v>
                </c:pt>
                <c:pt idx="66">
                  <c:v>2.0726587143072344</c:v>
                </c:pt>
                <c:pt idx="67">
                  <c:v>4.0560076025964467</c:v>
                </c:pt>
                <c:pt idx="68">
                  <c:v>4.5629062895156265</c:v>
                </c:pt>
                <c:pt idx="69">
                  <c:v>3.6379717846620161</c:v>
                </c:pt>
                <c:pt idx="70">
                  <c:v>3.1871898750235519</c:v>
                </c:pt>
                <c:pt idx="71">
                  <c:v>2.9476919382708191</c:v>
                </c:pt>
                <c:pt idx="72">
                  <c:v>3.3233347354961902</c:v>
                </c:pt>
                <c:pt idx="73">
                  <c:v>4.7026170175648252</c:v>
                </c:pt>
                <c:pt idx="74">
                  <c:v>1.353878489637913</c:v>
                </c:pt>
                <c:pt idx="75">
                  <c:v>2.6699077124309509</c:v>
                </c:pt>
                <c:pt idx="76">
                  <c:v>1.3141884096728711</c:v>
                </c:pt>
                <c:pt idx="77">
                  <c:v>3.6765462104729849</c:v>
                </c:pt>
                <c:pt idx="78">
                  <c:v>4.0954337031567531</c:v>
                </c:pt>
                <c:pt idx="79">
                  <c:v>4.681418221042156</c:v>
                </c:pt>
                <c:pt idx="80">
                  <c:v>2.6087886634103032</c:v>
                </c:pt>
                <c:pt idx="81">
                  <c:v>2.3103711107221896</c:v>
                </c:pt>
                <c:pt idx="82">
                  <c:v>3.6473626444646596</c:v>
                </c:pt>
                <c:pt idx="83">
                  <c:v>6.2264970147749521</c:v>
                </c:pt>
                <c:pt idx="84">
                  <c:v>2.7812378377092037</c:v>
                </c:pt>
                <c:pt idx="85">
                  <c:v>3.3442782862401383</c:v>
                </c:pt>
                <c:pt idx="86">
                  <c:v>3.8317667538599016</c:v>
                </c:pt>
                <c:pt idx="87">
                  <c:v>2.8794668026479897</c:v>
                </c:pt>
                <c:pt idx="88">
                  <c:v>3.7814380840851185</c:v>
                </c:pt>
                <c:pt idx="89">
                  <c:v>4.0807020109875491</c:v>
                </c:pt>
                <c:pt idx="90">
                  <c:v>3.6576841907677125</c:v>
                </c:pt>
                <c:pt idx="91">
                  <c:v>3.2249603097864044</c:v>
                </c:pt>
                <c:pt idx="92">
                  <c:v>5.5791381522936128</c:v>
                </c:pt>
                <c:pt idx="93">
                  <c:v>4.8579148493982185</c:v>
                </c:pt>
                <c:pt idx="94">
                  <c:v>5.5954795466020073</c:v>
                </c:pt>
                <c:pt idx="95">
                  <c:v>7.5902993220008224</c:v>
                </c:pt>
                <c:pt idx="96">
                  <c:v>5.9385558693132898</c:v>
                </c:pt>
                <c:pt idx="97">
                  <c:v>5.7201260463127275</c:v>
                </c:pt>
                <c:pt idx="98">
                  <c:v>6.1690920602385058</c:v>
                </c:pt>
                <c:pt idx="99">
                  <c:v>2.0169769117755996</c:v>
                </c:pt>
                <c:pt idx="100">
                  <c:v>0.32773563923880994</c:v>
                </c:pt>
                <c:pt idx="101">
                  <c:v>5.9812876784348488</c:v>
                </c:pt>
                <c:pt idx="102">
                  <c:v>6.103829675699906</c:v>
                </c:pt>
                <c:pt idx="103">
                  <c:v>6.8830079871376766</c:v>
                </c:pt>
                <c:pt idx="104">
                  <c:v>3.7114210121868525</c:v>
                </c:pt>
                <c:pt idx="105">
                  <c:v>2.4914263340791249</c:v>
                </c:pt>
                <c:pt idx="106">
                  <c:v>4.0680608417268465</c:v>
                </c:pt>
                <c:pt idx="107">
                  <c:v>5.2775051326507159</c:v>
                </c:pt>
                <c:pt idx="108">
                  <c:v>3.6984173583633151</c:v>
                </c:pt>
                <c:pt idx="109">
                  <c:v>3.2054694899465415</c:v>
                </c:pt>
                <c:pt idx="110">
                  <c:v>3.4400114211956114</c:v>
                </c:pt>
                <c:pt idx="111">
                  <c:v>3.264123618346074</c:v>
                </c:pt>
                <c:pt idx="112">
                  <c:v>6.7419513753867246</c:v>
                </c:pt>
                <c:pt idx="113">
                  <c:v>6.067112170021586</c:v>
                </c:pt>
                <c:pt idx="114">
                  <c:v>8.3895531105305299</c:v>
                </c:pt>
                <c:pt idx="115">
                  <c:v>10.824448821033018</c:v>
                </c:pt>
                <c:pt idx="116">
                  <c:v>10.910293534553995</c:v>
                </c:pt>
                <c:pt idx="117">
                  <c:v>10.943005225328744</c:v>
                </c:pt>
                <c:pt idx="118">
                  <c:v>11.388622780783207</c:v>
                </c:pt>
                <c:pt idx="119">
                  <c:v>10.906777595332066</c:v>
                </c:pt>
                <c:pt idx="120">
                  <c:v>8.6683785482698816</c:v>
                </c:pt>
                <c:pt idx="121">
                  <c:v>7.2356821032819125</c:v>
                </c:pt>
                <c:pt idx="122">
                  <c:v>6.9727280326252448</c:v>
                </c:pt>
                <c:pt idx="123">
                  <c:v>6.5032481720163862</c:v>
                </c:pt>
                <c:pt idx="124">
                  <c:v>8.0262708675059482</c:v>
                </c:pt>
                <c:pt idx="125">
                  <c:v>6.0809382833036603</c:v>
                </c:pt>
                <c:pt idx="126">
                  <c:v>4.4563068035104241</c:v>
                </c:pt>
                <c:pt idx="127">
                  <c:v>6.9010470178830596</c:v>
                </c:pt>
                <c:pt idx="128">
                  <c:v>6.9025711042250366</c:v>
                </c:pt>
                <c:pt idx="129">
                  <c:v>10.769199810856767</c:v>
                </c:pt>
                <c:pt idx="130">
                  <c:v>4.269383894560228</c:v>
                </c:pt>
                <c:pt idx="131">
                  <c:v>5.8393417532402676</c:v>
                </c:pt>
                <c:pt idx="132">
                  <c:v>5.0148588065231285</c:v>
                </c:pt>
                <c:pt idx="133">
                  <c:v>5.9420350110974303</c:v>
                </c:pt>
                <c:pt idx="134">
                  <c:v>7.803401558206132</c:v>
                </c:pt>
                <c:pt idx="135">
                  <c:v>5.2132997959573695</c:v>
                </c:pt>
                <c:pt idx="136">
                  <c:v>10.086851882886975</c:v>
                </c:pt>
                <c:pt idx="137">
                  <c:v>9.2682436925115592</c:v>
                </c:pt>
                <c:pt idx="138">
                  <c:v>10.217180215266215</c:v>
                </c:pt>
                <c:pt idx="139">
                  <c:v>3.650219452965652</c:v>
                </c:pt>
                <c:pt idx="140">
                  <c:v>2.7812202336137051</c:v>
                </c:pt>
                <c:pt idx="141">
                  <c:v>9.373129463239378</c:v>
                </c:pt>
                <c:pt idx="142">
                  <c:v>8.4201349905961855</c:v>
                </c:pt>
                <c:pt idx="143">
                  <c:v>8.0071508860902743</c:v>
                </c:pt>
                <c:pt idx="144">
                  <c:v>4.9983127738745488</c:v>
                </c:pt>
                <c:pt idx="145">
                  <c:v>11.384142339995529</c:v>
                </c:pt>
                <c:pt idx="146">
                  <c:v>10.277795252700306</c:v>
                </c:pt>
                <c:pt idx="147">
                  <c:v>10.101068709567322</c:v>
                </c:pt>
                <c:pt idx="148">
                  <c:v>11.672968329333584</c:v>
                </c:pt>
                <c:pt idx="149">
                  <c:v>10.363059211029467</c:v>
                </c:pt>
                <c:pt idx="150">
                  <c:v>7.2155127393972025</c:v>
                </c:pt>
                <c:pt idx="151">
                  <c:v>8.2437009030766095</c:v>
                </c:pt>
                <c:pt idx="152">
                  <c:v>11.971854030597143</c:v>
                </c:pt>
                <c:pt idx="153">
                  <c:v>11.741953482369295</c:v>
                </c:pt>
                <c:pt idx="154">
                  <c:v>12.388067211861253</c:v>
                </c:pt>
                <c:pt idx="155">
                  <c:v>11.26128663826341</c:v>
                </c:pt>
                <c:pt idx="156">
                  <c:v>9.2157071933319248</c:v>
                </c:pt>
                <c:pt idx="157">
                  <c:v>10.061742832233476</c:v>
                </c:pt>
                <c:pt idx="158">
                  <c:v>11.857029206446059</c:v>
                </c:pt>
                <c:pt idx="159">
                  <c:v>11.062809984984787</c:v>
                </c:pt>
                <c:pt idx="160">
                  <c:v>10.4725270968824</c:v>
                </c:pt>
                <c:pt idx="161">
                  <c:v>10.297629108307964</c:v>
                </c:pt>
                <c:pt idx="162">
                  <c:v>11.588776855035015</c:v>
                </c:pt>
                <c:pt idx="163">
                  <c:v>9.8683488325325968</c:v>
                </c:pt>
                <c:pt idx="164">
                  <c:v>9.6970450388680245</c:v>
                </c:pt>
                <c:pt idx="165">
                  <c:v>10.501493683412942</c:v>
                </c:pt>
                <c:pt idx="166">
                  <c:v>12.83945765826023</c:v>
                </c:pt>
                <c:pt idx="167">
                  <c:v>12.471617816726798</c:v>
                </c:pt>
                <c:pt idx="168">
                  <c:v>10.316627461179909</c:v>
                </c:pt>
                <c:pt idx="169">
                  <c:v>7.0309894778986992</c:v>
                </c:pt>
                <c:pt idx="170">
                  <c:v>10.527046390269307</c:v>
                </c:pt>
                <c:pt idx="171">
                  <c:v>10.137807872709308</c:v>
                </c:pt>
                <c:pt idx="172">
                  <c:v>12.183935709421526</c:v>
                </c:pt>
                <c:pt idx="173">
                  <c:v>13.922865407875857</c:v>
                </c:pt>
                <c:pt idx="174">
                  <c:v>11.653631217862468</c:v>
                </c:pt>
                <c:pt idx="175">
                  <c:v>13.582175812033988</c:v>
                </c:pt>
                <c:pt idx="176">
                  <c:v>16.223250758921008</c:v>
                </c:pt>
                <c:pt idx="177">
                  <c:v>13.074745074517816</c:v>
                </c:pt>
                <c:pt idx="178">
                  <c:v>11.872930840816121</c:v>
                </c:pt>
                <c:pt idx="179">
                  <c:v>12.264529240299327</c:v>
                </c:pt>
                <c:pt idx="180">
                  <c:v>13.713381932251089</c:v>
                </c:pt>
                <c:pt idx="181">
                  <c:v>14.808330271759214</c:v>
                </c:pt>
                <c:pt idx="182">
                  <c:v>16.433479414714238</c:v>
                </c:pt>
                <c:pt idx="183">
                  <c:v>16.897838129995062</c:v>
                </c:pt>
                <c:pt idx="184">
                  <c:v>14.922404273288489</c:v>
                </c:pt>
                <c:pt idx="185">
                  <c:v>13.973555344475191</c:v>
                </c:pt>
                <c:pt idx="186">
                  <c:v>10.878270445373552</c:v>
                </c:pt>
                <c:pt idx="187">
                  <c:v>11.431081907740948</c:v>
                </c:pt>
                <c:pt idx="188">
                  <c:v>13.155808526177887</c:v>
                </c:pt>
                <c:pt idx="189">
                  <c:v>14.656927393058563</c:v>
                </c:pt>
                <c:pt idx="190">
                  <c:v>5.1689218685634906</c:v>
                </c:pt>
                <c:pt idx="191">
                  <c:v>12.777763738967307</c:v>
                </c:pt>
                <c:pt idx="192">
                  <c:v>14.043559864028548</c:v>
                </c:pt>
                <c:pt idx="193">
                  <c:v>14.363799479781266</c:v>
                </c:pt>
                <c:pt idx="194">
                  <c:v>13.026120137144227</c:v>
                </c:pt>
                <c:pt idx="195">
                  <c:v>14.273661102938323</c:v>
                </c:pt>
                <c:pt idx="196">
                  <c:v>10.031521813670263</c:v>
                </c:pt>
                <c:pt idx="197">
                  <c:v>10.044307098767968</c:v>
                </c:pt>
                <c:pt idx="198">
                  <c:v>13.995634340344949</c:v>
                </c:pt>
                <c:pt idx="199">
                  <c:v>10.292522229118516</c:v>
                </c:pt>
                <c:pt idx="200">
                  <c:v>12.734310461083407</c:v>
                </c:pt>
                <c:pt idx="201">
                  <c:v>10.056759922878211</c:v>
                </c:pt>
                <c:pt idx="202">
                  <c:v>10.461999810208685</c:v>
                </c:pt>
                <c:pt idx="203">
                  <c:v>11.030758757014706</c:v>
                </c:pt>
                <c:pt idx="204">
                  <c:v>12.616197541309445</c:v>
                </c:pt>
                <c:pt idx="205">
                  <c:v>13.055139959104542</c:v>
                </c:pt>
                <c:pt idx="206">
                  <c:v>11.361262468877859</c:v>
                </c:pt>
                <c:pt idx="207">
                  <c:v>13.738411232795105</c:v>
                </c:pt>
                <c:pt idx="208">
                  <c:v>11.011465249960045</c:v>
                </c:pt>
                <c:pt idx="209">
                  <c:v>7.6534519373213117</c:v>
                </c:pt>
                <c:pt idx="210">
                  <c:v>7.5370474898675717</c:v>
                </c:pt>
                <c:pt idx="211">
                  <c:v>10.14358975583443</c:v>
                </c:pt>
                <c:pt idx="212">
                  <c:v>4.1404088300618369</c:v>
                </c:pt>
                <c:pt idx="213">
                  <c:v>9.0618371675248568</c:v>
                </c:pt>
                <c:pt idx="214">
                  <c:v>10.322541448663165</c:v>
                </c:pt>
                <c:pt idx="215">
                  <c:v>10.797157835646155</c:v>
                </c:pt>
                <c:pt idx="216">
                  <c:v>11.554333349855698</c:v>
                </c:pt>
                <c:pt idx="217">
                  <c:v>5.0308456910353696</c:v>
                </c:pt>
                <c:pt idx="218">
                  <c:v>5.0823016883449785</c:v>
                </c:pt>
                <c:pt idx="219">
                  <c:v>6.0955886401243244</c:v>
                </c:pt>
                <c:pt idx="220">
                  <c:v>9.5392667806169236</c:v>
                </c:pt>
                <c:pt idx="221">
                  <c:v>9.1776427866800727</c:v>
                </c:pt>
                <c:pt idx="222">
                  <c:v>7.112364828057153</c:v>
                </c:pt>
                <c:pt idx="223">
                  <c:v>7.295907786104701</c:v>
                </c:pt>
                <c:pt idx="224">
                  <c:v>7.1653520730960816</c:v>
                </c:pt>
                <c:pt idx="225">
                  <c:v>9.2129612481648895</c:v>
                </c:pt>
                <c:pt idx="226">
                  <c:v>7.725604378667807</c:v>
                </c:pt>
                <c:pt idx="227">
                  <c:v>7.0174232328606365</c:v>
                </c:pt>
                <c:pt idx="228">
                  <c:v>6.6383229690237275</c:v>
                </c:pt>
                <c:pt idx="229">
                  <c:v>7.6942201540024762</c:v>
                </c:pt>
                <c:pt idx="230">
                  <c:v>8.9182132371011633</c:v>
                </c:pt>
                <c:pt idx="231">
                  <c:v>8.5836020486713487</c:v>
                </c:pt>
                <c:pt idx="232">
                  <c:v>8.1299963036422156</c:v>
                </c:pt>
                <c:pt idx="233">
                  <c:v>9.4826575941092184</c:v>
                </c:pt>
                <c:pt idx="234">
                  <c:v>7.0857669560408372</c:v>
                </c:pt>
                <c:pt idx="235">
                  <c:v>10.230222208935814</c:v>
                </c:pt>
                <c:pt idx="236">
                  <c:v>11.513043839908093</c:v>
                </c:pt>
                <c:pt idx="237">
                  <c:v>9.1597220807378683</c:v>
                </c:pt>
                <c:pt idx="238">
                  <c:v>8.3733432883021877</c:v>
                </c:pt>
                <c:pt idx="239">
                  <c:v>8.5791102556995913</c:v>
                </c:pt>
                <c:pt idx="240">
                  <c:v>7.5504511491682029</c:v>
                </c:pt>
                <c:pt idx="241">
                  <c:v>6.612319396536642</c:v>
                </c:pt>
                <c:pt idx="242">
                  <c:v>9.6360970286386962</c:v>
                </c:pt>
                <c:pt idx="243">
                  <c:v>7.944308979873588</c:v>
                </c:pt>
                <c:pt idx="244">
                  <c:v>7.7163788321006148</c:v>
                </c:pt>
                <c:pt idx="245">
                  <c:v>9.5119589947115575</c:v>
                </c:pt>
                <c:pt idx="246">
                  <c:v>8.2367719611463261</c:v>
                </c:pt>
                <c:pt idx="247">
                  <c:v>7.7801235790011356</c:v>
                </c:pt>
                <c:pt idx="248">
                  <c:v>8.7543081404775407</c:v>
                </c:pt>
                <c:pt idx="249">
                  <c:v>8.886497127075927</c:v>
                </c:pt>
                <c:pt idx="250">
                  <c:v>10.063908999608287</c:v>
                </c:pt>
                <c:pt idx="251">
                  <c:v>7.2377542466556726</c:v>
                </c:pt>
                <c:pt idx="252">
                  <c:v>7.7914558047829887</c:v>
                </c:pt>
                <c:pt idx="253">
                  <c:v>8.0235792525404417</c:v>
                </c:pt>
                <c:pt idx="254">
                  <c:v>8.1278519034664036</c:v>
                </c:pt>
                <c:pt idx="255">
                  <c:v>8.0550191821979329</c:v>
                </c:pt>
                <c:pt idx="256">
                  <c:v>7.2732364381633756</c:v>
                </c:pt>
                <c:pt idx="257">
                  <c:v>7.6146610931206036</c:v>
                </c:pt>
                <c:pt idx="258">
                  <c:v>6.9617549789426842</c:v>
                </c:pt>
                <c:pt idx="259">
                  <c:v>5.7535021103952575</c:v>
                </c:pt>
                <c:pt idx="260">
                  <c:v>5.8706238093307697</c:v>
                </c:pt>
                <c:pt idx="261">
                  <c:v>5.3058962968616896</c:v>
                </c:pt>
                <c:pt idx="262">
                  <c:v>5.9786422336236171</c:v>
                </c:pt>
                <c:pt idx="263">
                  <c:v>5.5286913055642772</c:v>
                </c:pt>
                <c:pt idx="264">
                  <c:v>5.9447942497330137</c:v>
                </c:pt>
                <c:pt idx="265">
                  <c:v>5.2720838534562704</c:v>
                </c:pt>
                <c:pt idx="266">
                  <c:v>7.8706503617577148</c:v>
                </c:pt>
                <c:pt idx="267">
                  <c:v>8.6218888515340648</c:v>
                </c:pt>
                <c:pt idx="268">
                  <c:v>8.9401102117072266</c:v>
                </c:pt>
                <c:pt idx="269">
                  <c:v>9.6065353733771524</c:v>
                </c:pt>
                <c:pt idx="270">
                  <c:v>5.0122538685146409</c:v>
                </c:pt>
                <c:pt idx="271">
                  <c:v>5.9898903517490281</c:v>
                </c:pt>
                <c:pt idx="272">
                  <c:v>6.1338579466230776</c:v>
                </c:pt>
                <c:pt idx="273">
                  <c:v>6.6664866391725912</c:v>
                </c:pt>
                <c:pt idx="274">
                  <c:v>5.0253956680931147</c:v>
                </c:pt>
                <c:pt idx="275">
                  <c:v>4.837131135926982</c:v>
                </c:pt>
                <c:pt idx="276">
                  <c:v>4.9931486501597346</c:v>
                </c:pt>
                <c:pt idx="277">
                  <c:v>5.3303947255862258</c:v>
                </c:pt>
                <c:pt idx="278">
                  <c:v>4.2220603262390366</c:v>
                </c:pt>
                <c:pt idx="279">
                  <c:v>2.2614328857197488</c:v>
                </c:pt>
                <c:pt idx="280">
                  <c:v>3.4406460585968035</c:v>
                </c:pt>
                <c:pt idx="281">
                  <c:v>6.9925631223820304</c:v>
                </c:pt>
                <c:pt idx="282">
                  <c:v>5.6416413316471443</c:v>
                </c:pt>
                <c:pt idx="283">
                  <c:v>7.4714176647989472</c:v>
                </c:pt>
                <c:pt idx="284">
                  <c:v>6.6609675762249028</c:v>
                </c:pt>
                <c:pt idx="285">
                  <c:v>5.9448867043644764</c:v>
                </c:pt>
                <c:pt idx="286">
                  <c:v>6.1531665996222999</c:v>
                </c:pt>
                <c:pt idx="287">
                  <c:v>5.1284249811565763</c:v>
                </c:pt>
                <c:pt idx="288">
                  <c:v>4.6376652749898648</c:v>
                </c:pt>
                <c:pt idx="289">
                  <c:v>4.6813234832833102</c:v>
                </c:pt>
                <c:pt idx="290">
                  <c:v>2.7100072576746626</c:v>
                </c:pt>
                <c:pt idx="291">
                  <c:v>4.1005391195343375</c:v>
                </c:pt>
                <c:pt idx="292">
                  <c:v>2.8063836298242033</c:v>
                </c:pt>
                <c:pt idx="293">
                  <c:v>4.2554319315877187</c:v>
                </c:pt>
                <c:pt idx="294">
                  <c:v>4.7012957483373858</c:v>
                </c:pt>
                <c:pt idx="295">
                  <c:v>4.8421347629992439</c:v>
                </c:pt>
                <c:pt idx="296">
                  <c:v>3.7870581292976415</c:v>
                </c:pt>
                <c:pt idx="297">
                  <c:v>2.1662594345623334</c:v>
                </c:pt>
                <c:pt idx="298">
                  <c:v>2.3836825144414409</c:v>
                </c:pt>
                <c:pt idx="299">
                  <c:v>0.38560547695116376</c:v>
                </c:pt>
                <c:pt idx="300">
                  <c:v>0.42099060508134617</c:v>
                </c:pt>
                <c:pt idx="301">
                  <c:v>4.759284836721025</c:v>
                </c:pt>
                <c:pt idx="302">
                  <c:v>4.8288141127247997</c:v>
                </c:pt>
                <c:pt idx="303">
                  <c:v>4.2338741869454521</c:v>
                </c:pt>
                <c:pt idx="304">
                  <c:v>4.4193574762816086</c:v>
                </c:pt>
                <c:pt idx="305">
                  <c:v>4.5706899806874857</c:v>
                </c:pt>
                <c:pt idx="306">
                  <c:v>4.263219376327342</c:v>
                </c:pt>
                <c:pt idx="307">
                  <c:v>3.3768717930187599</c:v>
                </c:pt>
                <c:pt idx="308">
                  <c:v>2.295569451996613</c:v>
                </c:pt>
                <c:pt idx="309">
                  <c:v>2.6307982458855794</c:v>
                </c:pt>
                <c:pt idx="310">
                  <c:v>3.6394037725415331</c:v>
                </c:pt>
                <c:pt idx="311">
                  <c:v>1.6515448208808881</c:v>
                </c:pt>
                <c:pt idx="312">
                  <c:v>0.47038925878553561</c:v>
                </c:pt>
                <c:pt idx="313">
                  <c:v>0.97686120284371092</c:v>
                </c:pt>
                <c:pt idx="314">
                  <c:v>1.8073116643197491</c:v>
                </c:pt>
                <c:pt idx="315">
                  <c:v>2.7082746523197025</c:v>
                </c:pt>
                <c:pt idx="316">
                  <c:v>2.9323784883953898</c:v>
                </c:pt>
                <c:pt idx="317">
                  <c:v>2.8026350003199796</c:v>
                </c:pt>
                <c:pt idx="318">
                  <c:v>2.8598015609358223</c:v>
                </c:pt>
                <c:pt idx="319">
                  <c:v>2.6774377203007926</c:v>
                </c:pt>
                <c:pt idx="320">
                  <c:v>1.6143933471753174</c:v>
                </c:pt>
                <c:pt idx="321">
                  <c:v>2.1824329392107629</c:v>
                </c:pt>
                <c:pt idx="322">
                  <c:v>2.1810241789887508</c:v>
                </c:pt>
                <c:pt idx="323">
                  <c:v>2.3206791538146048</c:v>
                </c:pt>
                <c:pt idx="324">
                  <c:v>2.2927421305059932</c:v>
                </c:pt>
                <c:pt idx="325">
                  <c:v>2.5941263714430209</c:v>
                </c:pt>
                <c:pt idx="326">
                  <c:v>1.9257292521243852</c:v>
                </c:pt>
                <c:pt idx="327">
                  <c:v>1.733641586288827</c:v>
                </c:pt>
                <c:pt idx="328">
                  <c:v>1.4581094813539834</c:v>
                </c:pt>
                <c:pt idx="329">
                  <c:v>1.2629638608807368</c:v>
                </c:pt>
                <c:pt idx="330">
                  <c:v>0.79938158271720894</c:v>
                </c:pt>
                <c:pt idx="331">
                  <c:v>1.3358173579797112</c:v>
                </c:pt>
                <c:pt idx="332">
                  <c:v>0.4744514140653508</c:v>
                </c:pt>
                <c:pt idx="333">
                  <c:v>1.4677676724491815</c:v>
                </c:pt>
                <c:pt idx="334">
                  <c:v>1.7685633154408016</c:v>
                </c:pt>
                <c:pt idx="335">
                  <c:v>1.0967403139650322</c:v>
                </c:pt>
                <c:pt idx="336">
                  <c:v>1.1623007967766397</c:v>
                </c:pt>
                <c:pt idx="337">
                  <c:v>0.84827015228140668</c:v>
                </c:pt>
                <c:pt idx="338">
                  <c:v>0.26903309949443194</c:v>
                </c:pt>
                <c:pt idx="339">
                  <c:v>1.7129593357652477</c:v>
                </c:pt>
                <c:pt idx="340">
                  <c:v>0.66833431035584034</c:v>
                </c:pt>
                <c:pt idx="341">
                  <c:v>0.27859191417540502</c:v>
                </c:pt>
                <c:pt idx="342">
                  <c:v>-0.74878718280254231</c:v>
                </c:pt>
                <c:pt idx="343">
                  <c:v>-0.20425030492261134</c:v>
                </c:pt>
                <c:pt idx="344">
                  <c:v>-0.21951808973076853</c:v>
                </c:pt>
                <c:pt idx="345">
                  <c:v>-0.57767978372119311</c:v>
                </c:pt>
                <c:pt idx="346">
                  <c:v>-0.27377406442291696</c:v>
                </c:pt>
                <c:pt idx="347">
                  <c:v>4.0456377292179824E-2</c:v>
                </c:pt>
                <c:pt idx="348">
                  <c:v>-0.19883903074521841</c:v>
                </c:pt>
                <c:pt idx="349">
                  <c:v>9.3127535538538447E-3</c:v>
                </c:pt>
                <c:pt idx="350">
                  <c:v>0.74131395742073114</c:v>
                </c:pt>
                <c:pt idx="351">
                  <c:v>0.75351083212328474</c:v>
                </c:pt>
                <c:pt idx="352">
                  <c:v>0.82868660273621997</c:v>
                </c:pt>
                <c:pt idx="353">
                  <c:v>0.33668981166004802</c:v>
                </c:pt>
                <c:pt idx="354">
                  <c:v>0.72502176560938247</c:v>
                </c:pt>
                <c:pt idx="355">
                  <c:v>1.4107743524443106</c:v>
                </c:pt>
                <c:pt idx="356">
                  <c:v>1.8068469269764571</c:v>
                </c:pt>
                <c:pt idx="357">
                  <c:v>1.6151733837416784</c:v>
                </c:pt>
                <c:pt idx="358">
                  <c:v>1.3924484002523618</c:v>
                </c:pt>
                <c:pt idx="359">
                  <c:v>1.0923083524437773</c:v>
                </c:pt>
                <c:pt idx="360">
                  <c:v>1.5152423447344283</c:v>
                </c:pt>
                <c:pt idx="361">
                  <c:v>1.8605563509092429</c:v>
                </c:pt>
                <c:pt idx="362">
                  <c:v>1.3030189516955406</c:v>
                </c:pt>
                <c:pt idx="363">
                  <c:v>0.44482789976700954</c:v>
                </c:pt>
                <c:pt idx="364">
                  <c:v>0.24260944276620658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631616"/>
        <c:axId val="201633792"/>
      </c:scatterChart>
      <c:valAx>
        <c:axId val="20163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1633792"/>
        <c:crosses val="autoZero"/>
        <c:crossBetween val="midCat"/>
      </c:valAx>
      <c:valAx>
        <c:axId val="20163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16316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'2014'!$R$4:$R$368</c:f>
              <c:numCache>
                <c:formatCode>0.0</c:formatCode>
                <c:ptCount val="365"/>
                <c:pt idx="0">
                  <c:v>1.5463508951599496</c:v>
                </c:pt>
                <c:pt idx="1">
                  <c:v>1.5832417714937996</c:v>
                </c:pt>
                <c:pt idx="2">
                  <c:v>1.5384373580774251</c:v>
                </c:pt>
                <c:pt idx="3">
                  <c:v>1.5284556510887994</c:v>
                </c:pt>
                <c:pt idx="4">
                  <c:v>1.4196343558466999</c:v>
                </c:pt>
                <c:pt idx="5">
                  <c:v>1.5304761808901997</c:v>
                </c:pt>
                <c:pt idx="6">
                  <c:v>1.7657038636299001</c:v>
                </c:pt>
                <c:pt idx="7">
                  <c:v>1.9073602415500495</c:v>
                </c:pt>
                <c:pt idx="8">
                  <c:v>1.8342857234263499</c:v>
                </c:pt>
                <c:pt idx="9">
                  <c:v>1.447105015395</c:v>
                </c:pt>
                <c:pt idx="10">
                  <c:v>1.8435202911440993</c:v>
                </c:pt>
                <c:pt idx="11">
                  <c:v>1.7465403859467752</c:v>
                </c:pt>
                <c:pt idx="12">
                  <c:v>0.171936453024225</c:v>
                </c:pt>
                <c:pt idx="13">
                  <c:v>0.85316060491199985</c:v>
                </c:pt>
                <c:pt idx="14">
                  <c:v>1.2072491210404501</c:v>
                </c:pt>
                <c:pt idx="15">
                  <c:v>0</c:v>
                </c:pt>
                <c:pt idx="16">
                  <c:v>1.1360426352695998</c:v>
                </c:pt>
                <c:pt idx="17">
                  <c:v>1.9402987081666496</c:v>
                </c:pt>
                <c:pt idx="18">
                  <c:v>1.7736361866299999</c:v>
                </c:pt>
                <c:pt idx="19">
                  <c:v>1.9922226159926246</c:v>
                </c:pt>
                <c:pt idx="20">
                  <c:v>1.5200506105549501</c:v>
                </c:pt>
                <c:pt idx="21">
                  <c:v>0.59767998405360001</c:v>
                </c:pt>
                <c:pt idx="22">
                  <c:v>0.29119400078999991</c:v>
                </c:pt>
                <c:pt idx="23">
                  <c:v>1.9366844449657499</c:v>
                </c:pt>
                <c:pt idx="24">
                  <c:v>1.3959815349982501</c:v>
                </c:pt>
                <c:pt idx="25">
                  <c:v>0.38881557399547501</c:v>
                </c:pt>
                <c:pt idx="26">
                  <c:v>6.7311047725199996E-2</c:v>
                </c:pt>
                <c:pt idx="27">
                  <c:v>0.31968769475159997</c:v>
                </c:pt>
                <c:pt idx="28">
                  <c:v>0.33004683906457494</c:v>
                </c:pt>
                <c:pt idx="29">
                  <c:v>0.59983213806180002</c:v>
                </c:pt>
                <c:pt idx="30">
                  <c:v>2.0690211660120745</c:v>
                </c:pt>
                <c:pt idx="31">
                  <c:v>1.9674910168970245</c:v>
                </c:pt>
                <c:pt idx="32">
                  <c:v>1.7606839717727998</c:v>
                </c:pt>
                <c:pt idx="33">
                  <c:v>1.5808067236679997</c:v>
                </c:pt>
                <c:pt idx="34">
                  <c:v>1.5882582254051998</c:v>
                </c:pt>
                <c:pt idx="35">
                  <c:v>1.8653546842847994</c:v>
                </c:pt>
                <c:pt idx="36">
                  <c:v>2.0671606234694999</c:v>
                </c:pt>
                <c:pt idx="37">
                  <c:v>2.2162746423155997</c:v>
                </c:pt>
                <c:pt idx="38">
                  <c:v>2.2625412877084501</c:v>
                </c:pt>
                <c:pt idx="39">
                  <c:v>2.4344099640888746</c:v>
                </c:pt>
                <c:pt idx="40">
                  <c:v>2.1300488768354242</c:v>
                </c:pt>
                <c:pt idx="41">
                  <c:v>2.3975422938884998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0.28669078305810003</c:v>
                </c:pt>
                <c:pt idx="46">
                  <c:v>0.78802798692284992</c:v>
                </c:pt>
                <c:pt idx="47">
                  <c:v>2.5633951792128</c:v>
                </c:pt>
                <c:pt idx="48">
                  <c:v>2.7499339382464498</c:v>
                </c:pt>
                <c:pt idx="49">
                  <c:v>2.7506883217600491</c:v>
                </c:pt>
                <c:pt idx="50">
                  <c:v>3.069715930937249</c:v>
                </c:pt>
                <c:pt idx="51">
                  <c:v>3.0024699586127999</c:v>
                </c:pt>
                <c:pt idx="52">
                  <c:v>2.6766671407310998</c:v>
                </c:pt>
                <c:pt idx="53">
                  <c:v>2.9550179586560996</c:v>
                </c:pt>
                <c:pt idx="54">
                  <c:v>3.2411258871342743</c:v>
                </c:pt>
                <c:pt idx="55">
                  <c:v>1.5897394888667999</c:v>
                </c:pt>
                <c:pt idx="56">
                  <c:v>2.0845008848776501</c:v>
                </c:pt>
                <c:pt idx="57">
                  <c:v>2.1052245759896997</c:v>
                </c:pt>
                <c:pt idx="58">
                  <c:v>1.9970051668126496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0.59386484659679983</c:v>
                </c:pt>
                <c:pt idx="63">
                  <c:v>2.3775803533165498</c:v>
                </c:pt>
                <c:pt idx="64">
                  <c:v>2.8393275251216239</c:v>
                </c:pt>
                <c:pt idx="65">
                  <c:v>3.6529400900249991</c:v>
                </c:pt>
                <c:pt idx="66">
                  <c:v>3.6013551882017998</c:v>
                </c:pt>
                <c:pt idx="67">
                  <c:v>3.5715042423913501</c:v>
                </c:pt>
                <c:pt idx="68">
                  <c:v>0.21976724092679994</c:v>
                </c:pt>
                <c:pt idx="69">
                  <c:v>2.3416944621810751</c:v>
                </c:pt>
                <c:pt idx="70">
                  <c:v>0.9299791686867751</c:v>
                </c:pt>
                <c:pt idx="71">
                  <c:v>1.0137088628049749</c:v>
                </c:pt>
                <c:pt idx="72">
                  <c:v>1.0616754495626999</c:v>
                </c:pt>
                <c:pt idx="73">
                  <c:v>3.5677840167926242</c:v>
                </c:pt>
                <c:pt idx="74">
                  <c:v>2.4041193295801495</c:v>
                </c:pt>
                <c:pt idx="75">
                  <c:v>0.50095780199999984</c:v>
                </c:pt>
                <c:pt idx="76">
                  <c:v>1.1667528219374996</c:v>
                </c:pt>
                <c:pt idx="77">
                  <c:v>3.823713289564874</c:v>
                </c:pt>
                <c:pt idx="78">
                  <c:v>4.0595267736951008</c:v>
                </c:pt>
                <c:pt idx="79">
                  <c:v>4.010673074162999</c:v>
                </c:pt>
                <c:pt idx="80">
                  <c:v>4.4251356002966995</c:v>
                </c:pt>
                <c:pt idx="81">
                  <c:v>4.5820291991267998</c:v>
                </c:pt>
                <c:pt idx="82">
                  <c:v>4.4215861669289991</c:v>
                </c:pt>
                <c:pt idx="83">
                  <c:v>4.6609094252676</c:v>
                </c:pt>
                <c:pt idx="84">
                  <c:v>4.0543818879550493</c:v>
                </c:pt>
                <c:pt idx="85">
                  <c:v>4.0167204206492988</c:v>
                </c:pt>
                <c:pt idx="86">
                  <c:v>4.1812715523910491</c:v>
                </c:pt>
                <c:pt idx="87">
                  <c:v>3.0074147067995995</c:v>
                </c:pt>
                <c:pt idx="88">
                  <c:v>2.3467265096318997</c:v>
                </c:pt>
                <c:pt idx="89">
                  <c:v>0</c:v>
                </c:pt>
                <c:pt idx="90">
                  <c:v>2.7282385363390489</c:v>
                </c:pt>
                <c:pt idx="91">
                  <c:v>4.0767518639222997</c:v>
                </c:pt>
                <c:pt idx="92">
                  <c:v>3.9884855548854001</c:v>
                </c:pt>
                <c:pt idx="93">
                  <c:v>4.4269954061366255</c:v>
                </c:pt>
                <c:pt idx="94">
                  <c:v>4.6090211247363744</c:v>
                </c:pt>
                <c:pt idx="95">
                  <c:v>4.6144598320499997</c:v>
                </c:pt>
                <c:pt idx="96">
                  <c:v>4.8750345061655986</c:v>
                </c:pt>
                <c:pt idx="97">
                  <c:v>5.0694471431224502</c:v>
                </c:pt>
                <c:pt idx="98">
                  <c:v>4.2185836998569242</c:v>
                </c:pt>
                <c:pt idx="99">
                  <c:v>2.9937496093447495</c:v>
                </c:pt>
                <c:pt idx="100">
                  <c:v>4.9998185516441245</c:v>
                </c:pt>
                <c:pt idx="101">
                  <c:v>4.5756255341254501</c:v>
                </c:pt>
                <c:pt idx="102">
                  <c:v>1.839810624950025</c:v>
                </c:pt>
                <c:pt idx="103">
                  <c:v>4.4005595682440237</c:v>
                </c:pt>
                <c:pt idx="104">
                  <c:v>3.4743449500987493</c:v>
                </c:pt>
                <c:pt idx="105">
                  <c:v>3.4791686334833996</c:v>
                </c:pt>
                <c:pt idx="106">
                  <c:v>2.6748417143481742</c:v>
                </c:pt>
                <c:pt idx="107">
                  <c:v>5.288884832397148</c:v>
                </c:pt>
                <c:pt idx="108">
                  <c:v>5.0126549814014991</c:v>
                </c:pt>
                <c:pt idx="109">
                  <c:v>0.37865484826289986</c:v>
                </c:pt>
                <c:pt idx="110">
                  <c:v>4.8734052882551246</c:v>
                </c:pt>
                <c:pt idx="111">
                  <c:v>5.5692996455798989</c:v>
                </c:pt>
                <c:pt idx="112">
                  <c:v>5.788983761891024</c:v>
                </c:pt>
                <c:pt idx="113">
                  <c:v>6.0178953244609481</c:v>
                </c:pt>
                <c:pt idx="114">
                  <c:v>3.7457645011412248</c:v>
                </c:pt>
                <c:pt idx="115">
                  <c:v>6.0978430327416007</c:v>
                </c:pt>
                <c:pt idx="116">
                  <c:v>6.119405828171999</c:v>
                </c:pt>
                <c:pt idx="117">
                  <c:v>3.7658427179480989</c:v>
                </c:pt>
                <c:pt idx="118">
                  <c:v>5.4851225273855997</c:v>
                </c:pt>
                <c:pt idx="119">
                  <c:v>5.8672973409102003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7.6576452588041226</c:v>
                </c:pt>
                <c:pt idx="152">
                  <c:v>6.7526727248689475</c:v>
                </c:pt>
                <c:pt idx="153">
                  <c:v>5.7311697935945247</c:v>
                </c:pt>
                <c:pt idx="154">
                  <c:v>6.8569483191929992</c:v>
                </c:pt>
                <c:pt idx="155">
                  <c:v>2.1241389253933494</c:v>
                </c:pt>
                <c:pt idx="156">
                  <c:v>6.3218959185510002</c:v>
                </c:pt>
                <c:pt idx="157">
                  <c:v>4.6642377250565241</c:v>
                </c:pt>
                <c:pt idx="158">
                  <c:v>7.5972291339640501</c:v>
                </c:pt>
                <c:pt idx="159">
                  <c:v>8.0029821158018972</c:v>
                </c:pt>
                <c:pt idx="160">
                  <c:v>7.2322489602904483</c:v>
                </c:pt>
                <c:pt idx="161">
                  <c:v>8.0985792301251731</c:v>
                </c:pt>
                <c:pt idx="162">
                  <c:v>5.7644432143493241</c:v>
                </c:pt>
                <c:pt idx="163">
                  <c:v>7.0654750738698748</c:v>
                </c:pt>
                <c:pt idx="164">
                  <c:v>7.7158227898583993</c:v>
                </c:pt>
                <c:pt idx="165">
                  <c:v>7.3905948456112505</c:v>
                </c:pt>
                <c:pt idx="166">
                  <c:v>7.7120272978055997</c:v>
                </c:pt>
                <c:pt idx="167">
                  <c:v>7.8361147909285496</c:v>
                </c:pt>
                <c:pt idx="168">
                  <c:v>8.2123527633643487</c:v>
                </c:pt>
                <c:pt idx="169">
                  <c:v>8.4103763483601739</c:v>
                </c:pt>
                <c:pt idx="170">
                  <c:v>8.6058624838618485</c:v>
                </c:pt>
                <c:pt idx="171">
                  <c:v>7.7602076511155991</c:v>
                </c:pt>
                <c:pt idx="172">
                  <c:v>7.5355103960550007</c:v>
                </c:pt>
                <c:pt idx="173">
                  <c:v>8.1594828065519991</c:v>
                </c:pt>
                <c:pt idx="174">
                  <c:v>8.2758812113331253</c:v>
                </c:pt>
                <c:pt idx="175">
                  <c:v>0</c:v>
                </c:pt>
                <c:pt idx="176">
                  <c:v>1.5257485144175993</c:v>
                </c:pt>
                <c:pt idx="177">
                  <c:v>1.4571947721056251</c:v>
                </c:pt>
                <c:pt idx="178">
                  <c:v>6.0334670083739992</c:v>
                </c:pt>
                <c:pt idx="179">
                  <c:v>7.4569259560281749</c:v>
                </c:pt>
                <c:pt idx="180">
                  <c:v>8.1515853541439984</c:v>
                </c:pt>
                <c:pt idx="181">
                  <c:v>8.7598217960369968</c:v>
                </c:pt>
                <c:pt idx="182">
                  <c:v>8.7000641605822491</c:v>
                </c:pt>
                <c:pt idx="183">
                  <c:v>8.535187897404299</c:v>
                </c:pt>
                <c:pt idx="184">
                  <c:v>7.5292727347174466</c:v>
                </c:pt>
                <c:pt idx="185">
                  <c:v>7.2652138254186731</c:v>
                </c:pt>
                <c:pt idx="186">
                  <c:v>8.2684591777019243</c:v>
                </c:pt>
                <c:pt idx="187">
                  <c:v>7.9595083101551989</c:v>
                </c:pt>
                <c:pt idx="188">
                  <c:v>7.2775723807237478</c:v>
                </c:pt>
                <c:pt idx="189">
                  <c:v>8.1591871432217999</c:v>
                </c:pt>
                <c:pt idx="190">
                  <c:v>8.4019886203385976</c:v>
                </c:pt>
                <c:pt idx="191">
                  <c:v>8.579880209234096</c:v>
                </c:pt>
                <c:pt idx="192">
                  <c:v>8.3910455163917259</c:v>
                </c:pt>
                <c:pt idx="193">
                  <c:v>8.5131135847672486</c:v>
                </c:pt>
                <c:pt idx="194">
                  <c:v>0</c:v>
                </c:pt>
                <c:pt idx="195">
                  <c:v>8.3196905850368985</c:v>
                </c:pt>
                <c:pt idx="196">
                  <c:v>8.2781254531725725</c:v>
                </c:pt>
                <c:pt idx="197">
                  <c:v>8.5789121819519991</c:v>
                </c:pt>
                <c:pt idx="198">
                  <c:v>8.4493583551660461</c:v>
                </c:pt>
                <c:pt idx="199">
                  <c:v>8.1858659702051231</c:v>
                </c:pt>
                <c:pt idx="200">
                  <c:v>7.473758506526698</c:v>
                </c:pt>
                <c:pt idx="201">
                  <c:v>6.1125552302296482</c:v>
                </c:pt>
                <c:pt idx="202">
                  <c:v>7.5500940389306246</c:v>
                </c:pt>
                <c:pt idx="203">
                  <c:v>7.8454688272593742</c:v>
                </c:pt>
                <c:pt idx="204">
                  <c:v>8.6409685752422973</c:v>
                </c:pt>
                <c:pt idx="205">
                  <c:v>8.3338868451023984</c:v>
                </c:pt>
                <c:pt idx="206">
                  <c:v>7.7792535019422742</c:v>
                </c:pt>
                <c:pt idx="207">
                  <c:v>7.6482271293427484</c:v>
                </c:pt>
                <c:pt idx="208">
                  <c:v>7.9812854860567484</c:v>
                </c:pt>
                <c:pt idx="209">
                  <c:v>8.2699620511079228</c:v>
                </c:pt>
                <c:pt idx="210">
                  <c:v>8.1498261082157981</c:v>
                </c:pt>
                <c:pt idx="211">
                  <c:v>7.9719084891599978</c:v>
                </c:pt>
                <c:pt idx="212">
                  <c:v>8.5190914356369003</c:v>
                </c:pt>
                <c:pt idx="213">
                  <c:v>8.3835285709024472</c:v>
                </c:pt>
                <c:pt idx="214">
                  <c:v>8.2199491499560473</c:v>
                </c:pt>
                <c:pt idx="215">
                  <c:v>7.4370906055282493</c:v>
                </c:pt>
                <c:pt idx="216">
                  <c:v>6.3897507756156742</c:v>
                </c:pt>
                <c:pt idx="217">
                  <c:v>7.1661952184212483</c:v>
                </c:pt>
                <c:pt idx="218">
                  <c:v>7.7515656378959994</c:v>
                </c:pt>
                <c:pt idx="219">
                  <c:v>8.0415909827155492</c:v>
                </c:pt>
                <c:pt idx="220">
                  <c:v>7.8709312353837744</c:v>
                </c:pt>
                <c:pt idx="221">
                  <c:v>7.9202495487204754</c:v>
                </c:pt>
                <c:pt idx="222">
                  <c:v>7.5986816660222996</c:v>
                </c:pt>
                <c:pt idx="223">
                  <c:v>7.5834834903527977</c:v>
                </c:pt>
                <c:pt idx="224">
                  <c:v>7.7327890518878979</c:v>
                </c:pt>
                <c:pt idx="225">
                  <c:v>7.8956735166677996</c:v>
                </c:pt>
                <c:pt idx="226">
                  <c:v>0</c:v>
                </c:pt>
                <c:pt idx="227">
                  <c:v>7.9917952860616506</c:v>
                </c:pt>
                <c:pt idx="228">
                  <c:v>6.952272730752</c:v>
                </c:pt>
                <c:pt idx="229">
                  <c:v>6.8790538189088979</c:v>
                </c:pt>
                <c:pt idx="230">
                  <c:v>6.1292739601687485</c:v>
                </c:pt>
                <c:pt idx="231">
                  <c:v>7.2862681732367998</c:v>
                </c:pt>
                <c:pt idx="232">
                  <c:v>7.5076040996729985</c:v>
                </c:pt>
                <c:pt idx="233">
                  <c:v>6.9854915127269237</c:v>
                </c:pt>
                <c:pt idx="234">
                  <c:v>7.385212004915247</c:v>
                </c:pt>
                <c:pt idx="235">
                  <c:v>6.0378713851670236</c:v>
                </c:pt>
                <c:pt idx="236">
                  <c:v>7.5016199868308258</c:v>
                </c:pt>
                <c:pt idx="237">
                  <c:v>5.8992577119751495</c:v>
                </c:pt>
                <c:pt idx="238">
                  <c:v>6.1109742663427493</c:v>
                </c:pt>
                <c:pt idx="239">
                  <c:v>7.3689821999681993</c:v>
                </c:pt>
                <c:pt idx="240">
                  <c:v>7.522456025097001</c:v>
                </c:pt>
                <c:pt idx="241">
                  <c:v>7.2030401736232497</c:v>
                </c:pt>
                <c:pt idx="242">
                  <c:v>6.9528356943603731</c:v>
                </c:pt>
                <c:pt idx="243">
                  <c:v>7.3598046039220497</c:v>
                </c:pt>
                <c:pt idx="244">
                  <c:v>7.0899904507376972</c:v>
                </c:pt>
                <c:pt idx="245">
                  <c:v>6.0218722909331985</c:v>
                </c:pt>
                <c:pt idx="246">
                  <c:v>6.653216516497424</c:v>
                </c:pt>
                <c:pt idx="247">
                  <c:v>0</c:v>
                </c:pt>
                <c:pt idx="248">
                  <c:v>6.5618602309788745</c:v>
                </c:pt>
                <c:pt idx="249">
                  <c:v>6.313388230781249</c:v>
                </c:pt>
                <c:pt idx="250">
                  <c:v>6.0360724800794987</c:v>
                </c:pt>
                <c:pt idx="251">
                  <c:v>6.129601792847998</c:v>
                </c:pt>
                <c:pt idx="252">
                  <c:v>6.1959990837196486</c:v>
                </c:pt>
                <c:pt idx="253">
                  <c:v>6.1887973241807988</c:v>
                </c:pt>
                <c:pt idx="254">
                  <c:v>6.3127490184485975</c:v>
                </c:pt>
                <c:pt idx="255">
                  <c:v>6.1668460408862993</c:v>
                </c:pt>
                <c:pt idx="256">
                  <c:v>5.1019338882308256</c:v>
                </c:pt>
                <c:pt idx="257">
                  <c:v>5.8974004845944998</c:v>
                </c:pt>
                <c:pt idx="258">
                  <c:v>5.5818068920365</c:v>
                </c:pt>
                <c:pt idx="259">
                  <c:v>5.5629355169540986</c:v>
                </c:pt>
                <c:pt idx="260">
                  <c:v>4.4633563476975739</c:v>
                </c:pt>
                <c:pt idx="261">
                  <c:v>5.51318795154</c:v>
                </c:pt>
                <c:pt idx="262">
                  <c:v>4.180174970496525</c:v>
                </c:pt>
                <c:pt idx="263">
                  <c:v>5.3085391996127251</c:v>
                </c:pt>
                <c:pt idx="264">
                  <c:v>4.7461685140872003</c:v>
                </c:pt>
                <c:pt idx="265">
                  <c:v>5.0908952585070004</c:v>
                </c:pt>
                <c:pt idx="266">
                  <c:v>4.1572086337340988</c:v>
                </c:pt>
                <c:pt idx="267">
                  <c:v>4.8646081991276997</c:v>
                </c:pt>
                <c:pt idx="268">
                  <c:v>5.1101693643713988</c:v>
                </c:pt>
                <c:pt idx="269">
                  <c:v>4.819503947732775</c:v>
                </c:pt>
                <c:pt idx="270">
                  <c:v>1.3120079923029</c:v>
                </c:pt>
                <c:pt idx="271">
                  <c:v>3.8487252040187987</c:v>
                </c:pt>
                <c:pt idx="272">
                  <c:v>4.3990732706476487</c:v>
                </c:pt>
                <c:pt idx="273">
                  <c:v>4.259155019846399</c:v>
                </c:pt>
                <c:pt idx="274">
                  <c:v>4.0537419389197495</c:v>
                </c:pt>
                <c:pt idx="275">
                  <c:v>4.3514285001641992</c:v>
                </c:pt>
                <c:pt idx="276">
                  <c:v>3.6511842820424993</c:v>
                </c:pt>
                <c:pt idx="277">
                  <c:v>4.4543571564764992</c:v>
                </c:pt>
                <c:pt idx="278">
                  <c:v>4.6463678972267992</c:v>
                </c:pt>
                <c:pt idx="279">
                  <c:v>4.637865489159374</c:v>
                </c:pt>
                <c:pt idx="280">
                  <c:v>4.5383633596559987</c:v>
                </c:pt>
                <c:pt idx="281">
                  <c:v>4.4545153019786996</c:v>
                </c:pt>
                <c:pt idx="282">
                  <c:v>3.8478824161871992</c:v>
                </c:pt>
                <c:pt idx="283">
                  <c:v>2.2654927640919</c:v>
                </c:pt>
                <c:pt idx="284">
                  <c:v>2.4660188052059988</c:v>
                </c:pt>
                <c:pt idx="285">
                  <c:v>3.0218931239800493</c:v>
                </c:pt>
                <c:pt idx="286">
                  <c:v>1.0130869629845998</c:v>
                </c:pt>
                <c:pt idx="287">
                  <c:v>3.3315075150468743</c:v>
                </c:pt>
                <c:pt idx="288">
                  <c:v>2.1694456472332493</c:v>
                </c:pt>
                <c:pt idx="289">
                  <c:v>2.2860295782983999</c:v>
                </c:pt>
                <c:pt idx="290">
                  <c:v>2.2646221043433745</c:v>
                </c:pt>
                <c:pt idx="291">
                  <c:v>0.75020886524999975</c:v>
                </c:pt>
                <c:pt idx="292">
                  <c:v>0.88080205669132483</c:v>
                </c:pt>
                <c:pt idx="293">
                  <c:v>2.0150917080052499</c:v>
                </c:pt>
                <c:pt idx="294">
                  <c:v>2.9949339816383995</c:v>
                </c:pt>
                <c:pt idx="295">
                  <c:v>2.1388223914780498</c:v>
                </c:pt>
                <c:pt idx="296">
                  <c:v>3.3002142282314986</c:v>
                </c:pt>
                <c:pt idx="297">
                  <c:v>3.3317416637057997</c:v>
                </c:pt>
                <c:pt idx="298">
                  <c:v>2.3288016746709737</c:v>
                </c:pt>
                <c:pt idx="299">
                  <c:v>3.4958139387250502</c:v>
                </c:pt>
                <c:pt idx="300">
                  <c:v>1.8481755151894501</c:v>
                </c:pt>
                <c:pt idx="301">
                  <c:v>3.1065589215988489</c:v>
                </c:pt>
                <c:pt idx="302">
                  <c:v>2.5534043862248246</c:v>
                </c:pt>
                <c:pt idx="303">
                  <c:v>0.2973130530009</c:v>
                </c:pt>
                <c:pt idx="304">
                  <c:v>1.6383192577968748</c:v>
                </c:pt>
                <c:pt idx="305">
                  <c:v>2.3287882912394999</c:v>
                </c:pt>
                <c:pt idx="306">
                  <c:v>2.2217183837639998</c:v>
                </c:pt>
                <c:pt idx="307">
                  <c:v>2.348353026299324</c:v>
                </c:pt>
                <c:pt idx="308">
                  <c:v>2.2462348656857998</c:v>
                </c:pt>
                <c:pt idx="309">
                  <c:v>2.6079771084288752</c:v>
                </c:pt>
                <c:pt idx="310">
                  <c:v>2.9049188632941747</c:v>
                </c:pt>
                <c:pt idx="311">
                  <c:v>0</c:v>
                </c:pt>
                <c:pt idx="312">
                  <c:v>2.7861647290059</c:v>
                </c:pt>
                <c:pt idx="313">
                  <c:v>2.4850133324147241</c:v>
                </c:pt>
                <c:pt idx="314">
                  <c:v>2.5762057015936493</c:v>
                </c:pt>
                <c:pt idx="315">
                  <c:v>2.6074297383599236</c:v>
                </c:pt>
                <c:pt idx="316">
                  <c:v>2.3717788199477994</c:v>
                </c:pt>
                <c:pt idx="317">
                  <c:v>1.8076130356317746</c:v>
                </c:pt>
                <c:pt idx="318">
                  <c:v>0.78566832833489986</c:v>
                </c:pt>
                <c:pt idx="319">
                  <c:v>1.4051964573119997</c:v>
                </c:pt>
                <c:pt idx="320">
                  <c:v>0.44026332634199994</c:v>
                </c:pt>
                <c:pt idx="321">
                  <c:v>1.8524245705070999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5.4151328288249992E-2</c:v>
                </c:pt>
                <c:pt idx="330">
                  <c:v>0.44443244942212484</c:v>
                </c:pt>
                <c:pt idx="331">
                  <c:v>1.7555804641649246</c:v>
                </c:pt>
                <c:pt idx="332">
                  <c:v>0</c:v>
                </c:pt>
                <c:pt idx="333">
                  <c:v>0</c:v>
                </c:pt>
                <c:pt idx="334">
                  <c:v>0.29024242653374993</c:v>
                </c:pt>
                <c:pt idx="335">
                  <c:v>0.30345039999427498</c:v>
                </c:pt>
                <c:pt idx="336">
                  <c:v>0.22277691681959993</c:v>
                </c:pt>
                <c:pt idx="337">
                  <c:v>1.6858917086368499</c:v>
                </c:pt>
                <c:pt idx="338">
                  <c:v>1.3314169147522501</c:v>
                </c:pt>
                <c:pt idx="339">
                  <c:v>1.6146212525192249</c:v>
                </c:pt>
                <c:pt idx="340">
                  <c:v>0.62984540402279987</c:v>
                </c:pt>
                <c:pt idx="341">
                  <c:v>0.88178002945919987</c:v>
                </c:pt>
                <c:pt idx="342">
                  <c:v>1.4892904508906246</c:v>
                </c:pt>
                <c:pt idx="343">
                  <c:v>0.12317668307999997</c:v>
                </c:pt>
                <c:pt idx="344">
                  <c:v>1.8149896392662244</c:v>
                </c:pt>
                <c:pt idx="345">
                  <c:v>0.86313261198239988</c:v>
                </c:pt>
                <c:pt idx="346">
                  <c:v>0.13459741591162497</c:v>
                </c:pt>
                <c:pt idx="347">
                  <c:v>0.20219246250839995</c:v>
                </c:pt>
                <c:pt idx="348">
                  <c:v>0.53576454653700012</c:v>
                </c:pt>
                <c:pt idx="349">
                  <c:v>1.6745300348009995</c:v>
                </c:pt>
                <c:pt idx="350">
                  <c:v>1.6854816108283499</c:v>
                </c:pt>
                <c:pt idx="351">
                  <c:v>0.7393448340542248</c:v>
                </c:pt>
                <c:pt idx="352">
                  <c:v>0.25982348298014996</c:v>
                </c:pt>
                <c:pt idx="353">
                  <c:v>0.94777532625149963</c:v>
                </c:pt>
                <c:pt idx="354">
                  <c:v>1.6296148704195745</c:v>
                </c:pt>
                <c:pt idx="355">
                  <c:v>0.39445380494347498</c:v>
                </c:pt>
                <c:pt idx="356">
                  <c:v>1.1109523847672249</c:v>
                </c:pt>
                <c:pt idx="357">
                  <c:v>1.5220818225447748</c:v>
                </c:pt>
                <c:pt idx="358">
                  <c:v>1.5882719771879996</c:v>
                </c:pt>
                <c:pt idx="359">
                  <c:v>1.6803725779505996</c:v>
                </c:pt>
                <c:pt idx="360">
                  <c:v>0.41748312978247487</c:v>
                </c:pt>
                <c:pt idx="361">
                  <c:v>0.93185260352572474</c:v>
                </c:pt>
                <c:pt idx="362">
                  <c:v>1.1804105523658499</c:v>
                </c:pt>
                <c:pt idx="363">
                  <c:v>1.7240720601757498</c:v>
                </c:pt>
                <c:pt idx="364">
                  <c:v>1.4319864036116998</c:v>
                </c:pt>
              </c:numCache>
            </c:numRef>
          </c:xVal>
          <c:yVal>
            <c:numRef>
              <c:f>'2014'!$S$4:$S$368</c:f>
              <c:numCache>
                <c:formatCode>0.0</c:formatCode>
                <c:ptCount val="365"/>
                <c:pt idx="0">
                  <c:v>1.3188144071014936</c:v>
                </c:pt>
                <c:pt idx="1">
                  <c:v>1.1835898008864989</c:v>
                </c:pt>
                <c:pt idx="2">
                  <c:v>1.2825228194017972</c:v>
                </c:pt>
                <c:pt idx="3">
                  <c:v>1.2475242639531521</c:v>
                </c:pt>
                <c:pt idx="4">
                  <c:v>0.70609728786810588</c:v>
                </c:pt>
                <c:pt idx="5">
                  <c:v>0.87782346226866947</c:v>
                </c:pt>
                <c:pt idx="6">
                  <c:v>1.6417860378090399</c:v>
                </c:pt>
                <c:pt idx="7">
                  <c:v>2.0583863501559789</c:v>
                </c:pt>
                <c:pt idx="8">
                  <c:v>1.7211107277810764</c:v>
                </c:pt>
                <c:pt idx="9">
                  <c:v>1.4592969833791396</c:v>
                </c:pt>
                <c:pt idx="10">
                  <c:v>1.8826214667004093</c:v>
                </c:pt>
                <c:pt idx="11">
                  <c:v>1.5834182118940749</c:v>
                </c:pt>
                <c:pt idx="12">
                  <c:v>0.18770877443418055</c:v>
                </c:pt>
                <c:pt idx="13">
                  <c:v>0.62502227717130754</c:v>
                </c:pt>
                <c:pt idx="14">
                  <c:v>1.0495095471318037</c:v>
                </c:pt>
                <c:pt idx="15">
                  <c:v>0.21403839285714285</c:v>
                </c:pt>
                <c:pt idx="16">
                  <c:v>0.91641669252051561</c:v>
                </c:pt>
                <c:pt idx="17">
                  <c:v>1.9834614739218213</c:v>
                </c:pt>
                <c:pt idx="18">
                  <c:v>1.915810725459056</c:v>
                </c:pt>
                <c:pt idx="19">
                  <c:v>2.0662545825229812</c:v>
                </c:pt>
                <c:pt idx="20">
                  <c:v>1.2716601196101558</c:v>
                </c:pt>
                <c:pt idx="21">
                  <c:v>0.60119618325247992</c:v>
                </c:pt>
                <c:pt idx="22">
                  <c:v>0.3213593496687982</c:v>
                </c:pt>
                <c:pt idx="23">
                  <c:v>1.8068233874954183</c:v>
                </c:pt>
                <c:pt idx="24">
                  <c:v>1.3388743574858497</c:v>
                </c:pt>
                <c:pt idx="25">
                  <c:v>0.37760052562114688</c:v>
                </c:pt>
                <c:pt idx="26">
                  <c:v>0.23291049253276117</c:v>
                </c:pt>
                <c:pt idx="27">
                  <c:v>0.39937097559071599</c:v>
                </c:pt>
                <c:pt idx="28">
                  <c:v>0.3722668833986576</c:v>
                </c:pt>
                <c:pt idx="29">
                  <c:v>0.47479505960880092</c:v>
                </c:pt>
                <c:pt idx="30">
                  <c:v>1.7835095778570942</c:v>
                </c:pt>
                <c:pt idx="31">
                  <c:v>1.3238293605721347</c:v>
                </c:pt>
                <c:pt idx="32">
                  <c:v>0.55355250287356494</c:v>
                </c:pt>
                <c:pt idx="33">
                  <c:v>-0.54899917389116326</c:v>
                </c:pt>
                <c:pt idx="34">
                  <c:v>-0.4529352182160572</c:v>
                </c:pt>
                <c:pt idx="35">
                  <c:v>0.72012532252840278</c:v>
                </c:pt>
                <c:pt idx="36">
                  <c:v>1.6425605931899445</c:v>
                </c:pt>
                <c:pt idx="37">
                  <c:v>1.9585830606722776</c:v>
                </c:pt>
                <c:pt idx="38">
                  <c:v>1.860336079015956</c:v>
                </c:pt>
                <c:pt idx="39">
                  <c:v>2.5612926055208329</c:v>
                </c:pt>
                <c:pt idx="40">
                  <c:v>2.0606141573664716</c:v>
                </c:pt>
                <c:pt idx="41">
                  <c:v>2.082660896747182</c:v>
                </c:pt>
                <c:pt idx="42">
                  <c:v>0.25523333333333331</c:v>
                </c:pt>
                <c:pt idx="43">
                  <c:v>0.28047088846880902</c:v>
                </c:pt>
                <c:pt idx="44">
                  <c:v>0.279775</c:v>
                </c:pt>
                <c:pt idx="45">
                  <c:v>0.43764484187193475</c:v>
                </c:pt>
                <c:pt idx="46">
                  <c:v>0.63069365508395026</c:v>
                </c:pt>
                <c:pt idx="47">
                  <c:v>2.5474427002377733</c:v>
                </c:pt>
                <c:pt idx="48">
                  <c:v>3.387014630006024</c:v>
                </c:pt>
                <c:pt idx="49">
                  <c:v>2.8959299724678638</c:v>
                </c:pt>
                <c:pt idx="50">
                  <c:v>3.2840101896674567</c:v>
                </c:pt>
                <c:pt idx="51">
                  <c:v>3.4885616275996179</c:v>
                </c:pt>
                <c:pt idx="52">
                  <c:v>2.8032828907722118</c:v>
                </c:pt>
                <c:pt idx="53">
                  <c:v>3.252940272919469</c:v>
                </c:pt>
                <c:pt idx="54">
                  <c:v>3.4241943912784372</c:v>
                </c:pt>
                <c:pt idx="55">
                  <c:v>1.6243631484993615</c:v>
                </c:pt>
                <c:pt idx="56">
                  <c:v>1.9453428376465949</c:v>
                </c:pt>
                <c:pt idx="57">
                  <c:v>2.2571703272210089</c:v>
                </c:pt>
                <c:pt idx="58">
                  <c:v>1.9499913666588991</c:v>
                </c:pt>
                <c:pt idx="59">
                  <c:v>0.23783670886075944</c:v>
                </c:pt>
                <c:pt idx="60">
                  <c:v>0.26752818003913892</c:v>
                </c:pt>
                <c:pt idx="61">
                  <c:v>0.30986521739130429</c:v>
                </c:pt>
                <c:pt idx="62">
                  <c:v>0.7952928443839381</c:v>
                </c:pt>
                <c:pt idx="63">
                  <c:v>2.7929497254867965</c:v>
                </c:pt>
                <c:pt idx="64">
                  <c:v>3.4572462230663987</c:v>
                </c:pt>
                <c:pt idx="65">
                  <c:v>4.6026980413021494</c:v>
                </c:pt>
                <c:pt idx="66">
                  <c:v>4.5577399619196637</c:v>
                </c:pt>
                <c:pt idx="67">
                  <c:v>4.5689286357050625</c:v>
                </c:pt>
                <c:pt idx="68">
                  <c:v>0.55750968638092169</c:v>
                </c:pt>
                <c:pt idx="69">
                  <c:v>2.385410806224475</c:v>
                </c:pt>
                <c:pt idx="70">
                  <c:v>0.80876174331523187</c:v>
                </c:pt>
                <c:pt idx="71">
                  <c:v>0.77811787014622236</c:v>
                </c:pt>
                <c:pt idx="72">
                  <c:v>0.79914341917240483</c:v>
                </c:pt>
                <c:pt idx="73">
                  <c:v>4.169793521971128</c:v>
                </c:pt>
                <c:pt idx="74">
                  <c:v>2.2257897190042524</c:v>
                </c:pt>
                <c:pt idx="75">
                  <c:v>0.52682661954465981</c:v>
                </c:pt>
                <c:pt idx="76">
                  <c:v>1.06937479833906</c:v>
                </c:pt>
                <c:pt idx="77">
                  <c:v>4.3796968027237941</c:v>
                </c:pt>
                <c:pt idx="78">
                  <c:v>4.7201880790617325</c:v>
                </c:pt>
                <c:pt idx="79">
                  <c:v>4.3363838892038116</c:v>
                </c:pt>
                <c:pt idx="80">
                  <c:v>6.2291059168216272</c:v>
                </c:pt>
                <c:pt idx="81">
                  <c:v>4.8455622831833329</c:v>
                </c:pt>
                <c:pt idx="82">
                  <c:v>4.9141291781760224</c:v>
                </c:pt>
                <c:pt idx="83">
                  <c:v>4.8962845737889085</c:v>
                </c:pt>
                <c:pt idx="84">
                  <c:v>4.3942289101658663</c:v>
                </c:pt>
                <c:pt idx="85">
                  <c:v>4.7421612176376087</c:v>
                </c:pt>
                <c:pt idx="86">
                  <c:v>4.3869781924343734</c:v>
                </c:pt>
                <c:pt idx="87">
                  <c:v>3.6476136511043906</c:v>
                </c:pt>
                <c:pt idx="88">
                  <c:v>3.5695734392603073</c:v>
                </c:pt>
                <c:pt idx="89">
                  <c:v>8.6136994219653165E-2</c:v>
                </c:pt>
                <c:pt idx="90">
                  <c:v>3.1928043235105688</c:v>
                </c:pt>
                <c:pt idx="91">
                  <c:v>6.1568928761241013</c:v>
                </c:pt>
                <c:pt idx="92">
                  <c:v>5.4295312659410335</c:v>
                </c:pt>
                <c:pt idx="93">
                  <c:v>5.8801536619038259</c:v>
                </c:pt>
                <c:pt idx="94">
                  <c:v>5.4724341312237934</c:v>
                </c:pt>
                <c:pt idx="95">
                  <c:v>5.2675065083753774</c:v>
                </c:pt>
                <c:pt idx="96">
                  <c:v>5.4919316330411014</c:v>
                </c:pt>
                <c:pt idx="97">
                  <c:v>6.2194674895305031</c:v>
                </c:pt>
                <c:pt idx="98">
                  <c:v>5.7830306901481787</c:v>
                </c:pt>
                <c:pt idx="99">
                  <c:v>2.8846563845500004</c:v>
                </c:pt>
                <c:pt idx="100">
                  <c:v>6.3418994805140034</c:v>
                </c:pt>
                <c:pt idx="101">
                  <c:v>5.3654744262221588</c:v>
                </c:pt>
                <c:pt idx="102">
                  <c:v>2.4147141917311878</c:v>
                </c:pt>
                <c:pt idx="103">
                  <c:v>6.0078226666450512</c:v>
                </c:pt>
                <c:pt idx="104">
                  <c:v>4.8319896857376081</c:v>
                </c:pt>
                <c:pt idx="105">
                  <c:v>4.4071544180389894</c:v>
                </c:pt>
                <c:pt idx="106">
                  <c:v>3.2612558364652702</c:v>
                </c:pt>
                <c:pt idx="107">
                  <c:v>6.8599967871284599</c:v>
                </c:pt>
                <c:pt idx="108">
                  <c:v>6.5916172665261215</c:v>
                </c:pt>
                <c:pt idx="109">
                  <c:v>0.82689632001720736</c:v>
                </c:pt>
                <c:pt idx="110">
                  <c:v>6.2722577867786278</c:v>
                </c:pt>
                <c:pt idx="111">
                  <c:v>6.9926198974343956</c:v>
                </c:pt>
                <c:pt idx="112">
                  <c:v>7.2315498779400214</c:v>
                </c:pt>
                <c:pt idx="113">
                  <c:v>8.3011857620847831</c:v>
                </c:pt>
                <c:pt idx="114">
                  <c:v>5.0542021726334667</c:v>
                </c:pt>
                <c:pt idx="115">
                  <c:v>8.9788044441413373</c:v>
                </c:pt>
                <c:pt idx="116">
                  <c:v>8.4902248932355793</c:v>
                </c:pt>
                <c:pt idx="117">
                  <c:v>5.3694332754048411</c:v>
                </c:pt>
                <c:pt idx="118">
                  <c:v>7.0891087721270436</c:v>
                </c:pt>
                <c:pt idx="119">
                  <c:v>8.6205035428036556</c:v>
                </c:pt>
                <c:pt idx="120">
                  <c:v>0.47490758314160209</c:v>
                </c:pt>
                <c:pt idx="121">
                  <c:v>0.47654768823139765</c:v>
                </c:pt>
                <c:pt idx="122">
                  <c:v>0.49640147540983603</c:v>
                </c:pt>
                <c:pt idx="123">
                  <c:v>0.48418154135338332</c:v>
                </c:pt>
                <c:pt idx="124">
                  <c:v>0.47521973867595813</c:v>
                </c:pt>
                <c:pt idx="125">
                  <c:v>0.46825499999999992</c:v>
                </c:pt>
                <c:pt idx="126">
                  <c:v>0.40123756345177658</c:v>
                </c:pt>
                <c:pt idx="127">
                  <c:v>0.40970147058823531</c:v>
                </c:pt>
                <c:pt idx="128">
                  <c:v>0.3649742358078602</c:v>
                </c:pt>
                <c:pt idx="129">
                  <c:v>0.3607951255539143</c:v>
                </c:pt>
                <c:pt idx="130">
                  <c:v>0.37336610169491524</c:v>
                </c:pt>
                <c:pt idx="131">
                  <c:v>0.3538455370650529</c:v>
                </c:pt>
                <c:pt idx="132">
                  <c:v>0.3479462962962962</c:v>
                </c:pt>
                <c:pt idx="133">
                  <c:v>0.33986513470681451</c:v>
                </c:pt>
                <c:pt idx="134">
                  <c:v>0.36823093525179851</c:v>
                </c:pt>
                <c:pt idx="135">
                  <c:v>0.39870769230769226</c:v>
                </c:pt>
                <c:pt idx="136">
                  <c:v>0.41229999999999994</c:v>
                </c:pt>
                <c:pt idx="137">
                  <c:v>0.38381032608695653</c:v>
                </c:pt>
                <c:pt idx="138">
                  <c:v>0.35561428571428566</c:v>
                </c:pt>
                <c:pt idx="139">
                  <c:v>0.35197504201680663</c:v>
                </c:pt>
                <c:pt idx="140">
                  <c:v>0.37297779349363502</c:v>
                </c:pt>
                <c:pt idx="141">
                  <c:v>0.36414817518248171</c:v>
                </c:pt>
                <c:pt idx="142">
                  <c:v>0.39899633204633206</c:v>
                </c:pt>
                <c:pt idx="143">
                  <c:v>0.41473942060085833</c:v>
                </c:pt>
                <c:pt idx="144">
                  <c:v>0.42315395184135968</c:v>
                </c:pt>
                <c:pt idx="145">
                  <c:v>0.41276807947019867</c:v>
                </c:pt>
                <c:pt idx="146">
                  <c:v>0.38977250996015933</c:v>
                </c:pt>
                <c:pt idx="147">
                  <c:v>0.39181304347826079</c:v>
                </c:pt>
                <c:pt idx="148">
                  <c:v>0.41698077065351419</c:v>
                </c:pt>
                <c:pt idx="149">
                  <c:v>0.51369214285714282</c:v>
                </c:pt>
                <c:pt idx="150">
                  <c:v>0.52461180577849109</c:v>
                </c:pt>
                <c:pt idx="151">
                  <c:v>10.552307153648943</c:v>
                </c:pt>
                <c:pt idx="152">
                  <c:v>9.4915110998208334</c:v>
                </c:pt>
                <c:pt idx="153">
                  <c:v>10.083615987970884</c:v>
                </c:pt>
                <c:pt idx="154">
                  <c:v>13.517780690383839</c:v>
                </c:pt>
                <c:pt idx="155">
                  <c:v>3.6845776904847436</c:v>
                </c:pt>
                <c:pt idx="156">
                  <c:v>12.087124986863493</c:v>
                </c:pt>
                <c:pt idx="157">
                  <c:v>6.859762560209286</c:v>
                </c:pt>
                <c:pt idx="158">
                  <c:v>11.698405626131455</c:v>
                </c:pt>
                <c:pt idx="159">
                  <c:v>13.0707742195546</c:v>
                </c:pt>
                <c:pt idx="160">
                  <c:v>10.126057687401083</c:v>
                </c:pt>
                <c:pt idx="161">
                  <c:v>10.814261648512616</c:v>
                </c:pt>
                <c:pt idx="162">
                  <c:v>9.2695061120755362</c:v>
                </c:pt>
                <c:pt idx="163">
                  <c:v>12.509777998638771</c:v>
                </c:pt>
                <c:pt idx="164">
                  <c:v>13.936123852146951</c:v>
                </c:pt>
                <c:pt idx="165">
                  <c:v>12.350205360910605</c:v>
                </c:pt>
                <c:pt idx="166">
                  <c:v>13.684442082705644</c:v>
                </c:pt>
                <c:pt idx="167">
                  <c:v>13.15514876704396</c:v>
                </c:pt>
                <c:pt idx="168">
                  <c:v>14.137137528356702</c:v>
                </c:pt>
                <c:pt idx="169">
                  <c:v>10.988631153279131</c:v>
                </c:pt>
                <c:pt idx="170">
                  <c:v>12.98652840555925</c:v>
                </c:pt>
                <c:pt idx="171">
                  <c:v>10.063456026406715</c:v>
                </c:pt>
                <c:pt idx="172">
                  <c:v>13.324336960503462</c:v>
                </c:pt>
                <c:pt idx="173">
                  <c:v>14.639402199397079</c:v>
                </c:pt>
                <c:pt idx="174">
                  <c:v>15.568955563919619</c:v>
                </c:pt>
                <c:pt idx="175">
                  <c:v>0.59789936124055909</c:v>
                </c:pt>
                <c:pt idx="176">
                  <c:v>3.0325808152194149</c:v>
                </c:pt>
                <c:pt idx="177">
                  <c:v>3.1241106146116748</c:v>
                </c:pt>
                <c:pt idx="178">
                  <c:v>10.982685494668369</c:v>
                </c:pt>
                <c:pt idx="179">
                  <c:v>12.816402389365862</c:v>
                </c:pt>
                <c:pt idx="180">
                  <c:v>13.326387099006039</c:v>
                </c:pt>
                <c:pt idx="181">
                  <c:v>13.734763147246348</c:v>
                </c:pt>
                <c:pt idx="182">
                  <c:v>12.544330934852258</c:v>
                </c:pt>
                <c:pt idx="183">
                  <c:v>14.180201998254766</c:v>
                </c:pt>
                <c:pt idx="184">
                  <c:v>11.64081651753394</c:v>
                </c:pt>
                <c:pt idx="185">
                  <c:v>10.873218792132054</c:v>
                </c:pt>
                <c:pt idx="186">
                  <c:v>13.350132272680003</c:v>
                </c:pt>
                <c:pt idx="187">
                  <c:v>14.475218839519693</c:v>
                </c:pt>
                <c:pt idx="188">
                  <c:v>13.204478641420218</c:v>
                </c:pt>
                <c:pt idx="189">
                  <c:v>15.141419587872511</c:v>
                </c:pt>
                <c:pt idx="190">
                  <c:v>13.894013094163386</c:v>
                </c:pt>
                <c:pt idx="191">
                  <c:v>13.982084183723956</c:v>
                </c:pt>
                <c:pt idx="192">
                  <c:v>11.338754651035753</c:v>
                </c:pt>
                <c:pt idx="193">
                  <c:v>11.91753016975483</c:v>
                </c:pt>
                <c:pt idx="194">
                  <c:v>0.58488676658163274</c:v>
                </c:pt>
                <c:pt idx="195">
                  <c:v>12.880187226054909</c:v>
                </c:pt>
                <c:pt idx="196">
                  <c:v>12.926416264413882</c:v>
                </c:pt>
                <c:pt idx="197">
                  <c:v>14.093914904964146</c:v>
                </c:pt>
                <c:pt idx="198">
                  <c:v>14.255010262639681</c:v>
                </c:pt>
                <c:pt idx="199">
                  <c:v>12.009410185568537</c:v>
                </c:pt>
                <c:pt idx="200">
                  <c:v>13.929445606845958</c:v>
                </c:pt>
                <c:pt idx="201">
                  <c:v>11.734965103460864</c:v>
                </c:pt>
                <c:pt idx="202">
                  <c:v>14.75699513377568</c:v>
                </c:pt>
                <c:pt idx="203">
                  <c:v>13.168798509256803</c:v>
                </c:pt>
                <c:pt idx="204">
                  <c:v>13.185781900036947</c:v>
                </c:pt>
                <c:pt idx="205">
                  <c:v>11.967147775184905</c:v>
                </c:pt>
                <c:pt idx="206">
                  <c:v>11.989121518148938</c:v>
                </c:pt>
                <c:pt idx="207">
                  <c:v>11.492595143108183</c:v>
                </c:pt>
                <c:pt idx="208">
                  <c:v>15.112866378070999</c:v>
                </c:pt>
                <c:pt idx="209">
                  <c:v>14.835927385335065</c:v>
                </c:pt>
                <c:pt idx="210">
                  <c:v>13.316388083700911</c:v>
                </c:pt>
                <c:pt idx="211">
                  <c:v>14.446843162104875</c:v>
                </c:pt>
                <c:pt idx="212">
                  <c:v>13.742819453370721</c:v>
                </c:pt>
                <c:pt idx="213">
                  <c:v>13.067297125000502</c:v>
                </c:pt>
                <c:pt idx="214">
                  <c:v>12.169431192884186</c:v>
                </c:pt>
                <c:pt idx="215">
                  <c:v>13.465178036066323</c:v>
                </c:pt>
                <c:pt idx="216">
                  <c:v>13.864760582738661</c:v>
                </c:pt>
                <c:pt idx="217">
                  <c:v>13.514203777038702</c:v>
                </c:pt>
                <c:pt idx="218">
                  <c:v>13.157563195637096</c:v>
                </c:pt>
                <c:pt idx="219">
                  <c:v>11.730217501709836</c:v>
                </c:pt>
                <c:pt idx="220">
                  <c:v>12.567688849898577</c:v>
                </c:pt>
                <c:pt idx="221">
                  <c:v>11.413873597558412</c:v>
                </c:pt>
                <c:pt idx="222">
                  <c:v>11.709460909414124</c:v>
                </c:pt>
                <c:pt idx="223">
                  <c:v>11.68258776137144</c:v>
                </c:pt>
                <c:pt idx="224">
                  <c:v>12.895455581054192</c:v>
                </c:pt>
                <c:pt idx="225">
                  <c:v>11.341636908066418</c:v>
                </c:pt>
                <c:pt idx="226">
                  <c:v>0.64221189075630247</c:v>
                </c:pt>
                <c:pt idx="227">
                  <c:v>11.677429721783843</c:v>
                </c:pt>
                <c:pt idx="228">
                  <c:v>10.49546013101938</c:v>
                </c:pt>
                <c:pt idx="229">
                  <c:v>9.898043448978834</c:v>
                </c:pt>
                <c:pt idx="230">
                  <c:v>8.1085807355803396</c:v>
                </c:pt>
                <c:pt idx="231">
                  <c:v>11.459984991642857</c:v>
                </c:pt>
                <c:pt idx="232">
                  <c:v>11.934339512748911</c:v>
                </c:pt>
                <c:pt idx="233">
                  <c:v>11.478503116060427</c:v>
                </c:pt>
                <c:pt idx="234">
                  <c:v>11.82812726655262</c:v>
                </c:pt>
                <c:pt idx="235">
                  <c:v>9.6310816392515726</c:v>
                </c:pt>
                <c:pt idx="236">
                  <c:v>10.491569359736609</c:v>
                </c:pt>
                <c:pt idx="237">
                  <c:v>7.7816091404238765</c:v>
                </c:pt>
                <c:pt idx="238">
                  <c:v>7.9278732887018828</c:v>
                </c:pt>
                <c:pt idx="239">
                  <c:v>10.732145241347128</c:v>
                </c:pt>
                <c:pt idx="240">
                  <c:v>11.81913220505144</c:v>
                </c:pt>
                <c:pt idx="241">
                  <c:v>11.697796039607239</c:v>
                </c:pt>
                <c:pt idx="242">
                  <c:v>11.188725366166924</c:v>
                </c:pt>
                <c:pt idx="243">
                  <c:v>12.582816542571063</c:v>
                </c:pt>
                <c:pt idx="244">
                  <c:v>10.876965464871891</c:v>
                </c:pt>
                <c:pt idx="245">
                  <c:v>9.729754111812781</c:v>
                </c:pt>
                <c:pt idx="246">
                  <c:v>10.316999498384311</c:v>
                </c:pt>
                <c:pt idx="247">
                  <c:v>0.5900668438177874</c:v>
                </c:pt>
                <c:pt idx="248">
                  <c:v>9.8094832187182579</c:v>
                </c:pt>
                <c:pt idx="249">
                  <c:v>9.9817830036712465</c:v>
                </c:pt>
                <c:pt idx="250">
                  <c:v>9.982361844670244</c:v>
                </c:pt>
                <c:pt idx="251">
                  <c:v>10.016514306833038</c:v>
                </c:pt>
                <c:pt idx="252">
                  <c:v>9.6425396154592349</c:v>
                </c:pt>
                <c:pt idx="253">
                  <c:v>9.9277644004512275</c:v>
                </c:pt>
                <c:pt idx="254">
                  <c:v>9.6116328595273473</c:v>
                </c:pt>
                <c:pt idx="255">
                  <c:v>10.646979807527057</c:v>
                </c:pt>
                <c:pt idx="256">
                  <c:v>7.8415030129063092</c:v>
                </c:pt>
                <c:pt idx="257">
                  <c:v>9.1608418384446733</c:v>
                </c:pt>
                <c:pt idx="258">
                  <c:v>9.3307021392676432</c:v>
                </c:pt>
                <c:pt idx="259">
                  <c:v>8.1516762785366765</c:v>
                </c:pt>
                <c:pt idx="260">
                  <c:v>6.6583025595818235</c:v>
                </c:pt>
                <c:pt idx="261">
                  <c:v>7.1376922678836605</c:v>
                </c:pt>
                <c:pt idx="262">
                  <c:v>5.8168350670128328</c:v>
                </c:pt>
                <c:pt idx="263">
                  <c:v>8.4305165309609631</c:v>
                </c:pt>
                <c:pt idx="264">
                  <c:v>5.2443510482930371</c:v>
                </c:pt>
                <c:pt idx="265">
                  <c:v>6.6631556317195377</c:v>
                </c:pt>
                <c:pt idx="266">
                  <c:v>5.5406246420465468</c:v>
                </c:pt>
                <c:pt idx="267">
                  <c:v>7.7718219496372587</c:v>
                </c:pt>
                <c:pt idx="268">
                  <c:v>8.4072204499987837</c:v>
                </c:pt>
                <c:pt idx="269">
                  <c:v>5.8881543350963055</c:v>
                </c:pt>
                <c:pt idx="270">
                  <c:v>2.0539894550508797</c:v>
                </c:pt>
                <c:pt idx="271">
                  <c:v>5.1861358846113266</c:v>
                </c:pt>
                <c:pt idx="272">
                  <c:v>6.4271085208877601</c:v>
                </c:pt>
                <c:pt idx="273">
                  <c:v>6.405820810741357</c:v>
                </c:pt>
                <c:pt idx="274">
                  <c:v>6.216347433101614</c:v>
                </c:pt>
                <c:pt idx="275">
                  <c:v>6.8932960698905177</c:v>
                </c:pt>
                <c:pt idx="276">
                  <c:v>5.8747171235121023</c:v>
                </c:pt>
                <c:pt idx="277">
                  <c:v>7.2229586713034397</c:v>
                </c:pt>
                <c:pt idx="278">
                  <c:v>7.6352642062298823</c:v>
                </c:pt>
                <c:pt idx="279">
                  <c:v>7.5012522465712976</c:v>
                </c:pt>
                <c:pt idx="280">
                  <c:v>7.5419058488872919</c:v>
                </c:pt>
                <c:pt idx="281">
                  <c:v>6.406531502048856</c:v>
                </c:pt>
                <c:pt idx="282">
                  <c:v>6.1604575372136869</c:v>
                </c:pt>
                <c:pt idx="283">
                  <c:v>3.4760254443412895</c:v>
                </c:pt>
                <c:pt idx="284">
                  <c:v>4.2397449093064887</c:v>
                </c:pt>
                <c:pt idx="285">
                  <c:v>3.784029233201335</c:v>
                </c:pt>
                <c:pt idx="286">
                  <c:v>1.3006966849929695</c:v>
                </c:pt>
                <c:pt idx="287">
                  <c:v>4.3657320356666451</c:v>
                </c:pt>
                <c:pt idx="288">
                  <c:v>2.8870343220923833</c:v>
                </c:pt>
                <c:pt idx="289">
                  <c:v>3.342719185026334</c:v>
                </c:pt>
                <c:pt idx="290">
                  <c:v>3.5225572046765317</c:v>
                </c:pt>
                <c:pt idx="291">
                  <c:v>1.0755256680804262</c:v>
                </c:pt>
                <c:pt idx="292">
                  <c:v>1.2467109974069202</c:v>
                </c:pt>
                <c:pt idx="293">
                  <c:v>2.6629817246854093</c:v>
                </c:pt>
                <c:pt idx="294">
                  <c:v>4.1768900682602217</c:v>
                </c:pt>
                <c:pt idx="295">
                  <c:v>3.4715113919032703</c:v>
                </c:pt>
                <c:pt idx="296">
                  <c:v>5.223365003035938</c:v>
                </c:pt>
                <c:pt idx="297">
                  <c:v>4.9797572014301688</c:v>
                </c:pt>
                <c:pt idx="298">
                  <c:v>3.7770941082300697</c:v>
                </c:pt>
                <c:pt idx="299">
                  <c:v>5.4311093400341788</c:v>
                </c:pt>
                <c:pt idx="300">
                  <c:v>2.6799021431718799</c:v>
                </c:pt>
                <c:pt idx="301">
                  <c:v>4.862881306743942</c:v>
                </c:pt>
                <c:pt idx="302">
                  <c:v>3.6335959182290138</c:v>
                </c:pt>
                <c:pt idx="303">
                  <c:v>0.7775148222262247</c:v>
                </c:pt>
                <c:pt idx="304">
                  <c:v>1.7947057578322763</c:v>
                </c:pt>
                <c:pt idx="305">
                  <c:v>2.3851527252978921</c:v>
                </c:pt>
                <c:pt idx="306">
                  <c:v>2.2033556690581602</c:v>
                </c:pt>
                <c:pt idx="307">
                  <c:v>2.4884061965494686</c:v>
                </c:pt>
                <c:pt idx="308">
                  <c:v>2.3946169746542054</c:v>
                </c:pt>
                <c:pt idx="309">
                  <c:v>3.2463610310387168</c:v>
                </c:pt>
                <c:pt idx="310">
                  <c:v>3.9065466029282647</c:v>
                </c:pt>
                <c:pt idx="311">
                  <c:v>0.32394999999999996</c:v>
                </c:pt>
                <c:pt idx="312">
                  <c:v>3.0891939331439366</c:v>
                </c:pt>
                <c:pt idx="313">
                  <c:v>2.7918786040212296</c:v>
                </c:pt>
                <c:pt idx="314">
                  <c:v>3.1106664430273683</c:v>
                </c:pt>
                <c:pt idx="315">
                  <c:v>3.0064494407192446</c:v>
                </c:pt>
                <c:pt idx="316">
                  <c:v>2.4803085166943859</c:v>
                </c:pt>
                <c:pt idx="317">
                  <c:v>2.0166525201601018</c:v>
                </c:pt>
                <c:pt idx="318">
                  <c:v>0.85874641073563196</c:v>
                </c:pt>
                <c:pt idx="319">
                  <c:v>1.6265288398840343</c:v>
                </c:pt>
                <c:pt idx="320">
                  <c:v>0.53345446819695097</c:v>
                </c:pt>
                <c:pt idx="321">
                  <c:v>2.2124444014913038</c:v>
                </c:pt>
                <c:pt idx="322">
                  <c:v>0.30809230769230761</c:v>
                </c:pt>
                <c:pt idx="323">
                  <c:v>0.30018980322003574</c:v>
                </c:pt>
                <c:pt idx="324">
                  <c:v>0.27121395348837207</c:v>
                </c:pt>
                <c:pt idx="325">
                  <c:v>0.19587674418604648</c:v>
                </c:pt>
                <c:pt idx="326">
                  <c:v>0.21012972972972968</c:v>
                </c:pt>
                <c:pt idx="327">
                  <c:v>0.17266772616136919</c:v>
                </c:pt>
                <c:pt idx="328">
                  <c:v>0.21403839285714285</c:v>
                </c:pt>
                <c:pt idx="329">
                  <c:v>0.21995305455913766</c:v>
                </c:pt>
                <c:pt idx="330">
                  <c:v>0.36297436046542303</c:v>
                </c:pt>
                <c:pt idx="331">
                  <c:v>1.5926637982306744</c:v>
                </c:pt>
                <c:pt idx="332">
                  <c:v>0.19587674418604648</c:v>
                </c:pt>
                <c:pt idx="333">
                  <c:v>0.20814886877828051</c:v>
                </c:pt>
                <c:pt idx="334">
                  <c:v>0.28333958323733532</c:v>
                </c:pt>
                <c:pt idx="335">
                  <c:v>0.29868876173580799</c:v>
                </c:pt>
                <c:pt idx="336">
                  <c:v>0.31950769450674721</c:v>
                </c:pt>
                <c:pt idx="337">
                  <c:v>1.4371777891544464</c:v>
                </c:pt>
                <c:pt idx="338">
                  <c:v>1.8004675833112502</c:v>
                </c:pt>
                <c:pt idx="339">
                  <c:v>1.8089836219589543</c:v>
                </c:pt>
                <c:pt idx="340">
                  <c:v>0.76384574431781871</c:v>
                </c:pt>
                <c:pt idx="341">
                  <c:v>1.0842230498037091</c:v>
                </c:pt>
                <c:pt idx="342">
                  <c:v>1.3546691114645111</c:v>
                </c:pt>
                <c:pt idx="343">
                  <c:v>0.35195103370138797</c:v>
                </c:pt>
                <c:pt idx="344">
                  <c:v>1.9311238253148149</c:v>
                </c:pt>
                <c:pt idx="345">
                  <c:v>0.89369172339771075</c:v>
                </c:pt>
                <c:pt idx="346">
                  <c:v>0.36484946974531512</c:v>
                </c:pt>
                <c:pt idx="347">
                  <c:v>0.31420535871414279</c:v>
                </c:pt>
                <c:pt idx="348">
                  <c:v>0.58415198935024315</c:v>
                </c:pt>
                <c:pt idx="349">
                  <c:v>1.6526488883200681</c:v>
                </c:pt>
                <c:pt idx="350">
                  <c:v>1.6824491887827486</c:v>
                </c:pt>
                <c:pt idx="351">
                  <c:v>0.62874461727355369</c:v>
                </c:pt>
                <c:pt idx="352">
                  <c:v>0.30613114319732765</c:v>
                </c:pt>
                <c:pt idx="353">
                  <c:v>0.95940240012942313</c:v>
                </c:pt>
                <c:pt idx="354">
                  <c:v>1.3799911867106873</c:v>
                </c:pt>
                <c:pt idx="355">
                  <c:v>0.37059568349052746</c:v>
                </c:pt>
                <c:pt idx="356">
                  <c:v>0.42677992693578437</c:v>
                </c:pt>
                <c:pt idx="357">
                  <c:v>1.403968617262175</c:v>
                </c:pt>
                <c:pt idx="358">
                  <c:v>1.5035096721768539</c:v>
                </c:pt>
                <c:pt idx="359">
                  <c:v>1.5994357595583988</c:v>
                </c:pt>
                <c:pt idx="360">
                  <c:v>0.40062414756363357</c:v>
                </c:pt>
                <c:pt idx="361">
                  <c:v>0.82163315563759109</c:v>
                </c:pt>
                <c:pt idx="362">
                  <c:v>1.0512030505555821</c:v>
                </c:pt>
                <c:pt idx="363">
                  <c:v>1.7450816113801462</c:v>
                </c:pt>
                <c:pt idx="364">
                  <c:v>1.4596195058026662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228096"/>
        <c:axId val="202230016"/>
      </c:scatterChart>
      <c:valAx>
        <c:axId val="20222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2230016"/>
        <c:crosses val="autoZero"/>
        <c:crossBetween val="midCat"/>
      </c:valAx>
      <c:valAx>
        <c:axId val="202230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22280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'2015'!$R$4:$R$368</c:f>
              <c:numCache>
                <c:formatCode>0.0</c:formatCode>
                <c:ptCount val="365"/>
                <c:pt idx="0">
                  <c:v>0.44238306543360001</c:v>
                </c:pt>
                <c:pt idx="1">
                  <c:v>1.1128252056873003</c:v>
                </c:pt>
                <c:pt idx="2">
                  <c:v>0.14582464151385</c:v>
                </c:pt>
                <c:pt idx="3">
                  <c:v>1.2975029310432746</c:v>
                </c:pt>
                <c:pt idx="4">
                  <c:v>4.9638533421899993E-2</c:v>
                </c:pt>
                <c:pt idx="5">
                  <c:v>1.3442465914019999</c:v>
                </c:pt>
                <c:pt idx="6">
                  <c:v>0.24595358218859997</c:v>
                </c:pt>
                <c:pt idx="7">
                  <c:v>0.27702598099275</c:v>
                </c:pt>
                <c:pt idx="8">
                  <c:v>0.76591291007250006</c:v>
                </c:pt>
                <c:pt idx="9">
                  <c:v>1.1139594822007497</c:v>
                </c:pt>
                <c:pt idx="10">
                  <c:v>0.87346167427050014</c:v>
                </c:pt>
                <c:pt idx="11">
                  <c:v>1.3254578498001748</c:v>
                </c:pt>
                <c:pt idx="12">
                  <c:v>1.5677548083855</c:v>
                </c:pt>
                <c:pt idx="13">
                  <c:v>1.7839427794872751</c:v>
                </c:pt>
                <c:pt idx="14">
                  <c:v>0.36296750203379996</c:v>
                </c:pt>
                <c:pt idx="15">
                  <c:v>7.0775269153049991E-2</c:v>
                </c:pt>
                <c:pt idx="16">
                  <c:v>1.5001461327896999</c:v>
                </c:pt>
                <c:pt idx="17">
                  <c:v>1.5883136008877248</c:v>
                </c:pt>
                <c:pt idx="18">
                  <c:v>1.2608091226683</c:v>
                </c:pt>
                <c:pt idx="19">
                  <c:v>1.7897051448317995</c:v>
                </c:pt>
                <c:pt idx="20">
                  <c:v>1.4053153120061996</c:v>
                </c:pt>
                <c:pt idx="21">
                  <c:v>1.8713278693709998</c:v>
                </c:pt>
                <c:pt idx="22">
                  <c:v>1.9146599825413499</c:v>
                </c:pt>
                <c:pt idx="23">
                  <c:v>2.0596732688699997</c:v>
                </c:pt>
                <c:pt idx="24">
                  <c:v>1.74979427876805</c:v>
                </c:pt>
                <c:pt idx="25">
                  <c:v>2.0233494080091003</c:v>
                </c:pt>
                <c:pt idx="26">
                  <c:v>1.710142609253325</c:v>
                </c:pt>
                <c:pt idx="27">
                  <c:v>0.4525214445191249</c:v>
                </c:pt>
                <c:pt idx="28">
                  <c:v>1.7246998536173246</c:v>
                </c:pt>
                <c:pt idx="29">
                  <c:v>1.0932240038462999</c:v>
                </c:pt>
                <c:pt idx="30">
                  <c:v>1.1378809539489001</c:v>
                </c:pt>
                <c:pt idx="31">
                  <c:v>1.9599706334620499</c:v>
                </c:pt>
                <c:pt idx="32">
                  <c:v>0</c:v>
                </c:pt>
                <c:pt idx="33">
                  <c:v>2.1983402302202246</c:v>
                </c:pt>
                <c:pt idx="34">
                  <c:v>1.4327190543971247</c:v>
                </c:pt>
                <c:pt idx="35">
                  <c:v>2.1239468915692497</c:v>
                </c:pt>
                <c:pt idx="36">
                  <c:v>2.3930060473211245</c:v>
                </c:pt>
                <c:pt idx="37">
                  <c:v>2.0338983760382248</c:v>
                </c:pt>
                <c:pt idx="38">
                  <c:v>1.4816102029805998</c:v>
                </c:pt>
                <c:pt idx="39">
                  <c:v>9.7965981694349974E-2</c:v>
                </c:pt>
                <c:pt idx="40">
                  <c:v>0.35843530733099999</c:v>
                </c:pt>
                <c:pt idx="41">
                  <c:v>1.7291147898150003</c:v>
                </c:pt>
                <c:pt idx="42">
                  <c:v>1.0711564443168748</c:v>
                </c:pt>
                <c:pt idx="43">
                  <c:v>0.68857190133509993</c:v>
                </c:pt>
                <c:pt idx="44">
                  <c:v>0.66993381542520014</c:v>
                </c:pt>
                <c:pt idx="45">
                  <c:v>2.1341047932749997</c:v>
                </c:pt>
                <c:pt idx="46">
                  <c:v>0.46149963971467506</c:v>
                </c:pt>
                <c:pt idx="47">
                  <c:v>0.194978792943375</c:v>
                </c:pt>
                <c:pt idx="48">
                  <c:v>1.0717987262438999</c:v>
                </c:pt>
                <c:pt idx="49">
                  <c:v>0.5199598190189999</c:v>
                </c:pt>
                <c:pt idx="50">
                  <c:v>0.47857923116849993</c:v>
                </c:pt>
                <c:pt idx="51">
                  <c:v>0.74834107846469977</c:v>
                </c:pt>
                <c:pt idx="52">
                  <c:v>2.4700706697809993</c:v>
                </c:pt>
                <c:pt idx="53">
                  <c:v>2.7047197953728994</c:v>
                </c:pt>
                <c:pt idx="54">
                  <c:v>1.4026259789823747</c:v>
                </c:pt>
                <c:pt idx="55">
                  <c:v>0.25808314575329999</c:v>
                </c:pt>
                <c:pt idx="56">
                  <c:v>2.7684494859488997</c:v>
                </c:pt>
                <c:pt idx="57">
                  <c:v>2.5525332353411994</c:v>
                </c:pt>
                <c:pt idx="58">
                  <c:v>2.0570702528399996</c:v>
                </c:pt>
                <c:pt idx="59">
                  <c:v>2.4627441619267505</c:v>
                </c:pt>
                <c:pt idx="60">
                  <c:v>1.6529230372115999</c:v>
                </c:pt>
                <c:pt idx="61">
                  <c:v>0.90524216710507521</c:v>
                </c:pt>
                <c:pt idx="62">
                  <c:v>1.3349471938510498</c:v>
                </c:pt>
                <c:pt idx="63">
                  <c:v>2.7192947206004994</c:v>
                </c:pt>
                <c:pt idx="64">
                  <c:v>3.0972757315061994</c:v>
                </c:pt>
                <c:pt idx="65">
                  <c:v>3.1924100737814993</c:v>
                </c:pt>
                <c:pt idx="66">
                  <c:v>3.2056422356456986</c:v>
                </c:pt>
                <c:pt idx="67">
                  <c:v>3.907752153228524</c:v>
                </c:pt>
                <c:pt idx="68">
                  <c:v>2.9496061409891992</c:v>
                </c:pt>
                <c:pt idx="69">
                  <c:v>3.2211183937817998</c:v>
                </c:pt>
                <c:pt idx="70">
                  <c:v>0.25825946325420002</c:v>
                </c:pt>
                <c:pt idx="71">
                  <c:v>2.7769394928550502</c:v>
                </c:pt>
                <c:pt idx="72">
                  <c:v>3.0912849883401745</c:v>
                </c:pt>
                <c:pt idx="73">
                  <c:v>3.8459448882176992</c:v>
                </c:pt>
                <c:pt idx="74">
                  <c:v>1.5721403992609497</c:v>
                </c:pt>
                <c:pt idx="75">
                  <c:v>1.6337435976377248</c:v>
                </c:pt>
                <c:pt idx="76">
                  <c:v>2.8593903939566245</c:v>
                </c:pt>
                <c:pt idx="77">
                  <c:v>0.86528157361245006</c:v>
                </c:pt>
                <c:pt idx="78">
                  <c:v>1.1850299235488997</c:v>
                </c:pt>
                <c:pt idx="79">
                  <c:v>1.2864883669393499</c:v>
                </c:pt>
                <c:pt idx="80">
                  <c:v>1.0035890240694747</c:v>
                </c:pt>
                <c:pt idx="81">
                  <c:v>3.2519204227133991</c:v>
                </c:pt>
                <c:pt idx="82">
                  <c:v>1.1009166529176</c:v>
                </c:pt>
                <c:pt idx="83">
                  <c:v>0.76218212506912475</c:v>
                </c:pt>
                <c:pt idx="84">
                  <c:v>3.6946300929884996</c:v>
                </c:pt>
                <c:pt idx="85">
                  <c:v>4.0993200129023997</c:v>
                </c:pt>
                <c:pt idx="86">
                  <c:v>2.1827678096045244</c:v>
                </c:pt>
                <c:pt idx="87">
                  <c:v>0.32482521346514998</c:v>
                </c:pt>
                <c:pt idx="88">
                  <c:v>3.1821023758702491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6.4454252366327989</c:v>
                </c:pt>
                <c:pt idx="121">
                  <c:v>5.1956656714442992</c:v>
                </c:pt>
                <c:pt idx="122">
                  <c:v>5.0667147129936012</c:v>
                </c:pt>
                <c:pt idx="123">
                  <c:v>6.0260525873368502</c:v>
                </c:pt>
                <c:pt idx="124">
                  <c:v>5.8263854187288748</c:v>
                </c:pt>
                <c:pt idx="125">
                  <c:v>6.359372350707825</c:v>
                </c:pt>
                <c:pt idx="126">
                  <c:v>6.3089449315315491</c:v>
                </c:pt>
                <c:pt idx="127">
                  <c:v>0</c:v>
                </c:pt>
                <c:pt idx="128">
                  <c:v>0</c:v>
                </c:pt>
                <c:pt idx="129">
                  <c:v>4.5471834093493486</c:v>
                </c:pt>
                <c:pt idx="130">
                  <c:v>0</c:v>
                </c:pt>
                <c:pt idx="131">
                  <c:v>3.3718327763512494</c:v>
                </c:pt>
                <c:pt idx="132">
                  <c:v>5.9740730584607995</c:v>
                </c:pt>
                <c:pt idx="133">
                  <c:v>4.9342968318719995</c:v>
                </c:pt>
                <c:pt idx="134">
                  <c:v>5.4085153972713735</c:v>
                </c:pt>
                <c:pt idx="135">
                  <c:v>6.823521664287</c:v>
                </c:pt>
                <c:pt idx="136">
                  <c:v>2.5863803018927998</c:v>
                </c:pt>
                <c:pt idx="137">
                  <c:v>7.0307235820316238</c:v>
                </c:pt>
                <c:pt idx="138">
                  <c:v>7.3633521955331238</c:v>
                </c:pt>
                <c:pt idx="139">
                  <c:v>0</c:v>
                </c:pt>
                <c:pt idx="140">
                  <c:v>0</c:v>
                </c:pt>
                <c:pt idx="141">
                  <c:v>2.8183971889162494</c:v>
                </c:pt>
                <c:pt idx="142">
                  <c:v>0</c:v>
                </c:pt>
                <c:pt idx="143">
                  <c:v>5.3750131075599725</c:v>
                </c:pt>
                <c:pt idx="144">
                  <c:v>7.1686273194364496</c:v>
                </c:pt>
                <c:pt idx="145">
                  <c:v>6.8512374002501994</c:v>
                </c:pt>
                <c:pt idx="146">
                  <c:v>4.8556635239027246</c:v>
                </c:pt>
                <c:pt idx="147">
                  <c:v>6.7212742123583986</c:v>
                </c:pt>
                <c:pt idx="148">
                  <c:v>7.0637879020176007</c:v>
                </c:pt>
                <c:pt idx="149">
                  <c:v>7.1000336723975987</c:v>
                </c:pt>
                <c:pt idx="150">
                  <c:v>0</c:v>
                </c:pt>
                <c:pt idx="151">
                  <c:v>6.1444119717884984</c:v>
                </c:pt>
                <c:pt idx="152">
                  <c:v>4.4425350434843995</c:v>
                </c:pt>
                <c:pt idx="153">
                  <c:v>7.080582021194548</c:v>
                </c:pt>
                <c:pt idx="154">
                  <c:v>7.5477971228517005</c:v>
                </c:pt>
                <c:pt idx="155">
                  <c:v>0</c:v>
                </c:pt>
                <c:pt idx="156">
                  <c:v>7.6341681415376978</c:v>
                </c:pt>
                <c:pt idx="157">
                  <c:v>6.5051699797911722</c:v>
                </c:pt>
                <c:pt idx="158">
                  <c:v>0</c:v>
                </c:pt>
                <c:pt idx="159">
                  <c:v>7.1822474780296508</c:v>
                </c:pt>
                <c:pt idx="160">
                  <c:v>7.8343435121903999</c:v>
                </c:pt>
                <c:pt idx="161">
                  <c:v>7.3463261378051987</c:v>
                </c:pt>
                <c:pt idx="162">
                  <c:v>7.6011206429289002</c:v>
                </c:pt>
                <c:pt idx="163">
                  <c:v>7.7955811655579987</c:v>
                </c:pt>
                <c:pt idx="164">
                  <c:v>7.9016643826175992</c:v>
                </c:pt>
                <c:pt idx="165">
                  <c:v>7.3752478560064496</c:v>
                </c:pt>
                <c:pt idx="166">
                  <c:v>7.3678287691858495</c:v>
                </c:pt>
                <c:pt idx="167">
                  <c:v>7.4671420572432741</c:v>
                </c:pt>
                <c:pt idx="168">
                  <c:v>7.8000662112912007</c:v>
                </c:pt>
                <c:pt idx="169">
                  <c:v>7.5133415399111998</c:v>
                </c:pt>
                <c:pt idx="170">
                  <c:v>7.4480490574469993</c:v>
                </c:pt>
                <c:pt idx="171">
                  <c:v>7.4127979584282757</c:v>
                </c:pt>
                <c:pt idx="172">
                  <c:v>7.3773344434787989</c:v>
                </c:pt>
                <c:pt idx="173">
                  <c:v>7.8577294011119987</c:v>
                </c:pt>
                <c:pt idx="174">
                  <c:v>7.9161143139622512</c:v>
                </c:pt>
                <c:pt idx="175">
                  <c:v>7.1324404852684475</c:v>
                </c:pt>
                <c:pt idx="176">
                  <c:v>7.1807469375153739</c:v>
                </c:pt>
                <c:pt idx="177">
                  <c:v>6.1053524884205972</c:v>
                </c:pt>
                <c:pt idx="178">
                  <c:v>6.4794282385786497</c:v>
                </c:pt>
                <c:pt idx="179">
                  <c:v>7.490640784454099</c:v>
                </c:pt>
                <c:pt idx="180">
                  <c:v>7.3249686368465978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8.1685280416886989</c:v>
                </c:pt>
                <c:pt idx="187">
                  <c:v>8.2971916861059007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8.467634474507248</c:v>
                </c:pt>
                <c:pt idx="193">
                  <c:v>8.1613443313647753</c:v>
                </c:pt>
                <c:pt idx="194">
                  <c:v>0</c:v>
                </c:pt>
                <c:pt idx="195">
                  <c:v>0</c:v>
                </c:pt>
                <c:pt idx="196">
                  <c:v>6.9256090061729987</c:v>
                </c:pt>
                <c:pt idx="197">
                  <c:v>7.5743169448464007</c:v>
                </c:pt>
                <c:pt idx="198">
                  <c:v>7.9501904950379991</c:v>
                </c:pt>
                <c:pt idx="199">
                  <c:v>8.3489939152108477</c:v>
                </c:pt>
                <c:pt idx="200">
                  <c:v>7.8845281878434976</c:v>
                </c:pt>
                <c:pt idx="201">
                  <c:v>8.1506806832897976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8.412451762508999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4.1867324835679494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7.6080633287024995</c:v>
                </c:pt>
                <c:pt idx="215">
                  <c:v>7.0362322760969978</c:v>
                </c:pt>
                <c:pt idx="216">
                  <c:v>0</c:v>
                </c:pt>
                <c:pt idx="217">
                  <c:v>7.7768832839496751</c:v>
                </c:pt>
                <c:pt idx="218">
                  <c:v>0</c:v>
                </c:pt>
                <c:pt idx="219">
                  <c:v>0</c:v>
                </c:pt>
                <c:pt idx="220">
                  <c:v>8.003373427692825</c:v>
                </c:pt>
                <c:pt idx="221">
                  <c:v>7.4787555606016491</c:v>
                </c:pt>
                <c:pt idx="222">
                  <c:v>7.5362722693788751</c:v>
                </c:pt>
                <c:pt idx="223">
                  <c:v>7.7014993258020006</c:v>
                </c:pt>
                <c:pt idx="224">
                  <c:v>7.8190539853922969</c:v>
                </c:pt>
                <c:pt idx="225">
                  <c:v>7.8485670302539488</c:v>
                </c:pt>
                <c:pt idx="226">
                  <c:v>0</c:v>
                </c:pt>
                <c:pt idx="227">
                  <c:v>7.1933856853949978</c:v>
                </c:pt>
                <c:pt idx="228">
                  <c:v>7.1591277843322487</c:v>
                </c:pt>
                <c:pt idx="229">
                  <c:v>7.5761644723088244</c:v>
                </c:pt>
                <c:pt idx="230">
                  <c:v>7.8939545438177969</c:v>
                </c:pt>
                <c:pt idx="231">
                  <c:v>7.6359450683294998</c:v>
                </c:pt>
                <c:pt idx="232">
                  <c:v>0</c:v>
                </c:pt>
                <c:pt idx="233">
                  <c:v>0</c:v>
                </c:pt>
                <c:pt idx="234">
                  <c:v>7.1188037508656237</c:v>
                </c:pt>
                <c:pt idx="235">
                  <c:v>6.5872310424071241</c:v>
                </c:pt>
                <c:pt idx="236">
                  <c:v>6.6083590604902493</c:v>
                </c:pt>
                <c:pt idx="237">
                  <c:v>6.7538523085953752</c:v>
                </c:pt>
                <c:pt idx="238">
                  <c:v>6.8327829988676987</c:v>
                </c:pt>
                <c:pt idx="239">
                  <c:v>6.8235281718270757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6.8719563027950246</c:v>
                </c:pt>
                <c:pt idx="244">
                  <c:v>6.9856436418241481</c:v>
                </c:pt>
                <c:pt idx="245">
                  <c:v>7.1541552870122977</c:v>
                </c:pt>
                <c:pt idx="246">
                  <c:v>7.1305287418917009</c:v>
                </c:pt>
                <c:pt idx="247">
                  <c:v>3.8631626114183999</c:v>
                </c:pt>
                <c:pt idx="248">
                  <c:v>2.5411802791533749</c:v>
                </c:pt>
                <c:pt idx="249">
                  <c:v>5.1095047357973247</c:v>
                </c:pt>
                <c:pt idx="250">
                  <c:v>6.5342303208743981</c:v>
                </c:pt>
                <c:pt idx="251">
                  <c:v>6.0850409824412237</c:v>
                </c:pt>
                <c:pt idx="252">
                  <c:v>5.8314778757969998</c:v>
                </c:pt>
                <c:pt idx="253">
                  <c:v>5.7510224566067247</c:v>
                </c:pt>
                <c:pt idx="254">
                  <c:v>0</c:v>
                </c:pt>
                <c:pt idx="255">
                  <c:v>4.9078228082253741</c:v>
                </c:pt>
                <c:pt idx="256">
                  <c:v>4.8104914958639995</c:v>
                </c:pt>
                <c:pt idx="257">
                  <c:v>5.0205494869988989</c:v>
                </c:pt>
                <c:pt idx="258">
                  <c:v>6.0762424199084988</c:v>
                </c:pt>
                <c:pt idx="259">
                  <c:v>5.9523700439593501</c:v>
                </c:pt>
                <c:pt idx="260">
                  <c:v>6.0075279536350479</c:v>
                </c:pt>
                <c:pt idx="261">
                  <c:v>0</c:v>
                </c:pt>
                <c:pt idx="262">
                  <c:v>5.5502993475337501</c:v>
                </c:pt>
                <c:pt idx="263">
                  <c:v>5.2586118787520251</c:v>
                </c:pt>
                <c:pt idx="264">
                  <c:v>5.2955674621352991</c:v>
                </c:pt>
                <c:pt idx="265">
                  <c:v>5.4074691567246003</c:v>
                </c:pt>
                <c:pt idx="266">
                  <c:v>5.633744919996599</c:v>
                </c:pt>
                <c:pt idx="267">
                  <c:v>5.6597473311634499</c:v>
                </c:pt>
                <c:pt idx="268">
                  <c:v>5.3612150352767998</c:v>
                </c:pt>
                <c:pt idx="269">
                  <c:v>5.1165003413779511</c:v>
                </c:pt>
                <c:pt idx="270">
                  <c:v>5.1489216427342503</c:v>
                </c:pt>
                <c:pt idx="271">
                  <c:v>4.5639284150162993</c:v>
                </c:pt>
                <c:pt idx="272">
                  <c:v>3.3409568315870999</c:v>
                </c:pt>
                <c:pt idx="273">
                  <c:v>4.3679548279278748</c:v>
                </c:pt>
                <c:pt idx="274">
                  <c:v>3.7793429167931238</c:v>
                </c:pt>
                <c:pt idx="275">
                  <c:v>3.9919640192311499</c:v>
                </c:pt>
                <c:pt idx="276">
                  <c:v>4.7125192521971249</c:v>
                </c:pt>
                <c:pt idx="277">
                  <c:v>4.392636331243275</c:v>
                </c:pt>
                <c:pt idx="278">
                  <c:v>2.2414903778360245</c:v>
                </c:pt>
                <c:pt idx="279">
                  <c:v>2.0852810529839996</c:v>
                </c:pt>
                <c:pt idx="280">
                  <c:v>0</c:v>
                </c:pt>
                <c:pt idx="281">
                  <c:v>3.5941702500401247</c:v>
                </c:pt>
                <c:pt idx="282">
                  <c:v>0</c:v>
                </c:pt>
                <c:pt idx="283">
                  <c:v>4.1954935970492997</c:v>
                </c:pt>
                <c:pt idx="284">
                  <c:v>4.2186761560394999</c:v>
                </c:pt>
                <c:pt idx="285">
                  <c:v>3.5260462509406496</c:v>
                </c:pt>
                <c:pt idx="286">
                  <c:v>3.5214261430549501</c:v>
                </c:pt>
                <c:pt idx="287">
                  <c:v>3.6863716562819997</c:v>
                </c:pt>
                <c:pt idx="288">
                  <c:v>4.155882568964099</c:v>
                </c:pt>
                <c:pt idx="289">
                  <c:v>4.1392806063950243</c:v>
                </c:pt>
                <c:pt idx="290">
                  <c:v>3.6194078410724995</c:v>
                </c:pt>
                <c:pt idx="291">
                  <c:v>3.9380244929547752</c:v>
                </c:pt>
                <c:pt idx="292">
                  <c:v>3.1771031116873503</c:v>
                </c:pt>
                <c:pt idx="293">
                  <c:v>3.045890844452475</c:v>
                </c:pt>
                <c:pt idx="294">
                  <c:v>3.004339709938499</c:v>
                </c:pt>
                <c:pt idx="295">
                  <c:v>0.77816132833139995</c:v>
                </c:pt>
                <c:pt idx="296">
                  <c:v>0</c:v>
                </c:pt>
                <c:pt idx="297">
                  <c:v>0.84068184429120008</c:v>
                </c:pt>
                <c:pt idx="298">
                  <c:v>1.8035107069252503</c:v>
                </c:pt>
                <c:pt idx="299">
                  <c:v>1.2680693272840498</c:v>
                </c:pt>
                <c:pt idx="300">
                  <c:v>1.6797026696741999</c:v>
                </c:pt>
                <c:pt idx="301">
                  <c:v>0.93694186821569991</c:v>
                </c:pt>
                <c:pt idx="302">
                  <c:v>1.4972017778652</c:v>
                </c:pt>
                <c:pt idx="303">
                  <c:v>0</c:v>
                </c:pt>
                <c:pt idx="304">
                  <c:v>2.3715199917501</c:v>
                </c:pt>
                <c:pt idx="305">
                  <c:v>2.6954138902818743</c:v>
                </c:pt>
                <c:pt idx="306">
                  <c:v>2.7473889989420246</c:v>
                </c:pt>
                <c:pt idx="307">
                  <c:v>2.8142178747828002</c:v>
                </c:pt>
                <c:pt idx="308">
                  <c:v>1.6300673286304499</c:v>
                </c:pt>
                <c:pt idx="309">
                  <c:v>0</c:v>
                </c:pt>
                <c:pt idx="310">
                  <c:v>2.6278219132794747</c:v>
                </c:pt>
                <c:pt idx="311">
                  <c:v>2.3411894525144996</c:v>
                </c:pt>
                <c:pt idx="312">
                  <c:v>0</c:v>
                </c:pt>
                <c:pt idx="313">
                  <c:v>0</c:v>
                </c:pt>
                <c:pt idx="314">
                  <c:v>2.0896478579418747</c:v>
                </c:pt>
                <c:pt idx="315">
                  <c:v>2.0929965398374497</c:v>
                </c:pt>
                <c:pt idx="316">
                  <c:v>2.4710244541451996</c:v>
                </c:pt>
                <c:pt idx="317">
                  <c:v>2.5277314039262997</c:v>
                </c:pt>
                <c:pt idx="318">
                  <c:v>0</c:v>
                </c:pt>
                <c:pt idx="319">
                  <c:v>1.0875808615472999</c:v>
                </c:pt>
                <c:pt idx="320">
                  <c:v>0.67246512573060002</c:v>
                </c:pt>
                <c:pt idx="321">
                  <c:v>2.0665061859487492</c:v>
                </c:pt>
                <c:pt idx="322">
                  <c:v>1.7494966508974494</c:v>
                </c:pt>
                <c:pt idx="323">
                  <c:v>2.2253071079396998</c:v>
                </c:pt>
                <c:pt idx="324">
                  <c:v>0</c:v>
                </c:pt>
                <c:pt idx="325">
                  <c:v>2.2999941453804746</c:v>
                </c:pt>
                <c:pt idx="326">
                  <c:v>2.5556141258234994</c:v>
                </c:pt>
                <c:pt idx="327">
                  <c:v>2.5003743193698749</c:v>
                </c:pt>
                <c:pt idx="328">
                  <c:v>2.1800519552852999</c:v>
                </c:pt>
                <c:pt idx="329">
                  <c:v>0.85922968412647516</c:v>
                </c:pt>
                <c:pt idx="330">
                  <c:v>0.625990975758</c:v>
                </c:pt>
                <c:pt idx="331">
                  <c:v>2.0401651371304497</c:v>
                </c:pt>
                <c:pt idx="332">
                  <c:v>0.80187590941867493</c:v>
                </c:pt>
                <c:pt idx="333">
                  <c:v>1.0107220246943249</c:v>
                </c:pt>
                <c:pt idx="334">
                  <c:v>1.7329132286783997</c:v>
                </c:pt>
                <c:pt idx="335">
                  <c:v>1.6952149262401499</c:v>
                </c:pt>
                <c:pt idx="336">
                  <c:v>1.2734236821442499</c:v>
                </c:pt>
                <c:pt idx="337">
                  <c:v>1.3714167990528749</c:v>
                </c:pt>
                <c:pt idx="338">
                  <c:v>1.3439007095078246</c:v>
                </c:pt>
                <c:pt idx="339">
                  <c:v>1.4765291648035499</c:v>
                </c:pt>
                <c:pt idx="340">
                  <c:v>1.6846916200200002</c:v>
                </c:pt>
                <c:pt idx="341">
                  <c:v>1.8198844144565998</c:v>
                </c:pt>
                <c:pt idx="342">
                  <c:v>1.9857123746745748</c:v>
                </c:pt>
                <c:pt idx="343">
                  <c:v>1.8374922217104748</c:v>
                </c:pt>
                <c:pt idx="344">
                  <c:v>1.7678859768791999</c:v>
                </c:pt>
                <c:pt idx="345">
                  <c:v>1.726187992970325</c:v>
                </c:pt>
                <c:pt idx="346">
                  <c:v>0.79176012254774997</c:v>
                </c:pt>
                <c:pt idx="347">
                  <c:v>0.70147721279024999</c:v>
                </c:pt>
                <c:pt idx="348">
                  <c:v>1.6966286586254999</c:v>
                </c:pt>
                <c:pt idx="349">
                  <c:v>0.91830648354884981</c:v>
                </c:pt>
                <c:pt idx="350">
                  <c:v>0.56031295224029998</c:v>
                </c:pt>
                <c:pt idx="351">
                  <c:v>0</c:v>
                </c:pt>
                <c:pt idx="352">
                  <c:v>1.5797463629870996</c:v>
                </c:pt>
                <c:pt idx="353">
                  <c:v>1.6047367902803995</c:v>
                </c:pt>
                <c:pt idx="354">
                  <c:v>1.6259778922202999</c:v>
                </c:pt>
                <c:pt idx="355">
                  <c:v>1.6765786820868744</c:v>
                </c:pt>
                <c:pt idx="356">
                  <c:v>0</c:v>
                </c:pt>
                <c:pt idx="357">
                  <c:v>1.6176163171428</c:v>
                </c:pt>
                <c:pt idx="358">
                  <c:v>1.7902202227679249</c:v>
                </c:pt>
                <c:pt idx="359">
                  <c:v>1.7318101392438001</c:v>
                </c:pt>
                <c:pt idx="360">
                  <c:v>1.7833422440437492</c:v>
                </c:pt>
                <c:pt idx="361">
                  <c:v>1.8276649767108</c:v>
                </c:pt>
                <c:pt idx="362">
                  <c:v>0</c:v>
                </c:pt>
                <c:pt idx="363">
                  <c:v>0.12364227915479999</c:v>
                </c:pt>
                <c:pt idx="364">
                  <c:v>1.4396274834975001E-2</c:v>
                </c:pt>
              </c:numCache>
            </c:numRef>
          </c:xVal>
          <c:yVal>
            <c:numRef>
              <c:f>'2015'!$S$4:$S$368</c:f>
              <c:numCache>
                <c:formatCode>0.0</c:formatCode>
                <c:ptCount val="365"/>
                <c:pt idx="0">
                  <c:v>0.42863318553919472</c:v>
                </c:pt>
                <c:pt idx="1">
                  <c:v>0.91506290803810031</c:v>
                </c:pt>
                <c:pt idx="2">
                  <c:v>0.20699775808084683</c:v>
                </c:pt>
                <c:pt idx="3">
                  <c:v>1.0441615565833546</c:v>
                </c:pt>
                <c:pt idx="4">
                  <c:v>0.13559482363783751</c:v>
                </c:pt>
                <c:pt idx="5">
                  <c:v>1.0217488901150864</c:v>
                </c:pt>
                <c:pt idx="6">
                  <c:v>0.22349716992339164</c:v>
                </c:pt>
                <c:pt idx="7">
                  <c:v>-0.1435553049494955</c:v>
                </c:pt>
                <c:pt idx="8">
                  <c:v>-0.85493734207013083</c:v>
                </c:pt>
                <c:pt idx="9">
                  <c:v>-1.2010079771172735</c:v>
                </c:pt>
                <c:pt idx="10">
                  <c:v>-0.17490746974944554</c:v>
                </c:pt>
                <c:pt idx="11">
                  <c:v>0.37123054119797877</c:v>
                </c:pt>
                <c:pt idx="12">
                  <c:v>1.1072796327902064</c:v>
                </c:pt>
                <c:pt idx="13">
                  <c:v>1.6510081983054499</c:v>
                </c:pt>
                <c:pt idx="14">
                  <c:v>0.37885849251266007</c:v>
                </c:pt>
                <c:pt idx="15">
                  <c:v>9.4716959973857789E-2</c:v>
                </c:pt>
                <c:pt idx="16">
                  <c:v>0.59232340122502436</c:v>
                </c:pt>
                <c:pt idx="17">
                  <c:v>0.68898185057319994</c:v>
                </c:pt>
                <c:pt idx="18">
                  <c:v>1.4119632204086467</c:v>
                </c:pt>
                <c:pt idx="19">
                  <c:v>1.6244291987230051</c:v>
                </c:pt>
                <c:pt idx="20">
                  <c:v>1.4828585232577352</c:v>
                </c:pt>
                <c:pt idx="21">
                  <c:v>1.4647948081214961</c:v>
                </c:pt>
                <c:pt idx="22">
                  <c:v>2.2193736481972</c:v>
                </c:pt>
                <c:pt idx="23">
                  <c:v>2.1962427262583479</c:v>
                </c:pt>
                <c:pt idx="24">
                  <c:v>1.6608536017144659</c:v>
                </c:pt>
                <c:pt idx="25">
                  <c:v>1.9610967642771564</c:v>
                </c:pt>
                <c:pt idx="26">
                  <c:v>2.0075079673688312</c:v>
                </c:pt>
                <c:pt idx="27">
                  <c:v>0.5163167648996152</c:v>
                </c:pt>
                <c:pt idx="28">
                  <c:v>1.5445293676429248</c:v>
                </c:pt>
                <c:pt idx="29">
                  <c:v>1.0688416772989986</c:v>
                </c:pt>
                <c:pt idx="30">
                  <c:v>0.87836199610841226</c:v>
                </c:pt>
                <c:pt idx="31">
                  <c:v>1.9424462905472055</c:v>
                </c:pt>
                <c:pt idx="32">
                  <c:v>0.25364036511156185</c:v>
                </c:pt>
                <c:pt idx="33">
                  <c:v>2.1406461112599162</c:v>
                </c:pt>
                <c:pt idx="34">
                  <c:v>1.3817354917476103</c:v>
                </c:pt>
                <c:pt idx="35">
                  <c:v>2.1977788272597891</c:v>
                </c:pt>
                <c:pt idx="36">
                  <c:v>2.6930657135911553</c:v>
                </c:pt>
                <c:pt idx="37">
                  <c:v>2.0567808310874569</c:v>
                </c:pt>
                <c:pt idx="38">
                  <c:v>1.381249299493662</c:v>
                </c:pt>
                <c:pt idx="39">
                  <c:v>0.23653290760562409</c:v>
                </c:pt>
                <c:pt idx="40">
                  <c:v>0.37919950493019805</c:v>
                </c:pt>
                <c:pt idx="41">
                  <c:v>1.3912026662303449</c:v>
                </c:pt>
                <c:pt idx="42">
                  <c:v>0.67081930797086631</c:v>
                </c:pt>
                <c:pt idx="43">
                  <c:v>0.55340708912279735</c:v>
                </c:pt>
                <c:pt idx="44">
                  <c:v>0.42095143985672651</c:v>
                </c:pt>
                <c:pt idx="45">
                  <c:v>1.9329026053180043</c:v>
                </c:pt>
                <c:pt idx="46">
                  <c:v>0.38382340338691756</c:v>
                </c:pt>
                <c:pt idx="47">
                  <c:v>0.16891277904758192</c:v>
                </c:pt>
                <c:pt idx="48">
                  <c:v>0.88051948176561601</c:v>
                </c:pt>
                <c:pt idx="49">
                  <c:v>0.41478191121367325</c:v>
                </c:pt>
                <c:pt idx="50">
                  <c:v>0.19537920445972939</c:v>
                </c:pt>
                <c:pt idx="51">
                  <c:v>0.14323472816887337</c:v>
                </c:pt>
                <c:pt idx="52">
                  <c:v>2.0889690840156243</c:v>
                </c:pt>
                <c:pt idx="53">
                  <c:v>2.6341305722686967</c:v>
                </c:pt>
                <c:pt idx="54">
                  <c:v>1.1728725745441799</c:v>
                </c:pt>
                <c:pt idx="55">
                  <c:v>0.29543306733525698</c:v>
                </c:pt>
                <c:pt idx="56">
                  <c:v>2.7992084410038425</c:v>
                </c:pt>
                <c:pt idx="57">
                  <c:v>3.2117307837209554</c:v>
                </c:pt>
                <c:pt idx="58">
                  <c:v>2.1386257088960754</c:v>
                </c:pt>
                <c:pt idx="59">
                  <c:v>2.5837337266786911</c:v>
                </c:pt>
                <c:pt idx="60">
                  <c:v>1.8351180890449568</c:v>
                </c:pt>
                <c:pt idx="61">
                  <c:v>0.69285872979841079</c:v>
                </c:pt>
                <c:pt idx="62">
                  <c:v>1.2463142244047059</c:v>
                </c:pt>
                <c:pt idx="63">
                  <c:v>1.9926915119999684</c:v>
                </c:pt>
                <c:pt idx="64">
                  <c:v>4.1491176042631333</c:v>
                </c:pt>
                <c:pt idx="65">
                  <c:v>4.8135610386757648</c:v>
                </c:pt>
                <c:pt idx="66">
                  <c:v>4.0716271265144481</c:v>
                </c:pt>
                <c:pt idx="67">
                  <c:v>4.595512851502928</c:v>
                </c:pt>
                <c:pt idx="68">
                  <c:v>3.5332587540028602</c:v>
                </c:pt>
                <c:pt idx="69">
                  <c:v>3.3588492639292764</c:v>
                </c:pt>
                <c:pt idx="70">
                  <c:v>0.60601674940577699</c:v>
                </c:pt>
                <c:pt idx="71">
                  <c:v>3.2429190136197978</c:v>
                </c:pt>
                <c:pt idx="72">
                  <c:v>3.5970133058149996</c:v>
                </c:pt>
                <c:pt idx="73">
                  <c:v>5.1783258314495351</c:v>
                </c:pt>
                <c:pt idx="74">
                  <c:v>1.9276460306075551</c:v>
                </c:pt>
                <c:pt idx="75">
                  <c:v>1.5609651692682549</c:v>
                </c:pt>
                <c:pt idx="76">
                  <c:v>3.2093006676729932</c:v>
                </c:pt>
                <c:pt idx="77">
                  <c:v>0.95442821285214674</c:v>
                </c:pt>
                <c:pt idx="78">
                  <c:v>1.2003546950842305</c:v>
                </c:pt>
                <c:pt idx="79">
                  <c:v>1.1580391194296706</c:v>
                </c:pt>
                <c:pt idx="80">
                  <c:v>0.83889746996871473</c:v>
                </c:pt>
                <c:pt idx="81">
                  <c:v>3.425419473548589</c:v>
                </c:pt>
                <c:pt idx="82">
                  <c:v>0.97437902213709493</c:v>
                </c:pt>
                <c:pt idx="83">
                  <c:v>0.64855578389934365</c:v>
                </c:pt>
                <c:pt idx="84">
                  <c:v>4.8678153425435085</c:v>
                </c:pt>
                <c:pt idx="85">
                  <c:v>4.7214526376931092</c:v>
                </c:pt>
                <c:pt idx="86">
                  <c:v>2.2007813017551761</c:v>
                </c:pt>
                <c:pt idx="87">
                  <c:v>0.55802064751147962</c:v>
                </c:pt>
                <c:pt idx="88">
                  <c:v>2.862067186131338</c:v>
                </c:pt>
                <c:pt idx="89">
                  <c:v>0.25122653061224487</c:v>
                </c:pt>
                <c:pt idx="90">
                  <c:v>0.28795555555555552</c:v>
                </c:pt>
                <c:pt idx="91">
                  <c:v>0.30370419825072886</c:v>
                </c:pt>
                <c:pt idx="92">
                  <c:v>0.27708275789767967</c:v>
                </c:pt>
                <c:pt idx="93">
                  <c:v>0.30435115144418423</c:v>
                </c:pt>
                <c:pt idx="94">
                  <c:v>0.25523333333333331</c:v>
                </c:pt>
                <c:pt idx="95">
                  <c:v>0.3104520833333333</c:v>
                </c:pt>
                <c:pt idx="96">
                  <c:v>0.3822259072444143</c:v>
                </c:pt>
                <c:pt idx="97">
                  <c:v>0.39646311224489794</c:v>
                </c:pt>
                <c:pt idx="98">
                  <c:v>0.35779552238805967</c:v>
                </c:pt>
                <c:pt idx="99">
                  <c:v>0.28322833020637894</c:v>
                </c:pt>
                <c:pt idx="100">
                  <c:v>0.26974824902723732</c:v>
                </c:pt>
                <c:pt idx="101">
                  <c:v>0.21977224669603521</c:v>
                </c:pt>
                <c:pt idx="102">
                  <c:v>0.18178489208633089</c:v>
                </c:pt>
                <c:pt idx="103">
                  <c:v>0.23975285714285713</c:v>
                </c:pt>
                <c:pt idx="104">
                  <c:v>0.28449431677018633</c:v>
                </c:pt>
                <c:pt idx="105">
                  <c:v>0.28391123595505613</c:v>
                </c:pt>
                <c:pt idx="106">
                  <c:v>0.32873743842364522</c:v>
                </c:pt>
                <c:pt idx="107">
                  <c:v>0.34180551181102353</c:v>
                </c:pt>
                <c:pt idx="108">
                  <c:v>0.32556169154228848</c:v>
                </c:pt>
                <c:pt idx="109">
                  <c:v>0.29449999999999993</c:v>
                </c:pt>
                <c:pt idx="110">
                  <c:v>0.32768583196046125</c:v>
                </c:pt>
                <c:pt idx="111">
                  <c:v>0.2872877551020408</c:v>
                </c:pt>
                <c:pt idx="112">
                  <c:v>0.25681348088531181</c:v>
                </c:pt>
                <c:pt idx="113">
                  <c:v>0.19624797101449276</c:v>
                </c:pt>
                <c:pt idx="114">
                  <c:v>0.3593526595744681</c:v>
                </c:pt>
                <c:pt idx="115">
                  <c:v>0.36795061065877127</c:v>
                </c:pt>
                <c:pt idx="116">
                  <c:v>0.39527983568075109</c:v>
                </c:pt>
                <c:pt idx="117">
                  <c:v>0.43229630252100842</c:v>
                </c:pt>
                <c:pt idx="118">
                  <c:v>0.45477971669680528</c:v>
                </c:pt>
                <c:pt idx="119">
                  <c:v>0.49713720673635303</c:v>
                </c:pt>
                <c:pt idx="120">
                  <c:v>10.470918153074063</c:v>
                </c:pt>
                <c:pt idx="121">
                  <c:v>8.5337728956068286</c:v>
                </c:pt>
                <c:pt idx="122">
                  <c:v>8.9737679957132084</c:v>
                </c:pt>
                <c:pt idx="123">
                  <c:v>9.0792772744838199</c:v>
                </c:pt>
                <c:pt idx="124">
                  <c:v>9.788584611495736</c:v>
                </c:pt>
                <c:pt idx="125">
                  <c:v>9.3513361988226151</c:v>
                </c:pt>
                <c:pt idx="126">
                  <c:v>8.9356787875579577</c:v>
                </c:pt>
                <c:pt idx="127">
                  <c:v>0.39429081026469998</c:v>
                </c:pt>
                <c:pt idx="128">
                  <c:v>0.38559230769230768</c:v>
                </c:pt>
                <c:pt idx="129">
                  <c:v>5.0937172898560323</c:v>
                </c:pt>
                <c:pt idx="130">
                  <c:v>0.36823093525179851</c:v>
                </c:pt>
                <c:pt idx="131">
                  <c:v>4.6235455089132333</c:v>
                </c:pt>
                <c:pt idx="132">
                  <c:v>7.8859129543157209</c:v>
                </c:pt>
                <c:pt idx="133">
                  <c:v>6.6245761634422138</c:v>
                </c:pt>
                <c:pt idx="134">
                  <c:v>6.8535741877108558</c:v>
                </c:pt>
                <c:pt idx="135">
                  <c:v>8.4504545527574173</c:v>
                </c:pt>
                <c:pt idx="136">
                  <c:v>3.4563226387802191</c:v>
                </c:pt>
                <c:pt idx="137">
                  <c:v>9.42759893668382</c:v>
                </c:pt>
                <c:pt idx="138">
                  <c:v>9.718159717938013</c:v>
                </c:pt>
                <c:pt idx="139">
                  <c:v>0.44774517857142865</c:v>
                </c:pt>
                <c:pt idx="140">
                  <c:v>0.4213615384615384</c:v>
                </c:pt>
                <c:pt idx="141">
                  <c:v>3.017444395773071</c:v>
                </c:pt>
                <c:pt idx="142">
                  <c:v>0.39196297193877555</c:v>
                </c:pt>
                <c:pt idx="143">
                  <c:v>7.5827508647941233</c:v>
                </c:pt>
                <c:pt idx="144">
                  <c:v>9.7264214389588552</c:v>
                </c:pt>
                <c:pt idx="145">
                  <c:v>9.492061464329181</c:v>
                </c:pt>
                <c:pt idx="146">
                  <c:v>5.5810854847008349</c:v>
                </c:pt>
                <c:pt idx="147">
                  <c:v>9.998796442131658</c:v>
                </c:pt>
                <c:pt idx="148">
                  <c:v>8.4259547488405762</c:v>
                </c:pt>
                <c:pt idx="149">
                  <c:v>10.279059295673543</c:v>
                </c:pt>
                <c:pt idx="150">
                  <c:v>0.48429899613899607</c:v>
                </c:pt>
                <c:pt idx="151">
                  <c:v>10.347687007976024</c:v>
                </c:pt>
                <c:pt idx="152">
                  <c:v>6.9837647378673182</c:v>
                </c:pt>
                <c:pt idx="153">
                  <c:v>12.67364421085388</c:v>
                </c:pt>
                <c:pt idx="154">
                  <c:v>10.717968007839451</c:v>
                </c:pt>
                <c:pt idx="155">
                  <c:v>0.50112454976303311</c:v>
                </c:pt>
                <c:pt idx="156">
                  <c:v>12.357136798703898</c:v>
                </c:pt>
                <c:pt idx="157">
                  <c:v>9.2996696409422199</c:v>
                </c:pt>
                <c:pt idx="158">
                  <c:v>0.46204435852981968</c:v>
                </c:pt>
                <c:pt idx="159">
                  <c:v>11.7627420718973</c:v>
                </c:pt>
                <c:pt idx="160">
                  <c:v>9.7814732405086744</c:v>
                </c:pt>
                <c:pt idx="161">
                  <c:v>10.400491250815872</c:v>
                </c:pt>
                <c:pt idx="162">
                  <c:v>11.278167879107723</c:v>
                </c:pt>
                <c:pt idx="163">
                  <c:v>12.973566219861514</c:v>
                </c:pt>
                <c:pt idx="164">
                  <c:v>12.036476202207927</c:v>
                </c:pt>
                <c:pt idx="165">
                  <c:v>11.599588364365637</c:v>
                </c:pt>
                <c:pt idx="166">
                  <c:v>13.612986705605842</c:v>
                </c:pt>
                <c:pt idx="167">
                  <c:v>12.852872306843469</c:v>
                </c:pt>
                <c:pt idx="168">
                  <c:v>12.365269108779909</c:v>
                </c:pt>
                <c:pt idx="169">
                  <c:v>8.9977957065543848</c:v>
                </c:pt>
                <c:pt idx="170">
                  <c:v>11.168527456538444</c:v>
                </c:pt>
                <c:pt idx="171">
                  <c:v>12.644966990674391</c:v>
                </c:pt>
                <c:pt idx="172">
                  <c:v>13.01025251335305</c:v>
                </c:pt>
                <c:pt idx="173">
                  <c:v>12.474088007744609</c:v>
                </c:pt>
                <c:pt idx="174">
                  <c:v>10.84840344291535</c:v>
                </c:pt>
                <c:pt idx="175">
                  <c:v>13.602055859719233</c:v>
                </c:pt>
                <c:pt idx="176">
                  <c:v>11.497876325146168</c:v>
                </c:pt>
                <c:pt idx="177">
                  <c:v>11.207938934635749</c:v>
                </c:pt>
                <c:pt idx="178">
                  <c:v>11.319169290064343</c:v>
                </c:pt>
                <c:pt idx="179">
                  <c:v>11.001636530883392</c:v>
                </c:pt>
                <c:pt idx="180">
                  <c:v>11.207123123407213</c:v>
                </c:pt>
                <c:pt idx="181">
                  <c:v>0.54746588089739368</c:v>
                </c:pt>
                <c:pt idx="182">
                  <c:v>0.55572432909823355</c:v>
                </c:pt>
                <c:pt idx="183">
                  <c:v>0.59266079550630024</c:v>
                </c:pt>
                <c:pt idx="184">
                  <c:v>0.60942336574420342</c:v>
                </c:pt>
                <c:pt idx="185">
                  <c:v>0.6204118237736429</c:v>
                </c:pt>
                <c:pt idx="186">
                  <c:v>13.509461146882064</c:v>
                </c:pt>
                <c:pt idx="187">
                  <c:v>14.260554527587647</c:v>
                </c:pt>
                <c:pt idx="188">
                  <c:v>0.59911906933457426</c:v>
                </c:pt>
                <c:pt idx="189">
                  <c:v>0.59029378294443491</c:v>
                </c:pt>
                <c:pt idx="190">
                  <c:v>0.56925199684293604</c:v>
                </c:pt>
                <c:pt idx="191">
                  <c:v>0.60412256819232535</c:v>
                </c:pt>
                <c:pt idx="192">
                  <c:v>14.379916959681351</c:v>
                </c:pt>
                <c:pt idx="193">
                  <c:v>12.339512206912811</c:v>
                </c:pt>
                <c:pt idx="194">
                  <c:v>0.58034664024100213</c:v>
                </c:pt>
                <c:pt idx="195">
                  <c:v>0.61811447708055178</c:v>
                </c:pt>
                <c:pt idx="196">
                  <c:v>12.696353629492519</c:v>
                </c:pt>
                <c:pt idx="197">
                  <c:v>12.309137902900819</c:v>
                </c:pt>
                <c:pt idx="198">
                  <c:v>12.293308638988925</c:v>
                </c:pt>
                <c:pt idx="199">
                  <c:v>12.204597494180536</c:v>
                </c:pt>
                <c:pt idx="200">
                  <c:v>14.198361493550594</c:v>
                </c:pt>
                <c:pt idx="201">
                  <c:v>11.885510395955114</c:v>
                </c:pt>
                <c:pt idx="202">
                  <c:v>0.60133218750000006</c:v>
                </c:pt>
                <c:pt idx="203">
                  <c:v>0.60496924012158049</c:v>
                </c:pt>
                <c:pt idx="204">
                  <c:v>0.63115522228808529</c:v>
                </c:pt>
                <c:pt idx="205">
                  <c:v>0.65039192307692306</c:v>
                </c:pt>
                <c:pt idx="206">
                  <c:v>10.915547739418313</c:v>
                </c:pt>
                <c:pt idx="207">
                  <c:v>0.57575446546830644</c:v>
                </c:pt>
                <c:pt idx="208">
                  <c:v>0.68111253943217653</c:v>
                </c:pt>
                <c:pt idx="209">
                  <c:v>0.63581090379008742</c:v>
                </c:pt>
                <c:pt idx="210">
                  <c:v>5.476906645183548</c:v>
                </c:pt>
                <c:pt idx="211">
                  <c:v>0.6764144986690328</c:v>
                </c:pt>
                <c:pt idx="212">
                  <c:v>0.61338898928948549</c:v>
                </c:pt>
                <c:pt idx="213">
                  <c:v>0.62421267857142848</c:v>
                </c:pt>
                <c:pt idx="214">
                  <c:v>11.540555186214512</c:v>
                </c:pt>
                <c:pt idx="215">
                  <c:v>10.184293138544982</c:v>
                </c:pt>
                <c:pt idx="216">
                  <c:v>0.66767357142857142</c:v>
                </c:pt>
                <c:pt idx="217">
                  <c:v>11.874095438505865</c:v>
                </c:pt>
                <c:pt idx="218">
                  <c:v>0.59266079550630024</c:v>
                </c:pt>
                <c:pt idx="219">
                  <c:v>0.60643522640306113</c:v>
                </c:pt>
                <c:pt idx="220">
                  <c:v>11.86037920253713</c:v>
                </c:pt>
                <c:pt idx="221">
                  <c:v>12.050429062998504</c:v>
                </c:pt>
                <c:pt idx="222">
                  <c:v>10.615712287648709</c:v>
                </c:pt>
                <c:pt idx="223">
                  <c:v>12.01488866839696</c:v>
                </c:pt>
                <c:pt idx="224">
                  <c:v>13.207786018137334</c:v>
                </c:pt>
                <c:pt idx="225">
                  <c:v>11.829078476064673</c:v>
                </c:pt>
                <c:pt idx="226">
                  <c:v>0.62635652709359602</c:v>
                </c:pt>
                <c:pt idx="227">
                  <c:v>11.886995027396159</c:v>
                </c:pt>
                <c:pt idx="228">
                  <c:v>12.222685246674816</c:v>
                </c:pt>
                <c:pt idx="229">
                  <c:v>10.944037287699782</c:v>
                </c:pt>
                <c:pt idx="230">
                  <c:v>13.0908061515943</c:v>
                </c:pt>
                <c:pt idx="231">
                  <c:v>10.087697538064289</c:v>
                </c:pt>
                <c:pt idx="232">
                  <c:v>0.58010952119309245</c:v>
                </c:pt>
                <c:pt idx="233">
                  <c:v>0.59847807242811013</c:v>
                </c:pt>
                <c:pt idx="234">
                  <c:v>9.0312725429045546</c:v>
                </c:pt>
                <c:pt idx="235">
                  <c:v>9.4337629851149636</c:v>
                </c:pt>
                <c:pt idx="236">
                  <c:v>10.680431910153217</c:v>
                </c:pt>
                <c:pt idx="237">
                  <c:v>12.061811783606389</c:v>
                </c:pt>
                <c:pt idx="238">
                  <c:v>11.174061642147601</c:v>
                </c:pt>
                <c:pt idx="239">
                  <c:v>10.9740203567909</c:v>
                </c:pt>
                <c:pt idx="240">
                  <c:v>0.58541850953496144</c:v>
                </c:pt>
                <c:pt idx="241">
                  <c:v>0.55686434442270061</c:v>
                </c:pt>
                <c:pt idx="242">
                  <c:v>0.56767673328964607</c:v>
                </c:pt>
                <c:pt idx="243">
                  <c:v>11.859371624344403</c:v>
                </c:pt>
                <c:pt idx="244">
                  <c:v>11.873685327125663</c:v>
                </c:pt>
                <c:pt idx="245">
                  <c:v>10.766000153513426</c:v>
                </c:pt>
                <c:pt idx="246">
                  <c:v>10.433240073943807</c:v>
                </c:pt>
                <c:pt idx="247">
                  <c:v>5.780193516646019</c:v>
                </c:pt>
                <c:pt idx="248">
                  <c:v>3.7446213861405795</c:v>
                </c:pt>
                <c:pt idx="249">
                  <c:v>8.2418619730049549</c:v>
                </c:pt>
                <c:pt idx="250">
                  <c:v>10.676248572396682</c:v>
                </c:pt>
                <c:pt idx="251">
                  <c:v>9.2937363085478957</c:v>
                </c:pt>
                <c:pt idx="252">
                  <c:v>8.1018163139199135</c:v>
                </c:pt>
                <c:pt idx="253">
                  <c:v>8.3148892548209918</c:v>
                </c:pt>
                <c:pt idx="254">
                  <c:v>0.62136430410790922</c:v>
                </c:pt>
                <c:pt idx="255">
                  <c:v>8.1126688598730983</c:v>
                </c:pt>
                <c:pt idx="256">
                  <c:v>7.0514219132269771</c:v>
                </c:pt>
                <c:pt idx="257">
                  <c:v>7.2420004118267034</c:v>
                </c:pt>
                <c:pt idx="258">
                  <c:v>9.122879870696968</c:v>
                </c:pt>
                <c:pt idx="259">
                  <c:v>7.9154858011005835</c:v>
                </c:pt>
                <c:pt idx="260">
                  <c:v>9.7358323034944831</c:v>
                </c:pt>
                <c:pt idx="261">
                  <c:v>0.42422911392405049</c:v>
                </c:pt>
                <c:pt idx="262">
                  <c:v>7.3512880448819722</c:v>
                </c:pt>
                <c:pt idx="263">
                  <c:v>6.4074266701842904</c:v>
                </c:pt>
                <c:pt idx="264">
                  <c:v>5.2107728691585695</c:v>
                </c:pt>
                <c:pt idx="265">
                  <c:v>6.4973203903550694</c:v>
                </c:pt>
                <c:pt idx="266">
                  <c:v>7.36907733962133</c:v>
                </c:pt>
                <c:pt idx="267">
                  <c:v>7.9700952515291563</c:v>
                </c:pt>
                <c:pt idx="268">
                  <c:v>7.4674046005556711</c:v>
                </c:pt>
                <c:pt idx="269">
                  <c:v>7.6844730550390548</c:v>
                </c:pt>
                <c:pt idx="270">
                  <c:v>6.8662612303501911</c:v>
                </c:pt>
                <c:pt idx="271">
                  <c:v>5.8812031993499101</c:v>
                </c:pt>
                <c:pt idx="272">
                  <c:v>4.6239891827032498</c:v>
                </c:pt>
                <c:pt idx="273">
                  <c:v>5.8160918704250149</c:v>
                </c:pt>
                <c:pt idx="274">
                  <c:v>5.1457819651859262</c:v>
                </c:pt>
                <c:pt idx="275">
                  <c:v>5.6790538348767274</c:v>
                </c:pt>
                <c:pt idx="276">
                  <c:v>7.6215769168582854</c:v>
                </c:pt>
                <c:pt idx="277">
                  <c:v>7.2342889531743708</c:v>
                </c:pt>
                <c:pt idx="278">
                  <c:v>4.2073704278587396</c:v>
                </c:pt>
                <c:pt idx="279">
                  <c:v>3.001650437440246</c:v>
                </c:pt>
                <c:pt idx="280">
                  <c:v>0.48813531982942432</c:v>
                </c:pt>
                <c:pt idx="281">
                  <c:v>5.7208897861703312</c:v>
                </c:pt>
                <c:pt idx="282">
                  <c:v>0.51205878151260498</c:v>
                </c:pt>
                <c:pt idx="283">
                  <c:v>7.5533744533429958</c:v>
                </c:pt>
                <c:pt idx="284">
                  <c:v>7.6057653336190336</c:v>
                </c:pt>
                <c:pt idx="285">
                  <c:v>4.1802474684492452</c:v>
                </c:pt>
                <c:pt idx="286">
                  <c:v>4.1463270985584098</c:v>
                </c:pt>
                <c:pt idx="287">
                  <c:v>5.6377086309670332</c:v>
                </c:pt>
                <c:pt idx="288">
                  <c:v>5.6661861953983257</c:v>
                </c:pt>
                <c:pt idx="289">
                  <c:v>5.8150752709024571</c:v>
                </c:pt>
                <c:pt idx="290">
                  <c:v>5.3347069792106332</c:v>
                </c:pt>
                <c:pt idx="291">
                  <c:v>4.9406897611499536</c:v>
                </c:pt>
                <c:pt idx="292">
                  <c:v>4.0413834140204248</c:v>
                </c:pt>
                <c:pt idx="293">
                  <c:v>4.3631379466907454</c:v>
                </c:pt>
                <c:pt idx="294">
                  <c:v>4.2005821630614442</c:v>
                </c:pt>
                <c:pt idx="295">
                  <c:v>1.2488444248901436</c:v>
                </c:pt>
                <c:pt idx="296">
                  <c:v>0.47559736873390118</c:v>
                </c:pt>
                <c:pt idx="297">
                  <c:v>1.701471859175516</c:v>
                </c:pt>
                <c:pt idx="298">
                  <c:v>2.7244941043937749</c:v>
                </c:pt>
                <c:pt idx="299">
                  <c:v>1.8831749262415467</c:v>
                </c:pt>
                <c:pt idx="300">
                  <c:v>2.8363906402949914</c:v>
                </c:pt>
                <c:pt idx="301">
                  <c:v>1.376500908130236</c:v>
                </c:pt>
                <c:pt idx="302">
                  <c:v>2.3637544818086726</c:v>
                </c:pt>
                <c:pt idx="303">
                  <c:v>0.42462563627498778</c:v>
                </c:pt>
                <c:pt idx="304">
                  <c:v>2.6686334869332113</c:v>
                </c:pt>
                <c:pt idx="305">
                  <c:v>2.994161425964363</c:v>
                </c:pt>
                <c:pt idx="306">
                  <c:v>3.2260028054119312</c:v>
                </c:pt>
                <c:pt idx="307">
                  <c:v>3.4195021162594768</c:v>
                </c:pt>
                <c:pt idx="308">
                  <c:v>1.7808057973661331</c:v>
                </c:pt>
                <c:pt idx="309">
                  <c:v>0.31277931034482759</c:v>
                </c:pt>
                <c:pt idx="310">
                  <c:v>3.3464358869964106</c:v>
                </c:pt>
                <c:pt idx="311">
                  <c:v>2.9612752745408013</c:v>
                </c:pt>
                <c:pt idx="312">
                  <c:v>0.27339132947976874</c:v>
                </c:pt>
                <c:pt idx="313">
                  <c:v>0.23434680851063827</c:v>
                </c:pt>
                <c:pt idx="314">
                  <c:v>2.0662821563877709</c:v>
                </c:pt>
                <c:pt idx="315">
                  <c:v>2.5298583996890129</c:v>
                </c:pt>
                <c:pt idx="316">
                  <c:v>3.0397727144620443</c:v>
                </c:pt>
                <c:pt idx="317">
                  <c:v>2.7642031542498677</c:v>
                </c:pt>
                <c:pt idx="318">
                  <c:v>0.29514137931034479</c:v>
                </c:pt>
                <c:pt idx="319">
                  <c:v>1.2929103748135278</c:v>
                </c:pt>
                <c:pt idx="320">
                  <c:v>0.7036290500210628</c:v>
                </c:pt>
                <c:pt idx="321">
                  <c:v>2.1448212064944285</c:v>
                </c:pt>
                <c:pt idx="322">
                  <c:v>1.8112494734789095</c:v>
                </c:pt>
                <c:pt idx="323">
                  <c:v>2.650666747423823</c:v>
                </c:pt>
                <c:pt idx="324">
                  <c:v>0.28185480225988696</c:v>
                </c:pt>
                <c:pt idx="325">
                  <c:v>2.6714362947037129</c:v>
                </c:pt>
                <c:pt idx="326">
                  <c:v>3.2041663450184288</c:v>
                </c:pt>
                <c:pt idx="327">
                  <c:v>3.2669886157977093</c:v>
                </c:pt>
                <c:pt idx="328">
                  <c:v>2.4552212857974438</c:v>
                </c:pt>
                <c:pt idx="329">
                  <c:v>0.89554112838400668</c:v>
                </c:pt>
                <c:pt idx="330">
                  <c:v>0.88895504967633687</c:v>
                </c:pt>
                <c:pt idx="331">
                  <c:v>2.3711560285653159</c:v>
                </c:pt>
                <c:pt idx="332">
                  <c:v>0.95251692167166124</c:v>
                </c:pt>
                <c:pt idx="333">
                  <c:v>1.095965650940683</c:v>
                </c:pt>
                <c:pt idx="334">
                  <c:v>1.7845840511064077</c:v>
                </c:pt>
                <c:pt idx="335">
                  <c:v>1.5698734429265759</c:v>
                </c:pt>
                <c:pt idx="336">
                  <c:v>0.7024494593253916</c:v>
                </c:pt>
                <c:pt idx="337">
                  <c:v>0.1359949655862992</c:v>
                </c:pt>
                <c:pt idx="338">
                  <c:v>1.7655197076186829E-2</c:v>
                </c:pt>
                <c:pt idx="339">
                  <c:v>1.0595679584040263</c:v>
                </c:pt>
                <c:pt idx="340">
                  <c:v>1.665338087709922</c:v>
                </c:pt>
                <c:pt idx="341">
                  <c:v>2.0251881243556791</c:v>
                </c:pt>
                <c:pt idx="342">
                  <c:v>2.3438036474839823</c:v>
                </c:pt>
                <c:pt idx="343">
                  <c:v>2.0478615422959554</c:v>
                </c:pt>
                <c:pt idx="344">
                  <c:v>1.7518068103722273</c:v>
                </c:pt>
                <c:pt idx="345">
                  <c:v>1.6126393744986951</c:v>
                </c:pt>
                <c:pt idx="346">
                  <c:v>0.81709337299242979</c:v>
                </c:pt>
                <c:pt idx="347">
                  <c:v>0.76871198964744969</c:v>
                </c:pt>
                <c:pt idx="348">
                  <c:v>1.7943869820621776</c:v>
                </c:pt>
                <c:pt idx="349">
                  <c:v>0.89752077583610612</c:v>
                </c:pt>
                <c:pt idx="350">
                  <c:v>0.46050859571827019</c:v>
                </c:pt>
                <c:pt idx="351">
                  <c:v>0.20914153498871332</c:v>
                </c:pt>
                <c:pt idx="352">
                  <c:v>1.564761303547634</c:v>
                </c:pt>
                <c:pt idx="353">
                  <c:v>1.3370298741868927</c:v>
                </c:pt>
                <c:pt idx="354">
                  <c:v>1.509424780531279</c:v>
                </c:pt>
                <c:pt idx="355">
                  <c:v>2.0310374546479544</c:v>
                </c:pt>
                <c:pt idx="356">
                  <c:v>0.2253565217391304</c:v>
                </c:pt>
                <c:pt idx="357">
                  <c:v>1.4684719988750565</c:v>
                </c:pt>
                <c:pt idx="358">
                  <c:v>1.9383796964336977</c:v>
                </c:pt>
                <c:pt idx="359">
                  <c:v>1.7816734524490627</c:v>
                </c:pt>
                <c:pt idx="360">
                  <c:v>1.9546974890278406</c:v>
                </c:pt>
                <c:pt idx="361">
                  <c:v>2.017348575415594</c:v>
                </c:pt>
                <c:pt idx="362">
                  <c:v>0.21012972972972971</c:v>
                </c:pt>
                <c:pt idx="363">
                  <c:v>0.1965400483921213</c:v>
                </c:pt>
                <c:pt idx="364">
                  <c:v>1.5667156350620614E-2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308608"/>
        <c:axId val="202307072"/>
      </c:scatterChart>
      <c:valAx>
        <c:axId val="20230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2307072"/>
        <c:crosses val="autoZero"/>
        <c:crossBetween val="midCat"/>
      </c:valAx>
      <c:valAx>
        <c:axId val="20230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23086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'2016'!$R$4:$R$368</c:f>
              <c:numCache>
                <c:formatCode>0.0</c:formatCode>
                <c:ptCount val="365"/>
                <c:pt idx="0">
                  <c:v>5.8048239739200001E-2</c:v>
                </c:pt>
                <c:pt idx="1">
                  <c:v>0.494351420986125</c:v>
                </c:pt>
                <c:pt idx="2">
                  <c:v>0.81241247628652491</c:v>
                </c:pt>
                <c:pt idx="3">
                  <c:v>0.15579136888192502</c:v>
                </c:pt>
                <c:pt idx="4">
                  <c:v>0.1254771598884</c:v>
                </c:pt>
                <c:pt idx="5">
                  <c:v>0.78588307715737482</c:v>
                </c:pt>
                <c:pt idx="6">
                  <c:v>9.439813076039999E-2</c:v>
                </c:pt>
                <c:pt idx="7">
                  <c:v>0.15838100148044998</c:v>
                </c:pt>
                <c:pt idx="8">
                  <c:v>1.2899394505032749</c:v>
                </c:pt>
                <c:pt idx="9">
                  <c:v>1.6403879188380748</c:v>
                </c:pt>
                <c:pt idx="10">
                  <c:v>0.81906600627000015</c:v>
                </c:pt>
                <c:pt idx="11">
                  <c:v>1.5444386606480995</c:v>
                </c:pt>
                <c:pt idx="12">
                  <c:v>1.200027838881375</c:v>
                </c:pt>
                <c:pt idx="13">
                  <c:v>0.52035763844999994</c:v>
                </c:pt>
                <c:pt idx="14">
                  <c:v>1.4618716060953747</c:v>
                </c:pt>
                <c:pt idx="15">
                  <c:v>1.7450289176765246</c:v>
                </c:pt>
                <c:pt idx="16">
                  <c:v>1.7648952096877495</c:v>
                </c:pt>
                <c:pt idx="17">
                  <c:v>0.25598538495742501</c:v>
                </c:pt>
                <c:pt idx="18">
                  <c:v>0.20657326481662497</c:v>
                </c:pt>
                <c:pt idx="19">
                  <c:v>0.44022256212870003</c:v>
                </c:pt>
                <c:pt idx="20">
                  <c:v>1.5388122169424996</c:v>
                </c:pt>
                <c:pt idx="21">
                  <c:v>1.4441439618770999</c:v>
                </c:pt>
                <c:pt idx="22">
                  <c:v>1.0416717625072498</c:v>
                </c:pt>
                <c:pt idx="23">
                  <c:v>0.30855759111539999</c:v>
                </c:pt>
                <c:pt idx="24">
                  <c:v>0.44659381221345001</c:v>
                </c:pt>
                <c:pt idx="25">
                  <c:v>0.89919518897010009</c:v>
                </c:pt>
                <c:pt idx="26">
                  <c:v>0.95981427539024988</c:v>
                </c:pt>
                <c:pt idx="27">
                  <c:v>1.0977655301159996</c:v>
                </c:pt>
                <c:pt idx="28">
                  <c:v>1.4281997519906999</c:v>
                </c:pt>
                <c:pt idx="29">
                  <c:v>1.7375397213203996</c:v>
                </c:pt>
                <c:pt idx="30">
                  <c:v>1.3321259910528749</c:v>
                </c:pt>
                <c:pt idx="31">
                  <c:v>1.6752618260999999</c:v>
                </c:pt>
                <c:pt idx="32">
                  <c:v>0.19295642138534996</c:v>
                </c:pt>
                <c:pt idx="33">
                  <c:v>1.9949583612833999</c:v>
                </c:pt>
                <c:pt idx="34">
                  <c:v>2.2642482277484994</c:v>
                </c:pt>
                <c:pt idx="35">
                  <c:v>2.0126084061558749</c:v>
                </c:pt>
                <c:pt idx="36">
                  <c:v>0.12382498141199999</c:v>
                </c:pt>
                <c:pt idx="37">
                  <c:v>0.76527197876699993</c:v>
                </c:pt>
                <c:pt idx="38">
                  <c:v>0.79601408921640004</c:v>
                </c:pt>
                <c:pt idx="39">
                  <c:v>2.1417112481362497</c:v>
                </c:pt>
                <c:pt idx="40">
                  <c:v>1.4666090952699748</c:v>
                </c:pt>
                <c:pt idx="41">
                  <c:v>1.7349710847473998</c:v>
                </c:pt>
                <c:pt idx="42">
                  <c:v>1.6361705417343744</c:v>
                </c:pt>
                <c:pt idx="43">
                  <c:v>2.4191252258579996</c:v>
                </c:pt>
                <c:pt idx="44">
                  <c:v>1.5774414659627998</c:v>
                </c:pt>
                <c:pt idx="45">
                  <c:v>2.6650120136729996</c:v>
                </c:pt>
                <c:pt idx="46">
                  <c:v>2.7613457078625001</c:v>
                </c:pt>
                <c:pt idx="47">
                  <c:v>3.1514458457120242</c:v>
                </c:pt>
                <c:pt idx="48">
                  <c:v>3.3201936040994999</c:v>
                </c:pt>
                <c:pt idx="49">
                  <c:v>2.5256917198560003</c:v>
                </c:pt>
                <c:pt idx="50">
                  <c:v>2.5776114530336245</c:v>
                </c:pt>
                <c:pt idx="51">
                  <c:v>1.1012746904054997</c:v>
                </c:pt>
                <c:pt idx="52">
                  <c:v>0.25860227555400006</c:v>
                </c:pt>
                <c:pt idx="53">
                  <c:v>0.31009815914032496</c:v>
                </c:pt>
                <c:pt idx="54">
                  <c:v>2.1318811791097496</c:v>
                </c:pt>
                <c:pt idx="55">
                  <c:v>1.0353221223668998</c:v>
                </c:pt>
                <c:pt idx="56">
                  <c:v>3.0163553301599997</c:v>
                </c:pt>
                <c:pt idx="57">
                  <c:v>2.658009041065875</c:v>
                </c:pt>
                <c:pt idx="58">
                  <c:v>3.1745990593799998</c:v>
                </c:pt>
                <c:pt idx="59">
                  <c:v>3.3909273723365998</c:v>
                </c:pt>
                <c:pt idx="60">
                  <c:v>3.8109790159083006</c:v>
                </c:pt>
                <c:pt idx="61">
                  <c:v>3.8535534304031245</c:v>
                </c:pt>
                <c:pt idx="62">
                  <c:v>1.6533336261551999</c:v>
                </c:pt>
                <c:pt idx="63">
                  <c:v>0.47004477653579996</c:v>
                </c:pt>
                <c:pt idx="64">
                  <c:v>2.74588894956285</c:v>
                </c:pt>
                <c:pt idx="65">
                  <c:v>1.6599118896845995</c:v>
                </c:pt>
                <c:pt idx="66">
                  <c:v>3.4800270148544246</c:v>
                </c:pt>
                <c:pt idx="67">
                  <c:v>3.5859973936247997</c:v>
                </c:pt>
                <c:pt idx="68">
                  <c:v>3.6861926375380492</c:v>
                </c:pt>
                <c:pt idx="69">
                  <c:v>2.4898247374218747</c:v>
                </c:pt>
                <c:pt idx="70">
                  <c:v>1.3893434757704253</c:v>
                </c:pt>
                <c:pt idx="71">
                  <c:v>3.5995389706019991</c:v>
                </c:pt>
                <c:pt idx="72">
                  <c:v>3.9737031250780501</c:v>
                </c:pt>
                <c:pt idx="73">
                  <c:v>0.85892530314824977</c:v>
                </c:pt>
                <c:pt idx="74">
                  <c:v>0.96336591886589995</c:v>
                </c:pt>
                <c:pt idx="75">
                  <c:v>1.4565716444474996</c:v>
                </c:pt>
                <c:pt idx="76">
                  <c:v>3.3169619351414998</c:v>
                </c:pt>
                <c:pt idx="77">
                  <c:v>3.2410809482726237</c:v>
                </c:pt>
                <c:pt idx="78">
                  <c:v>2.8495899158199003</c:v>
                </c:pt>
                <c:pt idx="79">
                  <c:v>2.3580937087376244</c:v>
                </c:pt>
                <c:pt idx="80">
                  <c:v>3.4158885770914491</c:v>
                </c:pt>
                <c:pt idx="81">
                  <c:v>3.5163701527679998</c:v>
                </c:pt>
                <c:pt idx="82">
                  <c:v>3.3953145594011245</c:v>
                </c:pt>
                <c:pt idx="83">
                  <c:v>3.6050229851285986</c:v>
                </c:pt>
                <c:pt idx="84">
                  <c:v>2.1833765715609745</c:v>
                </c:pt>
                <c:pt idx="85">
                  <c:v>1.9639019243699991</c:v>
                </c:pt>
                <c:pt idx="86">
                  <c:v>2.7226017787963497</c:v>
                </c:pt>
                <c:pt idx="87">
                  <c:v>0.80524730631262498</c:v>
                </c:pt>
                <c:pt idx="88">
                  <c:v>1.3196436697025999</c:v>
                </c:pt>
                <c:pt idx="89">
                  <c:v>3.2413708407653998</c:v>
                </c:pt>
                <c:pt idx="90">
                  <c:v>2.8564971170825246</c:v>
                </c:pt>
                <c:pt idx="91">
                  <c:v>3.8833530525956239</c:v>
                </c:pt>
                <c:pt idx="92">
                  <c:v>4.4447480982449994</c:v>
                </c:pt>
                <c:pt idx="93">
                  <c:v>3.6735589237931991</c:v>
                </c:pt>
                <c:pt idx="94">
                  <c:v>4.6238276201636248</c:v>
                </c:pt>
                <c:pt idx="95">
                  <c:v>4.9650541675094981</c:v>
                </c:pt>
                <c:pt idx="96">
                  <c:v>5.2309909318631238</c:v>
                </c:pt>
                <c:pt idx="97">
                  <c:v>4.3490747351974486</c:v>
                </c:pt>
                <c:pt idx="98">
                  <c:v>5.029406740176074</c:v>
                </c:pt>
                <c:pt idx="99">
                  <c:v>3.990092057797499</c:v>
                </c:pt>
                <c:pt idx="100">
                  <c:v>4.4682980262899994</c:v>
                </c:pt>
                <c:pt idx="101">
                  <c:v>0.90530392734389986</c:v>
                </c:pt>
                <c:pt idx="102">
                  <c:v>3.4408925105999995</c:v>
                </c:pt>
                <c:pt idx="103">
                  <c:v>4.0153005490751994</c:v>
                </c:pt>
                <c:pt idx="104">
                  <c:v>2.4541138131657747</c:v>
                </c:pt>
                <c:pt idx="105">
                  <c:v>5.1793437786659986</c:v>
                </c:pt>
                <c:pt idx="106">
                  <c:v>5.484027050545051</c:v>
                </c:pt>
                <c:pt idx="107">
                  <c:v>5.7684126910112985</c:v>
                </c:pt>
                <c:pt idx="108">
                  <c:v>4.5765012280087491</c:v>
                </c:pt>
                <c:pt idx="109">
                  <c:v>5.9859005739390003</c:v>
                </c:pt>
                <c:pt idx="110">
                  <c:v>5.4043371881918985</c:v>
                </c:pt>
                <c:pt idx="111">
                  <c:v>4.8843277645277992</c:v>
                </c:pt>
                <c:pt idx="112">
                  <c:v>5.8056701996973006</c:v>
                </c:pt>
                <c:pt idx="113">
                  <c:v>6.3772812237779988</c:v>
                </c:pt>
                <c:pt idx="114">
                  <c:v>0</c:v>
                </c:pt>
                <c:pt idx="115">
                  <c:v>3.5661810746099993</c:v>
                </c:pt>
                <c:pt idx="116">
                  <c:v>5.5802986161444004</c:v>
                </c:pt>
                <c:pt idx="117">
                  <c:v>4.4946658419712495</c:v>
                </c:pt>
                <c:pt idx="118">
                  <c:v>5.156252816371949</c:v>
                </c:pt>
                <c:pt idx="119">
                  <c:v>5.25611187830925</c:v>
                </c:pt>
                <c:pt idx="120">
                  <c:v>5.7664830212033982</c:v>
                </c:pt>
                <c:pt idx="121">
                  <c:v>4.3806181325624998</c:v>
                </c:pt>
                <c:pt idx="122">
                  <c:v>5.7009845075647494</c:v>
                </c:pt>
                <c:pt idx="123">
                  <c:v>4.4587561307834234</c:v>
                </c:pt>
                <c:pt idx="124">
                  <c:v>2.1316163345070742</c:v>
                </c:pt>
                <c:pt idx="125">
                  <c:v>5.2812916381835997</c:v>
                </c:pt>
                <c:pt idx="126">
                  <c:v>4.9725771294037493</c:v>
                </c:pt>
                <c:pt idx="127">
                  <c:v>3.9631125333492006</c:v>
                </c:pt>
                <c:pt idx="128">
                  <c:v>5.5270822863027735</c:v>
                </c:pt>
                <c:pt idx="129">
                  <c:v>4.6998328642128007</c:v>
                </c:pt>
                <c:pt idx="130">
                  <c:v>0</c:v>
                </c:pt>
                <c:pt idx="131">
                  <c:v>5.4264264804494999</c:v>
                </c:pt>
                <c:pt idx="132">
                  <c:v>4.2554733483530249</c:v>
                </c:pt>
                <c:pt idx="133">
                  <c:v>6.1254428608211988</c:v>
                </c:pt>
                <c:pt idx="134">
                  <c:v>6.7068528896333239</c:v>
                </c:pt>
                <c:pt idx="135">
                  <c:v>6.1342027464647986</c:v>
                </c:pt>
                <c:pt idx="136">
                  <c:v>5.6182790756976004</c:v>
                </c:pt>
                <c:pt idx="137">
                  <c:v>3.954679866465975</c:v>
                </c:pt>
                <c:pt idx="138">
                  <c:v>6.0894681970163997</c:v>
                </c:pt>
                <c:pt idx="139">
                  <c:v>6.473125992975449</c:v>
                </c:pt>
                <c:pt idx="140">
                  <c:v>6.7729498513913251</c:v>
                </c:pt>
                <c:pt idx="141">
                  <c:v>6.1593252890999981</c:v>
                </c:pt>
                <c:pt idx="142">
                  <c:v>7.0970065612087492</c:v>
                </c:pt>
                <c:pt idx="143">
                  <c:v>6.0357601181558973</c:v>
                </c:pt>
                <c:pt idx="144">
                  <c:v>6.298930441275</c:v>
                </c:pt>
                <c:pt idx="145">
                  <c:v>6.5548762898568755</c:v>
                </c:pt>
                <c:pt idx="146">
                  <c:v>4.2325924690979999</c:v>
                </c:pt>
                <c:pt idx="147">
                  <c:v>2.8828009624169995</c:v>
                </c:pt>
                <c:pt idx="148">
                  <c:v>2.9166057913499999</c:v>
                </c:pt>
                <c:pt idx="149">
                  <c:v>5.0139636108754493</c:v>
                </c:pt>
                <c:pt idx="150">
                  <c:v>6.556383583478774</c:v>
                </c:pt>
                <c:pt idx="151">
                  <c:v>6.9261619015118239</c:v>
                </c:pt>
                <c:pt idx="152">
                  <c:v>7.4878538383291495</c:v>
                </c:pt>
                <c:pt idx="153">
                  <c:v>6.8332964806147478</c:v>
                </c:pt>
                <c:pt idx="154">
                  <c:v>6.6654493412168989</c:v>
                </c:pt>
                <c:pt idx="155">
                  <c:v>7.5992742205204502</c:v>
                </c:pt>
                <c:pt idx="156">
                  <c:v>6.897101560428597</c:v>
                </c:pt>
                <c:pt idx="157">
                  <c:v>7.5321289308914983</c:v>
                </c:pt>
                <c:pt idx="158">
                  <c:v>6.3592464973384502</c:v>
                </c:pt>
                <c:pt idx="159">
                  <c:v>6.348819699165448</c:v>
                </c:pt>
                <c:pt idx="160">
                  <c:v>7.3710930986279983</c:v>
                </c:pt>
                <c:pt idx="161">
                  <c:v>7.4123872467008987</c:v>
                </c:pt>
                <c:pt idx="162">
                  <c:v>7.5233279126832757</c:v>
                </c:pt>
                <c:pt idx="163">
                  <c:v>7.4430026442944985</c:v>
                </c:pt>
                <c:pt idx="164">
                  <c:v>8.0583711045421484</c:v>
                </c:pt>
                <c:pt idx="165">
                  <c:v>8.3912570728360514</c:v>
                </c:pt>
                <c:pt idx="166">
                  <c:v>6.5069413813131005</c:v>
                </c:pt>
                <c:pt idx="167">
                  <c:v>6.7776551712168747</c:v>
                </c:pt>
                <c:pt idx="168">
                  <c:v>6.1932050161357504</c:v>
                </c:pt>
                <c:pt idx="169">
                  <c:v>6.4704078057644985</c:v>
                </c:pt>
                <c:pt idx="170">
                  <c:v>6.3027792214861496</c:v>
                </c:pt>
                <c:pt idx="171">
                  <c:v>7.5843670423976981</c:v>
                </c:pt>
                <c:pt idx="172">
                  <c:v>7.9757057001856495</c:v>
                </c:pt>
                <c:pt idx="173">
                  <c:v>7.3972497262162493</c:v>
                </c:pt>
                <c:pt idx="174">
                  <c:v>7.9831456602479989</c:v>
                </c:pt>
                <c:pt idx="175">
                  <c:v>6.7178809599524971</c:v>
                </c:pt>
                <c:pt idx="176">
                  <c:v>8.1427014568876483</c:v>
                </c:pt>
                <c:pt idx="177">
                  <c:v>6.745457090763523</c:v>
                </c:pt>
                <c:pt idx="178">
                  <c:v>8.0294872037435976</c:v>
                </c:pt>
                <c:pt idx="179">
                  <c:v>8.2048835807635498</c:v>
                </c:pt>
                <c:pt idx="180">
                  <c:v>7.8967842186964479</c:v>
                </c:pt>
                <c:pt idx="181">
                  <c:v>8.3550744133163981</c:v>
                </c:pt>
                <c:pt idx="182">
                  <c:v>8.2363805658616478</c:v>
                </c:pt>
                <c:pt idx="183">
                  <c:v>8.4592498160800496</c:v>
                </c:pt>
                <c:pt idx="184">
                  <c:v>8.4799204646012978</c:v>
                </c:pt>
                <c:pt idx="185">
                  <c:v>8.3814358442413504</c:v>
                </c:pt>
                <c:pt idx="186">
                  <c:v>7.6395391949912987</c:v>
                </c:pt>
                <c:pt idx="187">
                  <c:v>5.2857785256734235</c:v>
                </c:pt>
                <c:pt idx="188">
                  <c:v>7.2630753004094979</c:v>
                </c:pt>
                <c:pt idx="189">
                  <c:v>7.5925999400789994</c:v>
                </c:pt>
                <c:pt idx="190">
                  <c:v>7.5844329772848713</c:v>
                </c:pt>
                <c:pt idx="191">
                  <c:v>8.3044818499627482</c:v>
                </c:pt>
                <c:pt idx="192">
                  <c:v>8.186717352900974</c:v>
                </c:pt>
                <c:pt idx="193">
                  <c:v>7.9115842065836235</c:v>
                </c:pt>
                <c:pt idx="194">
                  <c:v>8.2057369279997996</c:v>
                </c:pt>
                <c:pt idx="195">
                  <c:v>8.6025497776123494</c:v>
                </c:pt>
                <c:pt idx="196">
                  <c:v>8.6676341415779223</c:v>
                </c:pt>
                <c:pt idx="197">
                  <c:v>8.5100206614749982</c:v>
                </c:pt>
                <c:pt idx="198">
                  <c:v>8.3759352539051246</c:v>
                </c:pt>
                <c:pt idx="199">
                  <c:v>8.0378944543853965</c:v>
                </c:pt>
                <c:pt idx="200">
                  <c:v>7.7757329227616987</c:v>
                </c:pt>
                <c:pt idx="201">
                  <c:v>7.9618475866364999</c:v>
                </c:pt>
                <c:pt idx="202">
                  <c:v>7.8926939227998751</c:v>
                </c:pt>
                <c:pt idx="203">
                  <c:v>8.1204611405867997</c:v>
                </c:pt>
                <c:pt idx="204">
                  <c:v>8.3253300438226496</c:v>
                </c:pt>
                <c:pt idx="205">
                  <c:v>8.5317926804579969</c:v>
                </c:pt>
                <c:pt idx="206">
                  <c:v>7.5141126220181995</c:v>
                </c:pt>
                <c:pt idx="207">
                  <c:v>8.1793506947522978</c:v>
                </c:pt>
                <c:pt idx="208">
                  <c:v>8.3448757473973476</c:v>
                </c:pt>
                <c:pt idx="209">
                  <c:v>7.7618328171614976</c:v>
                </c:pt>
                <c:pt idx="210">
                  <c:v>7.7182821488716478</c:v>
                </c:pt>
                <c:pt idx="211">
                  <c:v>8.1711941685790492</c:v>
                </c:pt>
                <c:pt idx="212">
                  <c:v>8.0604184012064994</c:v>
                </c:pt>
                <c:pt idx="213">
                  <c:v>8.3892758338426514</c:v>
                </c:pt>
                <c:pt idx="214">
                  <c:v>8.4800380914577485</c:v>
                </c:pt>
                <c:pt idx="215">
                  <c:v>8.2337188591871975</c:v>
                </c:pt>
                <c:pt idx="216">
                  <c:v>8.1607496895424489</c:v>
                </c:pt>
                <c:pt idx="217">
                  <c:v>8.0134779184564486</c:v>
                </c:pt>
                <c:pt idx="218">
                  <c:v>7.8715440492047994</c:v>
                </c:pt>
                <c:pt idx="219">
                  <c:v>6.960435396113998</c:v>
                </c:pt>
                <c:pt idx="220">
                  <c:v>6.3726007062749996</c:v>
                </c:pt>
                <c:pt idx="221">
                  <c:v>7.2224154533182485</c:v>
                </c:pt>
                <c:pt idx="222">
                  <c:v>7.7873688955508999</c:v>
                </c:pt>
                <c:pt idx="223">
                  <c:v>7.464470896218149</c:v>
                </c:pt>
                <c:pt idx="224">
                  <c:v>7.2789001644665978</c:v>
                </c:pt>
                <c:pt idx="225">
                  <c:v>7.991296047232499</c:v>
                </c:pt>
                <c:pt idx="226">
                  <c:v>7.7322922687342501</c:v>
                </c:pt>
                <c:pt idx="227">
                  <c:v>6.9651197199140258</c:v>
                </c:pt>
                <c:pt idx="228">
                  <c:v>7.1281816072488011</c:v>
                </c:pt>
                <c:pt idx="229">
                  <c:v>6.6981925816312486</c:v>
                </c:pt>
                <c:pt idx="230">
                  <c:v>7.1031996520359746</c:v>
                </c:pt>
                <c:pt idx="231">
                  <c:v>7.1194578200350493</c:v>
                </c:pt>
                <c:pt idx="232">
                  <c:v>7.2067789395719979</c:v>
                </c:pt>
                <c:pt idx="233">
                  <c:v>7.4338896325139991</c:v>
                </c:pt>
                <c:pt idx="234">
                  <c:v>6.2344281951866973</c:v>
                </c:pt>
                <c:pt idx="235">
                  <c:v>6.8815284031102477</c:v>
                </c:pt>
                <c:pt idx="236">
                  <c:v>5.4698429460732747</c:v>
                </c:pt>
                <c:pt idx="237">
                  <c:v>6.3200762630055003</c:v>
                </c:pt>
                <c:pt idx="238">
                  <c:v>4.3762325416870489</c:v>
                </c:pt>
                <c:pt idx="239">
                  <c:v>6.2422308585203989</c:v>
                </c:pt>
                <c:pt idx="240">
                  <c:v>6.6972282378623982</c:v>
                </c:pt>
                <c:pt idx="241">
                  <c:v>6.7915444718448734</c:v>
                </c:pt>
                <c:pt idx="242">
                  <c:v>6.1107821097348731</c:v>
                </c:pt>
                <c:pt idx="243">
                  <c:v>6.5618264654407481</c:v>
                </c:pt>
                <c:pt idx="244">
                  <c:v>6.7806367296251988</c:v>
                </c:pt>
                <c:pt idx="245">
                  <c:v>6.7230716440406253</c:v>
                </c:pt>
                <c:pt idx="246">
                  <c:v>6.4306086729359997</c:v>
                </c:pt>
                <c:pt idx="247">
                  <c:v>6.246058642706025</c:v>
                </c:pt>
                <c:pt idx="248">
                  <c:v>6.1926758180654975</c:v>
                </c:pt>
                <c:pt idx="249">
                  <c:v>5.696274767523299</c:v>
                </c:pt>
                <c:pt idx="250">
                  <c:v>6.3882271517516989</c:v>
                </c:pt>
                <c:pt idx="251">
                  <c:v>6.1888444731503984</c:v>
                </c:pt>
                <c:pt idx="252">
                  <c:v>6.4043399437611752</c:v>
                </c:pt>
                <c:pt idx="253">
                  <c:v>6.3340570375458736</c:v>
                </c:pt>
                <c:pt idx="254">
                  <c:v>6.3535333682876987</c:v>
                </c:pt>
                <c:pt idx="255">
                  <c:v>6.3759868372219497</c:v>
                </c:pt>
                <c:pt idx="256">
                  <c:v>6.2499848994791982</c:v>
                </c:pt>
                <c:pt idx="257">
                  <c:v>5.4932225730223481</c:v>
                </c:pt>
                <c:pt idx="258">
                  <c:v>5.6147976645412498</c:v>
                </c:pt>
                <c:pt idx="259">
                  <c:v>5.0634854997110992</c:v>
                </c:pt>
                <c:pt idx="260">
                  <c:v>5.3086273583631725</c:v>
                </c:pt>
                <c:pt idx="261">
                  <c:v>5.5255940241659998</c:v>
                </c:pt>
                <c:pt idx="262">
                  <c:v>5.6654566539171736</c:v>
                </c:pt>
                <c:pt idx="263">
                  <c:v>5.6394870260182506</c:v>
                </c:pt>
                <c:pt idx="264">
                  <c:v>4.7774322100127993</c:v>
                </c:pt>
                <c:pt idx="265">
                  <c:v>4.3786717641611981</c:v>
                </c:pt>
                <c:pt idx="266">
                  <c:v>4.7292793602684</c:v>
                </c:pt>
                <c:pt idx="267">
                  <c:v>4.6340187962723984</c:v>
                </c:pt>
                <c:pt idx="268">
                  <c:v>4.7678857715065481</c:v>
                </c:pt>
                <c:pt idx="269">
                  <c:v>4.5469423847990242</c:v>
                </c:pt>
                <c:pt idx="270">
                  <c:v>5.0188152889607993</c:v>
                </c:pt>
                <c:pt idx="271">
                  <c:v>4.9001762030696989</c:v>
                </c:pt>
                <c:pt idx="272">
                  <c:v>4.6562338191155987</c:v>
                </c:pt>
                <c:pt idx="273">
                  <c:v>4.4224260079500004</c:v>
                </c:pt>
                <c:pt idx="274">
                  <c:v>4.6091042493520495</c:v>
                </c:pt>
                <c:pt idx="275">
                  <c:v>4.9257029498921989</c:v>
                </c:pt>
                <c:pt idx="276">
                  <c:v>4.1110623164407487</c:v>
                </c:pt>
                <c:pt idx="277">
                  <c:v>4.6398038766152991</c:v>
                </c:pt>
                <c:pt idx="278">
                  <c:v>0</c:v>
                </c:pt>
                <c:pt idx="279">
                  <c:v>4.9198494789866256</c:v>
                </c:pt>
                <c:pt idx="280">
                  <c:v>4.8632231981456995</c:v>
                </c:pt>
                <c:pt idx="281">
                  <c:v>4.7169792500402234</c:v>
                </c:pt>
                <c:pt idx="282">
                  <c:v>4.6044706352510998</c:v>
                </c:pt>
                <c:pt idx="283">
                  <c:v>4.4934392320589991</c:v>
                </c:pt>
                <c:pt idx="284">
                  <c:v>4.1559006181790252</c:v>
                </c:pt>
                <c:pt idx="285">
                  <c:v>3.8730406889009252</c:v>
                </c:pt>
                <c:pt idx="286">
                  <c:v>4.1503948709242504</c:v>
                </c:pt>
                <c:pt idx="287">
                  <c:v>4.0698401196600003</c:v>
                </c:pt>
                <c:pt idx="288">
                  <c:v>3.8686810054019989</c:v>
                </c:pt>
                <c:pt idx="289">
                  <c:v>3.9512122070924254</c:v>
                </c:pt>
                <c:pt idx="290">
                  <c:v>4.0303155313524002</c:v>
                </c:pt>
                <c:pt idx="291">
                  <c:v>3.5840472189264743</c:v>
                </c:pt>
                <c:pt idx="292">
                  <c:v>3.6525238530277497</c:v>
                </c:pt>
                <c:pt idx="293">
                  <c:v>3.7070287985880004</c:v>
                </c:pt>
                <c:pt idx="294">
                  <c:v>3.6379874819054998</c:v>
                </c:pt>
                <c:pt idx="295">
                  <c:v>3.7668880990084501</c:v>
                </c:pt>
                <c:pt idx="296">
                  <c:v>3.5186453361187495</c:v>
                </c:pt>
                <c:pt idx="297">
                  <c:v>3.1930826833009491</c:v>
                </c:pt>
                <c:pt idx="298">
                  <c:v>2.0511591963439502</c:v>
                </c:pt>
                <c:pt idx="299">
                  <c:v>3.1073162519230499</c:v>
                </c:pt>
                <c:pt idx="300">
                  <c:v>2.9448686518145997</c:v>
                </c:pt>
                <c:pt idx="301">
                  <c:v>0.54750820069687489</c:v>
                </c:pt>
                <c:pt idx="302">
                  <c:v>2.9110598938007994</c:v>
                </c:pt>
                <c:pt idx="303">
                  <c:v>2.0697800925253498</c:v>
                </c:pt>
                <c:pt idx="304">
                  <c:v>1.1438531567649</c:v>
                </c:pt>
                <c:pt idx="305">
                  <c:v>0.27921619797120001</c:v>
                </c:pt>
                <c:pt idx="306">
                  <c:v>2.4594578541888743</c:v>
                </c:pt>
                <c:pt idx="307">
                  <c:v>2.591122825202175</c:v>
                </c:pt>
                <c:pt idx="308">
                  <c:v>2.7904572497799003</c:v>
                </c:pt>
                <c:pt idx="309">
                  <c:v>2.7755066062007994</c:v>
                </c:pt>
                <c:pt idx="310">
                  <c:v>2.77022125582215</c:v>
                </c:pt>
                <c:pt idx="311">
                  <c:v>2.4325123408462499</c:v>
                </c:pt>
                <c:pt idx="312">
                  <c:v>2.6909378077642505</c:v>
                </c:pt>
                <c:pt idx="313">
                  <c:v>0</c:v>
                </c:pt>
                <c:pt idx="314">
                  <c:v>0</c:v>
                </c:pt>
                <c:pt idx="315">
                  <c:v>2.7125023221675</c:v>
                </c:pt>
                <c:pt idx="316">
                  <c:v>2.7364348444553994</c:v>
                </c:pt>
                <c:pt idx="317">
                  <c:v>2.2907405461775996</c:v>
                </c:pt>
                <c:pt idx="318">
                  <c:v>1.9494404513504997</c:v>
                </c:pt>
                <c:pt idx="319">
                  <c:v>1.435234280028</c:v>
                </c:pt>
                <c:pt idx="320">
                  <c:v>1.4923600452656249</c:v>
                </c:pt>
                <c:pt idx="321">
                  <c:v>2.1956457402778495</c:v>
                </c:pt>
                <c:pt idx="322">
                  <c:v>2.0510273265695993</c:v>
                </c:pt>
                <c:pt idx="323">
                  <c:v>2.2544594140703995</c:v>
                </c:pt>
                <c:pt idx="324">
                  <c:v>2.3313809934323997</c:v>
                </c:pt>
                <c:pt idx="325">
                  <c:v>2.2326250209296998</c:v>
                </c:pt>
                <c:pt idx="326">
                  <c:v>2.080331884581299</c:v>
                </c:pt>
                <c:pt idx="327">
                  <c:v>2.1624203279790746</c:v>
                </c:pt>
                <c:pt idx="328">
                  <c:v>2.1004470593044497</c:v>
                </c:pt>
                <c:pt idx="329">
                  <c:v>2.1031239911670001</c:v>
                </c:pt>
                <c:pt idx="330">
                  <c:v>2.0778273411388493</c:v>
                </c:pt>
                <c:pt idx="331">
                  <c:v>1.9510696692609748</c:v>
                </c:pt>
                <c:pt idx="332">
                  <c:v>1.9604601723729749</c:v>
                </c:pt>
                <c:pt idx="333">
                  <c:v>1.8384930322605002</c:v>
                </c:pt>
                <c:pt idx="334">
                  <c:v>7.4943409962975008E-2</c:v>
                </c:pt>
                <c:pt idx="335">
                  <c:v>0.69488065447837499</c:v>
                </c:pt>
                <c:pt idx="336">
                  <c:v>0.21582686401949999</c:v>
                </c:pt>
                <c:pt idx="337">
                  <c:v>0.67887149197499985</c:v>
                </c:pt>
                <c:pt idx="338">
                  <c:v>0.94403840205937484</c:v>
                </c:pt>
                <c:pt idx="339">
                  <c:v>1.5924800227247995</c:v>
                </c:pt>
                <c:pt idx="340">
                  <c:v>1.5119829798347999</c:v>
                </c:pt>
                <c:pt idx="341">
                  <c:v>1.6850476929675</c:v>
                </c:pt>
                <c:pt idx="342">
                  <c:v>1.3798220851542746</c:v>
                </c:pt>
                <c:pt idx="343">
                  <c:v>1.3854854867761499</c:v>
                </c:pt>
                <c:pt idx="344">
                  <c:v>1.4504301228057748</c:v>
                </c:pt>
                <c:pt idx="345">
                  <c:v>1.3219726323468002</c:v>
                </c:pt>
                <c:pt idx="346">
                  <c:v>1.0040862983582246</c:v>
                </c:pt>
                <c:pt idx="347">
                  <c:v>9.1780257893624997E-2</c:v>
                </c:pt>
                <c:pt idx="348">
                  <c:v>2.7133986437249995E-2</c:v>
                </c:pt>
                <c:pt idx="349">
                  <c:v>0.81632375343914998</c:v>
                </c:pt>
                <c:pt idx="350">
                  <c:v>0.191424816576</c:v>
                </c:pt>
                <c:pt idx="351">
                  <c:v>0.80245778172839988</c:v>
                </c:pt>
                <c:pt idx="352">
                  <c:v>0.58195089134099987</c:v>
                </c:pt>
                <c:pt idx="353">
                  <c:v>0.54639762145199988</c:v>
                </c:pt>
                <c:pt idx="354">
                  <c:v>1.0853751738132</c:v>
                </c:pt>
                <c:pt idx="355">
                  <c:v>0.51691834212847487</c:v>
                </c:pt>
                <c:pt idx="356">
                  <c:v>1.2159154454474999</c:v>
                </c:pt>
                <c:pt idx="357">
                  <c:v>1.2718456650679499</c:v>
                </c:pt>
                <c:pt idx="358">
                  <c:v>0.10009652575814997</c:v>
                </c:pt>
                <c:pt idx="359">
                  <c:v>0.16397085562109992</c:v>
                </c:pt>
                <c:pt idx="360">
                  <c:v>0.13579418936654999</c:v>
                </c:pt>
                <c:pt idx="361">
                  <c:v>0.71739183178687493</c:v>
                </c:pt>
                <c:pt idx="362">
                  <c:v>1.3631872165334997</c:v>
                </c:pt>
                <c:pt idx="363">
                  <c:v>0.78362938096724977</c:v>
                </c:pt>
                <c:pt idx="364">
                  <c:v>1.5894809062366497</c:v>
                </c:pt>
              </c:numCache>
            </c:numRef>
          </c:xVal>
          <c:yVal>
            <c:numRef>
              <c:f>'2016'!$S$4:$S$368</c:f>
              <c:numCache>
                <c:formatCode>0.0</c:formatCode>
                <c:ptCount val="365"/>
                <c:pt idx="0">
                  <c:v>-6.9786143402156331E-2</c:v>
                </c:pt>
                <c:pt idx="1">
                  <c:v>-0.97802103385387129</c:v>
                </c:pt>
                <c:pt idx="2">
                  <c:v>-2.5092612916125496</c:v>
                </c:pt>
                <c:pt idx="3">
                  <c:v>-0.35838016391844113</c:v>
                </c:pt>
                <c:pt idx="4">
                  <c:v>3.9785983107615337E-2</c:v>
                </c:pt>
                <c:pt idx="5">
                  <c:v>0.32095876513644367</c:v>
                </c:pt>
                <c:pt idx="6">
                  <c:v>0.20935476096970618</c:v>
                </c:pt>
                <c:pt idx="7">
                  <c:v>0.24549042018046763</c:v>
                </c:pt>
                <c:pt idx="8">
                  <c:v>0.85626013416455293</c:v>
                </c:pt>
                <c:pt idx="9">
                  <c:v>1.3878486566532111</c:v>
                </c:pt>
                <c:pt idx="10">
                  <c:v>0.54389687122672603</c:v>
                </c:pt>
                <c:pt idx="11">
                  <c:v>1.2969599749218732</c:v>
                </c:pt>
                <c:pt idx="12">
                  <c:v>0.73108291535499148</c:v>
                </c:pt>
                <c:pt idx="13">
                  <c:v>0.5579035830939949</c:v>
                </c:pt>
                <c:pt idx="14">
                  <c:v>1.0352104576094823</c:v>
                </c:pt>
                <c:pt idx="15">
                  <c:v>1.5138270050040539</c:v>
                </c:pt>
                <c:pt idx="16">
                  <c:v>1.5952194764235053</c:v>
                </c:pt>
                <c:pt idx="17">
                  <c:v>0.35032747276917525</c:v>
                </c:pt>
                <c:pt idx="18">
                  <c:v>0.26592889642325529</c:v>
                </c:pt>
                <c:pt idx="19">
                  <c:v>0.31144948219540869</c:v>
                </c:pt>
                <c:pt idx="20">
                  <c:v>1.0996066578518862</c:v>
                </c:pt>
                <c:pt idx="21">
                  <c:v>1.2271101555437451</c:v>
                </c:pt>
                <c:pt idx="22">
                  <c:v>0.86979944742287607</c:v>
                </c:pt>
                <c:pt idx="23">
                  <c:v>0.27465261462730056</c:v>
                </c:pt>
                <c:pt idx="24">
                  <c:v>-0.34826394113990283</c:v>
                </c:pt>
                <c:pt idx="25">
                  <c:v>-2.9787841529674832</c:v>
                </c:pt>
                <c:pt idx="26">
                  <c:v>-3.6315929010061119</c:v>
                </c:pt>
                <c:pt idx="27">
                  <c:v>-2.4152491768619244</c:v>
                </c:pt>
                <c:pt idx="28">
                  <c:v>-0.23777598204983649</c:v>
                </c:pt>
                <c:pt idx="29">
                  <c:v>1.4969959892635163</c:v>
                </c:pt>
                <c:pt idx="30">
                  <c:v>1.2510775499885736</c:v>
                </c:pt>
                <c:pt idx="31">
                  <c:v>1.5328228457519035</c:v>
                </c:pt>
                <c:pt idx="32">
                  <c:v>0.23307173767612804</c:v>
                </c:pt>
                <c:pt idx="33">
                  <c:v>1.4571435492164981</c:v>
                </c:pt>
                <c:pt idx="34">
                  <c:v>2.4190095308392907</c:v>
                </c:pt>
                <c:pt idx="35">
                  <c:v>1.9115400834386991</c:v>
                </c:pt>
                <c:pt idx="36">
                  <c:v>0.26514044189282937</c:v>
                </c:pt>
                <c:pt idx="37">
                  <c:v>0.51782262085411446</c:v>
                </c:pt>
                <c:pt idx="38">
                  <c:v>0.75751706156940513</c:v>
                </c:pt>
                <c:pt idx="39">
                  <c:v>1.8557117052059842</c:v>
                </c:pt>
                <c:pt idx="40">
                  <c:v>1.3520014774428364</c:v>
                </c:pt>
                <c:pt idx="41">
                  <c:v>1.4177719166580849</c:v>
                </c:pt>
                <c:pt idx="42">
                  <c:v>1.6373816153444876</c:v>
                </c:pt>
                <c:pt idx="43">
                  <c:v>2.8240366240665971</c:v>
                </c:pt>
                <c:pt idx="44">
                  <c:v>1.5536767289827123</c:v>
                </c:pt>
                <c:pt idx="45">
                  <c:v>3.1189392265188762</c:v>
                </c:pt>
                <c:pt idx="46">
                  <c:v>3.5398148985995412</c:v>
                </c:pt>
                <c:pt idx="47">
                  <c:v>4.381723326076731</c:v>
                </c:pt>
                <c:pt idx="48">
                  <c:v>4.0701646766958497</c:v>
                </c:pt>
                <c:pt idx="49">
                  <c:v>2.1854940445001212</c:v>
                </c:pt>
                <c:pt idx="50">
                  <c:v>2.736221250188084</c:v>
                </c:pt>
                <c:pt idx="51">
                  <c:v>1.1526490502697182</c:v>
                </c:pt>
                <c:pt idx="52">
                  <c:v>0.47869556305017602</c:v>
                </c:pt>
                <c:pt idx="53">
                  <c:v>0.38915043868662019</c:v>
                </c:pt>
                <c:pt idx="54">
                  <c:v>2.1212514901831638</c:v>
                </c:pt>
                <c:pt idx="55">
                  <c:v>1.088641502797201</c:v>
                </c:pt>
                <c:pt idx="56">
                  <c:v>3.6192140607524612</c:v>
                </c:pt>
                <c:pt idx="57">
                  <c:v>3.1545864230496572</c:v>
                </c:pt>
                <c:pt idx="58">
                  <c:v>3.4184413100590052</c:v>
                </c:pt>
                <c:pt idx="59">
                  <c:v>2.5701530585713557</c:v>
                </c:pt>
                <c:pt idx="60">
                  <c:v>4.7012201961597713</c:v>
                </c:pt>
                <c:pt idx="61">
                  <c:v>4.2851646715241118</c:v>
                </c:pt>
                <c:pt idx="62">
                  <c:v>1.9955593164767953</c:v>
                </c:pt>
                <c:pt idx="63">
                  <c:v>0.598347599251566</c:v>
                </c:pt>
                <c:pt idx="64">
                  <c:v>2.9742529025609223</c:v>
                </c:pt>
                <c:pt idx="65">
                  <c:v>2.2172848364491711</c:v>
                </c:pt>
                <c:pt idx="66">
                  <c:v>4.4265337080186677</c:v>
                </c:pt>
                <c:pt idx="67">
                  <c:v>4.3653640484813518</c:v>
                </c:pt>
                <c:pt idx="68">
                  <c:v>4.4595981932160749</c:v>
                </c:pt>
                <c:pt idx="69">
                  <c:v>2.8672129302998135</c:v>
                </c:pt>
                <c:pt idx="70">
                  <c:v>1.5224830538931924</c:v>
                </c:pt>
                <c:pt idx="71">
                  <c:v>3.9370945721294244</c:v>
                </c:pt>
                <c:pt idx="72">
                  <c:v>4.5625742305160584</c:v>
                </c:pt>
                <c:pt idx="73">
                  <c:v>1.1293885541157536</c:v>
                </c:pt>
                <c:pt idx="74">
                  <c:v>1.0356242599831389</c:v>
                </c:pt>
                <c:pt idx="75">
                  <c:v>1.2847925092649664</c:v>
                </c:pt>
                <c:pt idx="76">
                  <c:v>2.9726020276943976</c:v>
                </c:pt>
                <c:pt idx="77">
                  <c:v>2.8971196896424156</c:v>
                </c:pt>
                <c:pt idx="78">
                  <c:v>2.7845014751912225</c:v>
                </c:pt>
                <c:pt idx="79">
                  <c:v>2.2626265586786047</c:v>
                </c:pt>
                <c:pt idx="80">
                  <c:v>4.3951267896805266</c:v>
                </c:pt>
                <c:pt idx="81">
                  <c:v>3.7778402208528781</c:v>
                </c:pt>
                <c:pt idx="82">
                  <c:v>3.3798369121918053</c:v>
                </c:pt>
                <c:pt idx="83">
                  <c:v>4.0331246863250065</c:v>
                </c:pt>
                <c:pt idx="84">
                  <c:v>2.1157410221695767</c:v>
                </c:pt>
                <c:pt idx="85">
                  <c:v>2.027939776974609</c:v>
                </c:pt>
                <c:pt idx="86">
                  <c:v>2.9594461144615138</c:v>
                </c:pt>
                <c:pt idx="87">
                  <c:v>0.81997101326399846</c:v>
                </c:pt>
                <c:pt idx="88">
                  <c:v>1.2669308195880649</c:v>
                </c:pt>
                <c:pt idx="89">
                  <c:v>3.4687701861606914</c:v>
                </c:pt>
                <c:pt idx="90">
                  <c:v>3.3840476255645799</c:v>
                </c:pt>
                <c:pt idx="91">
                  <c:v>5.4464213338242802</c:v>
                </c:pt>
                <c:pt idx="92">
                  <c:v>5.503357418750217</c:v>
                </c:pt>
                <c:pt idx="93">
                  <c:v>4.5144306432059231</c:v>
                </c:pt>
                <c:pt idx="94">
                  <c:v>5.7310394436243621</c:v>
                </c:pt>
                <c:pt idx="95">
                  <c:v>5.553047105879755</c:v>
                </c:pt>
                <c:pt idx="96">
                  <c:v>6.17895964260752</c:v>
                </c:pt>
                <c:pt idx="97">
                  <c:v>6.9170900408978726</c:v>
                </c:pt>
                <c:pt idx="98">
                  <c:v>6.8223650835620111</c:v>
                </c:pt>
                <c:pt idx="99">
                  <c:v>3.6020497082736891</c:v>
                </c:pt>
                <c:pt idx="100">
                  <c:v>5.1143370407041271</c:v>
                </c:pt>
                <c:pt idx="101">
                  <c:v>1.2663510562402307</c:v>
                </c:pt>
                <c:pt idx="102">
                  <c:v>3.9361179112541067</c:v>
                </c:pt>
                <c:pt idx="103">
                  <c:v>5.7561816582150351</c:v>
                </c:pt>
                <c:pt idx="104">
                  <c:v>3.408572376704408</c:v>
                </c:pt>
                <c:pt idx="105">
                  <c:v>6.0837570452521597</c:v>
                </c:pt>
                <c:pt idx="106">
                  <c:v>6.7145388389340113</c:v>
                </c:pt>
                <c:pt idx="107">
                  <c:v>7.3989998060677973</c:v>
                </c:pt>
                <c:pt idx="108">
                  <c:v>5.5335720253839034</c:v>
                </c:pt>
                <c:pt idx="109">
                  <c:v>7.0421122940075875</c:v>
                </c:pt>
                <c:pt idx="110">
                  <c:v>6.0005180868837806</c:v>
                </c:pt>
                <c:pt idx="111">
                  <c:v>5.3741069578410015</c:v>
                </c:pt>
                <c:pt idx="112">
                  <c:v>9.0050484836144538</c:v>
                </c:pt>
                <c:pt idx="113">
                  <c:v>8.6084107987801364</c:v>
                </c:pt>
                <c:pt idx="114">
                  <c:v>0.47639819784817689</c:v>
                </c:pt>
                <c:pt idx="115">
                  <c:v>3.9952265123631965</c:v>
                </c:pt>
                <c:pt idx="116">
                  <c:v>8.1784834870385819</c:v>
                </c:pt>
                <c:pt idx="117">
                  <c:v>5.66000190054796</c:v>
                </c:pt>
                <c:pt idx="118">
                  <c:v>6.3689095030437359</c:v>
                </c:pt>
                <c:pt idx="119">
                  <c:v>9.1283068828755809</c:v>
                </c:pt>
                <c:pt idx="120">
                  <c:v>8.8478622290842477</c:v>
                </c:pt>
                <c:pt idx="121">
                  <c:v>7.2175797472244092</c:v>
                </c:pt>
                <c:pt idx="122">
                  <c:v>10.066350861518321</c:v>
                </c:pt>
                <c:pt idx="123">
                  <c:v>7.5924945647683986</c:v>
                </c:pt>
                <c:pt idx="124">
                  <c:v>3.3628919061618006</c:v>
                </c:pt>
                <c:pt idx="125">
                  <c:v>7.4682496549910509</c:v>
                </c:pt>
                <c:pt idx="126">
                  <c:v>5.7555612522787731</c:v>
                </c:pt>
                <c:pt idx="127">
                  <c:v>4.4334346690135904</c:v>
                </c:pt>
                <c:pt idx="128">
                  <c:v>8.2041128994297878</c:v>
                </c:pt>
                <c:pt idx="129">
                  <c:v>6.0143350357441863</c:v>
                </c:pt>
                <c:pt idx="130">
                  <c:v>0.3834510204081632</c:v>
                </c:pt>
                <c:pt idx="131">
                  <c:v>6.8978704173389458</c:v>
                </c:pt>
                <c:pt idx="132">
                  <c:v>6.0575082142348649</c:v>
                </c:pt>
                <c:pt idx="133">
                  <c:v>7.6146508901606778</c:v>
                </c:pt>
                <c:pt idx="134">
                  <c:v>7.9796405086762459</c:v>
                </c:pt>
                <c:pt idx="135">
                  <c:v>8.4577820206998986</c:v>
                </c:pt>
                <c:pt idx="136">
                  <c:v>6.8179123430515789</c:v>
                </c:pt>
                <c:pt idx="137">
                  <c:v>5.1430953818959981</c:v>
                </c:pt>
                <c:pt idx="138">
                  <c:v>7.7017881834915736</c:v>
                </c:pt>
                <c:pt idx="139">
                  <c:v>8.7140477594092545</c:v>
                </c:pt>
                <c:pt idx="140">
                  <c:v>9.4788897731788317</c:v>
                </c:pt>
                <c:pt idx="141">
                  <c:v>8.218485112295367</c:v>
                </c:pt>
                <c:pt idx="142">
                  <c:v>8.5608516791905842</c:v>
                </c:pt>
                <c:pt idx="143">
                  <c:v>7.8958587771103739</c:v>
                </c:pt>
                <c:pt idx="144">
                  <c:v>9.0837185408406889</c:v>
                </c:pt>
                <c:pt idx="145">
                  <c:v>9.085217003470536</c:v>
                </c:pt>
                <c:pt idx="146">
                  <c:v>5.3517942761221438</c:v>
                </c:pt>
                <c:pt idx="147">
                  <c:v>3.9366382361411718</c:v>
                </c:pt>
                <c:pt idx="148">
                  <c:v>4.1867767472176354</c:v>
                </c:pt>
                <c:pt idx="149">
                  <c:v>8.2721215184549806</c:v>
                </c:pt>
                <c:pt idx="150">
                  <c:v>11.320884186827502</c:v>
                </c:pt>
                <c:pt idx="151">
                  <c:v>11.857474255871304</c:v>
                </c:pt>
                <c:pt idx="152">
                  <c:v>12.055303464917799</c:v>
                </c:pt>
                <c:pt idx="153">
                  <c:v>11.734041938312266</c:v>
                </c:pt>
                <c:pt idx="154">
                  <c:v>11.371750383096259</c:v>
                </c:pt>
                <c:pt idx="155">
                  <c:v>12.451736647070815</c:v>
                </c:pt>
                <c:pt idx="156">
                  <c:v>13.159352817714312</c:v>
                </c:pt>
                <c:pt idx="157">
                  <c:v>11.224621692128641</c:v>
                </c:pt>
                <c:pt idx="158">
                  <c:v>9.9222757317716965</c:v>
                </c:pt>
                <c:pt idx="159">
                  <c:v>11.177664085215586</c:v>
                </c:pt>
                <c:pt idx="160">
                  <c:v>8.9343259923931182</c:v>
                </c:pt>
                <c:pt idx="161">
                  <c:v>11.997186879390769</c:v>
                </c:pt>
                <c:pt idx="162">
                  <c:v>11.283854474302167</c:v>
                </c:pt>
                <c:pt idx="163">
                  <c:v>13.375659228157508</c:v>
                </c:pt>
                <c:pt idx="164">
                  <c:v>14.800432414965494</c:v>
                </c:pt>
                <c:pt idx="165">
                  <c:v>14.338396803654135</c:v>
                </c:pt>
                <c:pt idx="166">
                  <c:v>12.117190241812052</c:v>
                </c:pt>
                <c:pt idx="167">
                  <c:v>11.799373698032154</c:v>
                </c:pt>
                <c:pt idx="168">
                  <c:v>10.45884213132018</c:v>
                </c:pt>
                <c:pt idx="169">
                  <c:v>7.4519545145243935</c:v>
                </c:pt>
                <c:pt idx="170">
                  <c:v>10.804019520158745</c:v>
                </c:pt>
                <c:pt idx="171">
                  <c:v>13.024856954688751</c:v>
                </c:pt>
                <c:pt idx="172">
                  <c:v>13.340481026713235</c:v>
                </c:pt>
                <c:pt idx="173">
                  <c:v>13.868295831406318</c:v>
                </c:pt>
                <c:pt idx="174">
                  <c:v>13.777733476161853</c:v>
                </c:pt>
                <c:pt idx="175">
                  <c:v>11.573170206079766</c:v>
                </c:pt>
                <c:pt idx="176">
                  <c:v>14.273301086358684</c:v>
                </c:pt>
                <c:pt idx="177">
                  <c:v>11.445121103946096</c:v>
                </c:pt>
                <c:pt idx="178">
                  <c:v>10.884563727039142</c:v>
                </c:pt>
                <c:pt idx="179">
                  <c:v>14.815743128467068</c:v>
                </c:pt>
                <c:pt idx="180">
                  <c:v>14.402492547424835</c:v>
                </c:pt>
                <c:pt idx="181">
                  <c:v>12.767846466533401</c:v>
                </c:pt>
                <c:pt idx="182">
                  <c:v>13.560183632179568</c:v>
                </c:pt>
                <c:pt idx="183">
                  <c:v>14.730417290414879</c:v>
                </c:pt>
                <c:pt idx="184">
                  <c:v>15.508464367765546</c:v>
                </c:pt>
                <c:pt idx="185">
                  <c:v>14.72971637306672</c:v>
                </c:pt>
                <c:pt idx="186">
                  <c:v>13.959117236634642</c:v>
                </c:pt>
                <c:pt idx="187">
                  <c:v>9.7750326121077631</c:v>
                </c:pt>
                <c:pt idx="188">
                  <c:v>14.257327974803626</c:v>
                </c:pt>
                <c:pt idx="189">
                  <c:v>14.324317787505999</c:v>
                </c:pt>
                <c:pt idx="190">
                  <c:v>14.212657478406713</c:v>
                </c:pt>
                <c:pt idx="191">
                  <c:v>15.093417445377684</c:v>
                </c:pt>
                <c:pt idx="192">
                  <c:v>14.746614414778911</c:v>
                </c:pt>
                <c:pt idx="193">
                  <c:v>15.408939513392943</c:v>
                </c:pt>
                <c:pt idx="194">
                  <c:v>14.242721484892284</c:v>
                </c:pt>
                <c:pt idx="195">
                  <c:v>14.159146670326278</c:v>
                </c:pt>
                <c:pt idx="196">
                  <c:v>12.442037056441547</c:v>
                </c:pt>
                <c:pt idx="197">
                  <c:v>11.83387231797122</c:v>
                </c:pt>
                <c:pt idx="198">
                  <c:v>12.624186269295464</c:v>
                </c:pt>
                <c:pt idx="199">
                  <c:v>11.229937529018649</c:v>
                </c:pt>
                <c:pt idx="200">
                  <c:v>14.340453504826547</c:v>
                </c:pt>
                <c:pt idx="201">
                  <c:v>9.8419175488130133</c:v>
                </c:pt>
                <c:pt idx="202">
                  <c:v>14.204265860525684</c:v>
                </c:pt>
                <c:pt idx="203">
                  <c:v>12.250420512555134</c:v>
                </c:pt>
                <c:pt idx="204">
                  <c:v>14.819627708293613</c:v>
                </c:pt>
                <c:pt idx="205">
                  <c:v>15.622538350633503</c:v>
                </c:pt>
                <c:pt idx="206">
                  <c:v>14.418495429278542</c:v>
                </c:pt>
                <c:pt idx="207">
                  <c:v>13.03763271419789</c:v>
                </c:pt>
                <c:pt idx="208">
                  <c:v>13.588819213456496</c:v>
                </c:pt>
                <c:pt idx="209">
                  <c:v>12.560389681708314</c:v>
                </c:pt>
                <c:pt idx="210">
                  <c:v>14.596536665274041</c:v>
                </c:pt>
                <c:pt idx="211">
                  <c:v>11.874196989146068</c:v>
                </c:pt>
                <c:pt idx="212">
                  <c:v>14.587930140127034</c:v>
                </c:pt>
                <c:pt idx="213">
                  <c:v>14.661038100112478</c:v>
                </c:pt>
                <c:pt idx="214">
                  <c:v>14.014684607412292</c:v>
                </c:pt>
                <c:pt idx="215">
                  <c:v>13.31314463793799</c:v>
                </c:pt>
                <c:pt idx="216">
                  <c:v>12.565694419912683</c:v>
                </c:pt>
                <c:pt idx="217">
                  <c:v>11.541061493225873</c:v>
                </c:pt>
                <c:pt idx="218">
                  <c:v>11.615458018028608</c:v>
                </c:pt>
                <c:pt idx="219">
                  <c:v>13.876266690346775</c:v>
                </c:pt>
                <c:pt idx="220">
                  <c:v>10.809647245373213</c:v>
                </c:pt>
                <c:pt idx="221">
                  <c:v>11.151371723952364</c:v>
                </c:pt>
                <c:pt idx="222">
                  <c:v>10.306098360371118</c:v>
                </c:pt>
                <c:pt idx="223">
                  <c:v>11.514413820394651</c:v>
                </c:pt>
                <c:pt idx="224">
                  <c:v>10.949578561987101</c:v>
                </c:pt>
                <c:pt idx="225">
                  <c:v>12.190997845639696</c:v>
                </c:pt>
                <c:pt idx="226">
                  <c:v>11.555074039902228</c:v>
                </c:pt>
                <c:pt idx="227">
                  <c:v>11.091803161859831</c:v>
                </c:pt>
                <c:pt idx="228">
                  <c:v>10.822697952462608</c:v>
                </c:pt>
                <c:pt idx="229">
                  <c:v>12.254085383885657</c:v>
                </c:pt>
                <c:pt idx="230">
                  <c:v>12.724563927811918</c:v>
                </c:pt>
                <c:pt idx="231">
                  <c:v>11.801554987077266</c:v>
                </c:pt>
                <c:pt idx="232">
                  <c:v>8.9602314848229074</c:v>
                </c:pt>
                <c:pt idx="233">
                  <c:v>8.1669655794035378</c:v>
                </c:pt>
                <c:pt idx="234">
                  <c:v>9.105450332035204</c:v>
                </c:pt>
                <c:pt idx="235">
                  <c:v>9.3890287886230261</c:v>
                </c:pt>
                <c:pt idx="236">
                  <c:v>7.4279141725364406</c:v>
                </c:pt>
                <c:pt idx="237">
                  <c:v>8.5664934029549418</c:v>
                </c:pt>
                <c:pt idx="238">
                  <c:v>6.5881601398975498</c:v>
                </c:pt>
                <c:pt idx="239">
                  <c:v>9.0264363048301508</c:v>
                </c:pt>
                <c:pt idx="240">
                  <c:v>9.7809542038389967</c:v>
                </c:pt>
                <c:pt idx="241">
                  <c:v>10.627031664247603</c:v>
                </c:pt>
                <c:pt idx="242">
                  <c:v>9.18799873063994</c:v>
                </c:pt>
                <c:pt idx="243">
                  <c:v>9.0051976528890876</c:v>
                </c:pt>
                <c:pt idx="244">
                  <c:v>11.478379764561318</c:v>
                </c:pt>
                <c:pt idx="245">
                  <c:v>12.188967098594325</c:v>
                </c:pt>
                <c:pt idx="246">
                  <c:v>10.437258876595163</c:v>
                </c:pt>
                <c:pt idx="247">
                  <c:v>8.5448303441949118</c:v>
                </c:pt>
                <c:pt idx="248">
                  <c:v>9.6704137991816861</c:v>
                </c:pt>
                <c:pt idx="249">
                  <c:v>9.7785981390960455</c:v>
                </c:pt>
                <c:pt idx="250">
                  <c:v>12.032650363147248</c:v>
                </c:pt>
                <c:pt idx="251">
                  <c:v>12.033983451079191</c:v>
                </c:pt>
                <c:pt idx="252">
                  <c:v>9.2127902235900851</c:v>
                </c:pt>
                <c:pt idx="253">
                  <c:v>10.181415417760418</c:v>
                </c:pt>
                <c:pt idx="254">
                  <c:v>10.20722741406461</c:v>
                </c:pt>
                <c:pt idx="255">
                  <c:v>11.321143795324231</c:v>
                </c:pt>
                <c:pt idx="256">
                  <c:v>8.7688662910149269</c:v>
                </c:pt>
                <c:pt idx="257">
                  <c:v>10.065608462962386</c:v>
                </c:pt>
                <c:pt idx="258">
                  <c:v>8.8582487072420388</c:v>
                </c:pt>
                <c:pt idx="259">
                  <c:v>8.4700977337885188</c:v>
                </c:pt>
                <c:pt idx="260">
                  <c:v>8.8062627252859116</c:v>
                </c:pt>
                <c:pt idx="261">
                  <c:v>8.6958615985482517</c:v>
                </c:pt>
                <c:pt idx="262">
                  <c:v>8.2608300381162678</c:v>
                </c:pt>
                <c:pt idx="263">
                  <c:v>8.0507435910293239</c:v>
                </c:pt>
                <c:pt idx="264">
                  <c:v>4.0265480876459714</c:v>
                </c:pt>
                <c:pt idx="265">
                  <c:v>5.4846552424102271</c:v>
                </c:pt>
                <c:pt idx="266">
                  <c:v>5.8335367069736117</c:v>
                </c:pt>
                <c:pt idx="267">
                  <c:v>7.6820308334794731</c:v>
                </c:pt>
                <c:pt idx="268">
                  <c:v>8.9678931946743923</c:v>
                </c:pt>
                <c:pt idx="269">
                  <c:v>7.1672484977946267</c:v>
                </c:pt>
                <c:pt idx="270">
                  <c:v>6.6097500954191712</c:v>
                </c:pt>
                <c:pt idx="271">
                  <c:v>6.4228315153425504</c:v>
                </c:pt>
                <c:pt idx="272">
                  <c:v>6.4706357449552945</c:v>
                </c:pt>
                <c:pt idx="273">
                  <c:v>6.5055599288747699</c:v>
                </c:pt>
                <c:pt idx="274">
                  <c:v>8.2857570311459234</c:v>
                </c:pt>
                <c:pt idx="275">
                  <c:v>7.5138422156318292</c:v>
                </c:pt>
                <c:pt idx="276">
                  <c:v>6.7652996926655069</c:v>
                </c:pt>
                <c:pt idx="277">
                  <c:v>7.0743749308498041</c:v>
                </c:pt>
                <c:pt idx="278">
                  <c:v>0.53431565288062111</c:v>
                </c:pt>
                <c:pt idx="279">
                  <c:v>7.7844576346528296</c:v>
                </c:pt>
                <c:pt idx="280">
                  <c:v>7.4182386132643146</c:v>
                </c:pt>
                <c:pt idx="281">
                  <c:v>6.9848031972442515</c:v>
                </c:pt>
                <c:pt idx="282">
                  <c:v>7.6237727556147261</c:v>
                </c:pt>
                <c:pt idx="283">
                  <c:v>7.1183482913116167</c:v>
                </c:pt>
                <c:pt idx="284">
                  <c:v>6.667457258966043</c:v>
                </c:pt>
                <c:pt idx="285">
                  <c:v>4.4415996176358084</c:v>
                </c:pt>
                <c:pt idx="286">
                  <c:v>4.8810915495607592</c:v>
                </c:pt>
                <c:pt idx="287">
                  <c:v>5.9557321567419761</c:v>
                </c:pt>
                <c:pt idx="288">
                  <c:v>5.0935860734605747</c:v>
                </c:pt>
                <c:pt idx="289">
                  <c:v>7.0392285556452183</c:v>
                </c:pt>
                <c:pt idx="290">
                  <c:v>6.0724317862329826</c:v>
                </c:pt>
                <c:pt idx="291">
                  <c:v>5.309103989944151</c:v>
                </c:pt>
                <c:pt idx="292">
                  <c:v>4.2394286001698962</c:v>
                </c:pt>
                <c:pt idx="293">
                  <c:v>4.724391090833989</c:v>
                </c:pt>
                <c:pt idx="294">
                  <c:v>4.6347414918905088</c:v>
                </c:pt>
                <c:pt idx="295">
                  <c:v>5.6320203056421754</c:v>
                </c:pt>
                <c:pt idx="296">
                  <c:v>5.1021837391372271</c:v>
                </c:pt>
                <c:pt idx="297">
                  <c:v>4.6018145402097419</c:v>
                </c:pt>
                <c:pt idx="298">
                  <c:v>2.7391123378103757</c:v>
                </c:pt>
                <c:pt idx="299">
                  <c:v>5.5254975315891413</c:v>
                </c:pt>
                <c:pt idx="300">
                  <c:v>4.9623139879031619</c:v>
                </c:pt>
                <c:pt idx="301">
                  <c:v>1.1877587320351559</c:v>
                </c:pt>
                <c:pt idx="302">
                  <c:v>4.4637998427138355</c:v>
                </c:pt>
                <c:pt idx="303">
                  <c:v>3.14822948527517</c:v>
                </c:pt>
                <c:pt idx="304">
                  <c:v>1.273714795582888</c:v>
                </c:pt>
                <c:pt idx="305">
                  <c:v>0.5405315382057615</c:v>
                </c:pt>
                <c:pt idx="306">
                  <c:v>2.2961092794289062</c:v>
                </c:pt>
                <c:pt idx="307">
                  <c:v>3.3495152000192929</c:v>
                </c:pt>
                <c:pt idx="308">
                  <c:v>3.5943550249498308</c:v>
                </c:pt>
                <c:pt idx="309">
                  <c:v>3.1764022122107045</c:v>
                </c:pt>
                <c:pt idx="310">
                  <c:v>3.1477275096272259</c:v>
                </c:pt>
                <c:pt idx="311">
                  <c:v>3.2577695260656565</c:v>
                </c:pt>
                <c:pt idx="312">
                  <c:v>2.9977123936046657</c:v>
                </c:pt>
                <c:pt idx="313">
                  <c:v>0.34228679245283017</c:v>
                </c:pt>
                <c:pt idx="314">
                  <c:v>0.33789999999999998</c:v>
                </c:pt>
                <c:pt idx="315">
                  <c:v>3.4010965687972261</c:v>
                </c:pt>
                <c:pt idx="316">
                  <c:v>3.1804204361756132</c:v>
                </c:pt>
                <c:pt idx="317">
                  <c:v>2.7916591840986507</c:v>
                </c:pt>
                <c:pt idx="318">
                  <c:v>2.2096358404431755</c:v>
                </c:pt>
                <c:pt idx="319">
                  <c:v>1.7353166609880397</c:v>
                </c:pt>
                <c:pt idx="320">
                  <c:v>1.5720087573588066</c:v>
                </c:pt>
                <c:pt idx="321">
                  <c:v>2.4274451017117191</c:v>
                </c:pt>
                <c:pt idx="322">
                  <c:v>2.0968791872738843</c:v>
                </c:pt>
                <c:pt idx="323">
                  <c:v>2.4169499521597158</c:v>
                </c:pt>
                <c:pt idx="324">
                  <c:v>2.5554548642885795</c:v>
                </c:pt>
                <c:pt idx="325">
                  <c:v>2.297220122338445</c:v>
                </c:pt>
                <c:pt idx="326">
                  <c:v>2.2841969084490166</c:v>
                </c:pt>
                <c:pt idx="327">
                  <c:v>2.2061963380053746</c:v>
                </c:pt>
                <c:pt idx="328">
                  <c:v>2.2956884088612486</c:v>
                </c:pt>
                <c:pt idx="329">
                  <c:v>2.274721312850438</c:v>
                </c:pt>
                <c:pt idx="330">
                  <c:v>2.1660194402950652</c:v>
                </c:pt>
                <c:pt idx="331">
                  <c:v>2.2198301811192844</c:v>
                </c:pt>
                <c:pt idx="332">
                  <c:v>2.030079268759716</c:v>
                </c:pt>
                <c:pt idx="333">
                  <c:v>2.0135834886212982</c:v>
                </c:pt>
                <c:pt idx="334">
                  <c:v>0.23427675718033875</c:v>
                </c:pt>
                <c:pt idx="335">
                  <c:v>0.69191818323116594</c:v>
                </c:pt>
                <c:pt idx="336">
                  <c:v>0.37062522388579894</c:v>
                </c:pt>
                <c:pt idx="337">
                  <c:v>0.44018415222293805</c:v>
                </c:pt>
                <c:pt idx="338">
                  <c:v>1.0114535345347613</c:v>
                </c:pt>
                <c:pt idx="339">
                  <c:v>1.4052211972601492</c:v>
                </c:pt>
                <c:pt idx="340">
                  <c:v>0.88582828349312004</c:v>
                </c:pt>
                <c:pt idx="341">
                  <c:v>1.5874562745724976</c:v>
                </c:pt>
                <c:pt idx="342">
                  <c:v>0.42159247139627004</c:v>
                </c:pt>
                <c:pt idx="343">
                  <c:v>0.4800506317058153</c:v>
                </c:pt>
                <c:pt idx="344">
                  <c:v>1.2286163049117171</c:v>
                </c:pt>
                <c:pt idx="345">
                  <c:v>1.0214129777169487</c:v>
                </c:pt>
                <c:pt idx="346">
                  <c:v>0.85509947509285178</c:v>
                </c:pt>
                <c:pt idx="347">
                  <c:v>0.18580341916628196</c:v>
                </c:pt>
                <c:pt idx="348">
                  <c:v>0.10976770143394823</c:v>
                </c:pt>
                <c:pt idx="349">
                  <c:v>-0.29885365007178405</c:v>
                </c:pt>
                <c:pt idx="350">
                  <c:v>-2.7175738482408975E-2</c:v>
                </c:pt>
                <c:pt idx="351">
                  <c:v>-0.20245273354037541</c:v>
                </c:pt>
                <c:pt idx="352">
                  <c:v>-0.44086746945820238</c:v>
                </c:pt>
                <c:pt idx="353">
                  <c:v>-0.7509647891272988</c:v>
                </c:pt>
                <c:pt idx="354">
                  <c:v>-0.96801062324798071</c:v>
                </c:pt>
                <c:pt idx="355">
                  <c:v>-0.23165589506726439</c:v>
                </c:pt>
                <c:pt idx="356">
                  <c:v>0.96463202739092668</c:v>
                </c:pt>
                <c:pt idx="357">
                  <c:v>1.2151030162873802</c:v>
                </c:pt>
                <c:pt idx="358">
                  <c:v>0.28597959545681295</c:v>
                </c:pt>
                <c:pt idx="359">
                  <c:v>0.21925219696824966</c:v>
                </c:pt>
                <c:pt idx="360">
                  <c:v>0.17193527988346247</c:v>
                </c:pt>
                <c:pt idx="361">
                  <c:v>0.61270784194822991</c:v>
                </c:pt>
                <c:pt idx="362">
                  <c:v>1.1223395232183868</c:v>
                </c:pt>
                <c:pt idx="363">
                  <c:v>0.48494323825847474</c:v>
                </c:pt>
                <c:pt idx="364">
                  <c:v>1.5318074093064347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375936"/>
        <c:axId val="202377856"/>
      </c:scatterChart>
      <c:valAx>
        <c:axId val="20237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2377856"/>
        <c:crosses val="autoZero"/>
        <c:crossBetween val="midCat"/>
      </c:valAx>
      <c:valAx>
        <c:axId val="20237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23759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344604</xdr:colOff>
      <xdr:row>1</xdr:row>
      <xdr:rowOff>39381</xdr:rowOff>
    </xdr:from>
    <xdr:to>
      <xdr:col>27</xdr:col>
      <xdr:colOff>324621</xdr:colOff>
      <xdr:row>12</xdr:row>
      <xdr:rowOff>90215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449274</xdr:colOff>
      <xdr:row>1</xdr:row>
      <xdr:rowOff>39380</xdr:rowOff>
    </xdr:from>
    <xdr:to>
      <xdr:col>27</xdr:col>
      <xdr:colOff>429291</xdr:colOff>
      <xdr:row>12</xdr:row>
      <xdr:rowOff>90214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276225</xdr:colOff>
      <xdr:row>16</xdr:row>
      <xdr:rowOff>166687</xdr:rowOff>
    </xdr:from>
    <xdr:to>
      <xdr:col>64</xdr:col>
      <xdr:colOff>581025</xdr:colOff>
      <xdr:row>31</xdr:row>
      <xdr:rowOff>42862</xdr:rowOff>
    </xdr:to>
    <xdr:graphicFrame macro="">
      <xdr:nvGraphicFramePr>
        <xdr:cNvPr id="3" name="Grafi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66</xdr:col>
      <xdr:colOff>0</xdr:colOff>
      <xdr:row>17</xdr:row>
      <xdr:rowOff>0</xdr:rowOff>
    </xdr:from>
    <xdr:to>
      <xdr:col>72</xdr:col>
      <xdr:colOff>342900</xdr:colOff>
      <xdr:row>30</xdr:row>
      <xdr:rowOff>152400</xdr:rowOff>
    </xdr:to>
    <xdr:graphicFrame macro="">
      <xdr:nvGraphicFramePr>
        <xdr:cNvPr id="6" name="Grafi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59</xdr:col>
      <xdr:colOff>76200</xdr:colOff>
      <xdr:row>1</xdr:row>
      <xdr:rowOff>100012</xdr:rowOff>
    </xdr:from>
    <xdr:to>
      <xdr:col>66</xdr:col>
      <xdr:colOff>381000</xdr:colOff>
      <xdr:row>15</xdr:row>
      <xdr:rowOff>157162</xdr:rowOff>
    </xdr:to>
    <xdr:graphicFrame macro="">
      <xdr:nvGraphicFramePr>
        <xdr:cNvPr id="2" name="Grafi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66</xdr:col>
      <xdr:colOff>542343</xdr:colOff>
      <xdr:row>1</xdr:row>
      <xdr:rowOff>120325</xdr:rowOff>
    </xdr:from>
    <xdr:to>
      <xdr:col>74</xdr:col>
      <xdr:colOff>215771</xdr:colOff>
      <xdr:row>15</xdr:row>
      <xdr:rowOff>122658</xdr:rowOff>
    </xdr:to>
    <xdr:graphicFrame macro="">
      <xdr:nvGraphicFramePr>
        <xdr:cNvPr id="4" name="Grafik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548820</xdr:colOff>
      <xdr:row>32</xdr:row>
      <xdr:rowOff>113845</xdr:rowOff>
    </xdr:from>
    <xdr:to>
      <xdr:col>65</xdr:col>
      <xdr:colOff>174948</xdr:colOff>
      <xdr:row>50</xdr:row>
      <xdr:rowOff>168470</xdr:rowOff>
    </xdr:to>
    <xdr:graphicFrame macro="">
      <xdr:nvGraphicFramePr>
        <xdr:cNvPr id="5" name="Grafik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316692</xdr:colOff>
      <xdr:row>2</xdr:row>
      <xdr:rowOff>81248</xdr:rowOff>
    </xdr:from>
    <xdr:to>
      <xdr:col>27</xdr:col>
      <xdr:colOff>296709</xdr:colOff>
      <xdr:row>13</xdr:row>
      <xdr:rowOff>90214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505098</xdr:colOff>
      <xdr:row>3</xdr:row>
      <xdr:rowOff>11468</xdr:rowOff>
    </xdr:from>
    <xdr:to>
      <xdr:col>27</xdr:col>
      <xdr:colOff>485115</xdr:colOff>
      <xdr:row>14</xdr:row>
      <xdr:rowOff>27412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428340</xdr:colOff>
      <xdr:row>1</xdr:row>
      <xdr:rowOff>164985</xdr:rowOff>
    </xdr:from>
    <xdr:to>
      <xdr:col>27</xdr:col>
      <xdr:colOff>408357</xdr:colOff>
      <xdr:row>12</xdr:row>
      <xdr:rowOff>215819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253889</xdr:colOff>
      <xdr:row>2</xdr:row>
      <xdr:rowOff>67293</xdr:rowOff>
    </xdr:from>
    <xdr:to>
      <xdr:col>27</xdr:col>
      <xdr:colOff>233906</xdr:colOff>
      <xdr:row>13</xdr:row>
      <xdr:rowOff>76259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302736</xdr:colOff>
      <xdr:row>2</xdr:row>
      <xdr:rowOff>53336</xdr:rowOff>
    </xdr:from>
    <xdr:to>
      <xdr:col>27</xdr:col>
      <xdr:colOff>282753</xdr:colOff>
      <xdr:row>13</xdr:row>
      <xdr:rowOff>62302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198066</xdr:colOff>
      <xdr:row>1</xdr:row>
      <xdr:rowOff>192897</xdr:rowOff>
    </xdr:from>
    <xdr:to>
      <xdr:col>27</xdr:col>
      <xdr:colOff>178083</xdr:colOff>
      <xdr:row>13</xdr:row>
      <xdr:rowOff>6478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260868</xdr:colOff>
      <xdr:row>3</xdr:row>
      <xdr:rowOff>46358</xdr:rowOff>
    </xdr:from>
    <xdr:to>
      <xdr:col>27</xdr:col>
      <xdr:colOff>240885</xdr:colOff>
      <xdr:row>14</xdr:row>
      <xdr:rowOff>62302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393450</xdr:colOff>
      <xdr:row>2</xdr:row>
      <xdr:rowOff>32402</xdr:rowOff>
    </xdr:from>
    <xdr:to>
      <xdr:col>27</xdr:col>
      <xdr:colOff>373467</xdr:colOff>
      <xdr:row>13</xdr:row>
      <xdr:rowOff>41368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zoomScale="91" zoomScaleNormal="91" workbookViewId="0">
      <selection activeCell="J16" sqref="J16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4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55</v>
      </c>
      <c r="O2" s="43" t="s">
        <v>7</v>
      </c>
      <c r="P2" s="139" t="s">
        <v>33</v>
      </c>
      <c r="Q2" s="141" t="s">
        <v>53</v>
      </c>
      <c r="R2" s="135" t="s">
        <v>8</v>
      </c>
      <c r="S2" s="137" t="s">
        <v>34</v>
      </c>
    </row>
    <row r="3" spans="2:23" ht="24.5" customHeight="1" x14ac:dyDescent="0.35">
      <c r="B3" s="26" t="s">
        <v>9</v>
      </c>
      <c r="C3" s="16">
        <v>246</v>
      </c>
      <c r="G3" s="134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0"/>
      <c r="Q3" s="142"/>
      <c r="R3" s="136"/>
      <c r="S3" s="138"/>
    </row>
    <row r="4" spans="2:23" ht="18.5" x14ac:dyDescent="0.45">
      <c r="B4" s="27" t="s">
        <v>30</v>
      </c>
      <c r="C4" s="19">
        <v>37.31</v>
      </c>
      <c r="D4" s="18">
        <f>RADIANS(C4)</f>
        <v>0.65118234391908436</v>
      </c>
      <c r="G4" s="59">
        <v>2008</v>
      </c>
      <c r="H4" s="46">
        <v>1</v>
      </c>
      <c r="I4" s="46">
        <v>1</v>
      </c>
      <c r="J4" s="46">
        <v>1</v>
      </c>
      <c r="K4" s="119">
        <v>7.3</v>
      </c>
      <c r="L4" s="119">
        <v>-1.9</v>
      </c>
      <c r="M4" s="54">
        <f>(K4+L4)/2</f>
        <v>2.7</v>
      </c>
      <c r="N4" s="36">
        <v>70</v>
      </c>
      <c r="O4" s="55">
        <f>((Q4)/(0.16*(K4-(L4))^0.5))</f>
        <v>7.3506993371129763</v>
      </c>
      <c r="P4" s="56">
        <f>0.16*((K4-(L4))^1/2)*O4</f>
        <v>5.41011471211515</v>
      </c>
      <c r="Q4" s="120">
        <v>3.5673239999999997</v>
      </c>
      <c r="R4" s="11">
        <f>0.0023*0.408*O4*SQRT(K4-L4)*(M4+17.8)</f>
        <v>0.42890828282999993</v>
      </c>
      <c r="S4" s="35">
        <f>0.31*(IF(N4&gt;50,1,(1+(50-N4)/70)))*(P4+2.09)*((M4/(M4+15)))</f>
        <v>0.3546664414712079</v>
      </c>
    </row>
    <row r="5" spans="2:23" ht="18.5" x14ac:dyDescent="0.45">
      <c r="B5" s="26" t="s">
        <v>29</v>
      </c>
      <c r="C5" s="17"/>
      <c r="D5" s="17">
        <f>TAN(D4)</f>
        <v>0.76207171154189146</v>
      </c>
      <c r="G5" s="59">
        <v>2008</v>
      </c>
      <c r="H5" s="46">
        <v>1</v>
      </c>
      <c r="I5" s="46">
        <f t="shared" ref="I5:J20" si="0">I4+1</f>
        <v>2</v>
      </c>
      <c r="J5" s="46">
        <f>J4+1</f>
        <v>2</v>
      </c>
      <c r="K5" s="119">
        <v>10.4</v>
      </c>
      <c r="L5" s="119">
        <v>1.5</v>
      </c>
      <c r="M5" s="54">
        <f t="shared" ref="M5:M68" si="1">(K5+L5)/2</f>
        <v>5.95</v>
      </c>
      <c r="N5" s="36">
        <v>76.5</v>
      </c>
      <c r="O5" s="55">
        <f t="shared" ref="O5:O68" si="2">((Q5)/(0.16*(K5-(L5))^0.5))</f>
        <v>18.052333384948046</v>
      </c>
      <c r="P5" s="56">
        <f t="shared" ref="P5:P68" si="3">0.16*((K5-L5)^1/2)*O5</f>
        <v>12.853261370083009</v>
      </c>
      <c r="Q5" s="120">
        <v>8.6168460000000007</v>
      </c>
      <c r="R5" s="11">
        <f t="shared" ref="R5:R68" si="4">0.0023*0.408*O5*(K5-L5)^0.5*(M5+17.8)</f>
        <v>1.2002727925124999</v>
      </c>
      <c r="S5" s="35">
        <f t="shared" ref="S5:S67" si="5">0.31*(IF(N5&gt;50,1,(1+(50-N5)/70)))*(P5+2.09)*((M5/(M5+15)))</f>
        <v>1.3156489545163776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0.6061272273488072</v>
      </c>
      <c r="G6" s="59">
        <v>2008</v>
      </c>
      <c r="H6" s="46">
        <v>1</v>
      </c>
      <c r="I6" s="46">
        <f t="shared" si="0"/>
        <v>3</v>
      </c>
      <c r="J6" s="46">
        <f t="shared" si="0"/>
        <v>3</v>
      </c>
      <c r="K6" s="119">
        <v>10.1</v>
      </c>
      <c r="L6" s="119">
        <v>2.8</v>
      </c>
      <c r="M6" s="54">
        <f t="shared" si="1"/>
        <v>6.4499999999999993</v>
      </c>
      <c r="N6" s="36">
        <v>72</v>
      </c>
      <c r="O6" s="55">
        <f t="shared" si="2"/>
        <v>20.513865510700739</v>
      </c>
      <c r="P6" s="56">
        <f t="shared" si="3"/>
        <v>11.980097458249231</v>
      </c>
      <c r="Q6" s="120">
        <v>8.8680660000000007</v>
      </c>
      <c r="R6" s="11">
        <f t="shared" si="4"/>
        <v>1.2612717719325</v>
      </c>
      <c r="S6" s="35">
        <f t="shared" si="5"/>
        <v>1.3115692246046309</v>
      </c>
    </row>
    <row r="7" spans="2:23" ht="18.5" x14ac:dyDescent="0.45">
      <c r="B7" s="26" t="s">
        <v>21</v>
      </c>
      <c r="C7" s="15"/>
      <c r="D7" s="17">
        <f>COS(D4)</f>
        <v>0.79536770381154365</v>
      </c>
      <c r="G7" s="59">
        <v>2008</v>
      </c>
      <c r="H7" s="46">
        <v>1</v>
      </c>
      <c r="I7" s="46">
        <f t="shared" si="0"/>
        <v>4</v>
      </c>
      <c r="J7" s="46">
        <f t="shared" si="0"/>
        <v>4</v>
      </c>
      <c r="K7" s="119">
        <v>5.3</v>
      </c>
      <c r="L7" s="119">
        <v>2.9</v>
      </c>
      <c r="M7" s="54">
        <f t="shared" si="1"/>
        <v>4.0999999999999996</v>
      </c>
      <c r="N7" s="36">
        <v>70.5</v>
      </c>
      <c r="O7" s="55">
        <f t="shared" si="2"/>
        <v>8.6148462999905533</v>
      </c>
      <c r="P7" s="56">
        <f t="shared" si="3"/>
        <v>1.6540504895981862</v>
      </c>
      <c r="Q7" s="120">
        <v>2.13537</v>
      </c>
      <c r="R7" s="11">
        <f t="shared" si="4"/>
        <v>0.27427439659499997</v>
      </c>
      <c r="S7" s="35">
        <f t="shared" si="5"/>
        <v>0.24914597760624574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2008</v>
      </c>
      <c r="H8" s="46">
        <v>1</v>
      </c>
      <c r="I8" s="46">
        <f t="shared" si="0"/>
        <v>5</v>
      </c>
      <c r="J8" s="46">
        <f t="shared" si="0"/>
        <v>5</v>
      </c>
      <c r="K8" s="119">
        <v>3</v>
      </c>
      <c r="L8" s="119">
        <v>-3</v>
      </c>
      <c r="M8" s="54">
        <f t="shared" si="1"/>
        <v>0</v>
      </c>
      <c r="N8" s="36">
        <v>84</v>
      </c>
      <c r="O8" s="55">
        <f t="shared" si="2"/>
        <v>6.1215580894666717</v>
      </c>
      <c r="P8" s="56">
        <f t="shared" si="3"/>
        <v>2.9383478829440022</v>
      </c>
      <c r="Q8" s="120">
        <v>2.3991509999999998</v>
      </c>
      <c r="R8" s="11">
        <f t="shared" si="4"/>
        <v>0.25046416694699997</v>
      </c>
      <c r="S8" s="35">
        <f t="shared" si="5"/>
        <v>0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2008</v>
      </c>
      <c r="H9" s="46">
        <v>1</v>
      </c>
      <c r="I9" s="46">
        <f t="shared" si="0"/>
        <v>6</v>
      </c>
      <c r="J9" s="46">
        <f t="shared" si="0"/>
        <v>6</v>
      </c>
      <c r="K9" s="119">
        <v>2.2999999999999998</v>
      </c>
      <c r="L9" s="119">
        <v>-3.1</v>
      </c>
      <c r="M9" s="54">
        <f t="shared" si="1"/>
        <v>-0.40000000000000013</v>
      </c>
      <c r="N9" s="36">
        <v>98</v>
      </c>
      <c r="O9" s="55">
        <f t="shared" si="2"/>
        <v>1.9932389478409516</v>
      </c>
      <c r="P9" s="56">
        <f t="shared" si="3"/>
        <v>0.86107922546729121</v>
      </c>
      <c r="Q9" s="120">
        <v>0.74109899999999995</v>
      </c>
      <c r="R9" s="11">
        <f t="shared" si="4"/>
        <v>7.5629894048999988E-2</v>
      </c>
      <c r="S9" s="35">
        <f t="shared" si="5"/>
        <v>-2.506396054506467E-2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2008</v>
      </c>
      <c r="H10" s="46">
        <v>1</v>
      </c>
      <c r="I10" s="46">
        <f t="shared" si="0"/>
        <v>7</v>
      </c>
      <c r="J10" s="46">
        <f t="shared" si="0"/>
        <v>7</v>
      </c>
      <c r="K10" s="119">
        <v>1.6</v>
      </c>
      <c r="L10" s="119">
        <v>-4.3</v>
      </c>
      <c r="M10" s="54">
        <f t="shared" si="1"/>
        <v>-1.3499999999999999</v>
      </c>
      <c r="N10" s="36">
        <v>88.5</v>
      </c>
      <c r="O10" s="55">
        <f t="shared" si="2"/>
        <v>6.3348202815948866</v>
      </c>
      <c r="P10" s="56">
        <f t="shared" si="3"/>
        <v>2.9900351729127865</v>
      </c>
      <c r="Q10" s="120">
        <v>2.4619559999999998</v>
      </c>
      <c r="R10" s="11">
        <f t="shared" si="4"/>
        <v>0.23752766841299991</v>
      </c>
      <c r="S10" s="35">
        <f t="shared" si="5"/>
        <v>-0.15575052892776561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2008</v>
      </c>
      <c r="H11" s="46">
        <v>1</v>
      </c>
      <c r="I11" s="46">
        <f t="shared" si="0"/>
        <v>8</v>
      </c>
      <c r="J11" s="46">
        <f t="shared" si="0"/>
        <v>8</v>
      </c>
      <c r="K11" s="119">
        <v>0.1</v>
      </c>
      <c r="L11" s="119">
        <v>-4.3</v>
      </c>
      <c r="M11" s="54">
        <f t="shared" si="1"/>
        <v>-2.1</v>
      </c>
      <c r="N11" s="36">
        <v>72</v>
      </c>
      <c r="O11" s="55">
        <f t="shared" si="2"/>
        <v>28.968022917624207</v>
      </c>
      <c r="P11" s="56">
        <f t="shared" si="3"/>
        <v>10.196744067003721</v>
      </c>
      <c r="Q11" s="120">
        <v>9.7222139999999992</v>
      </c>
      <c r="R11" s="11">
        <f t="shared" si="4"/>
        <v>0.89522632622699982</v>
      </c>
      <c r="S11" s="35">
        <f t="shared" si="5"/>
        <v>-0.62005196803251339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2008</v>
      </c>
      <c r="H12" s="46">
        <v>1</v>
      </c>
      <c r="I12" s="46">
        <f t="shared" si="0"/>
        <v>9</v>
      </c>
      <c r="J12" s="46">
        <f t="shared" si="0"/>
        <v>9</v>
      </c>
      <c r="K12" s="119">
        <v>-0.8</v>
      </c>
      <c r="L12" s="119">
        <v>-6.9</v>
      </c>
      <c r="M12" s="54">
        <f t="shared" si="1"/>
        <v>-3.85</v>
      </c>
      <c r="N12" s="36">
        <v>63</v>
      </c>
      <c r="O12" s="55">
        <f t="shared" si="2"/>
        <v>4.7891285609235092</v>
      </c>
      <c r="P12" s="56">
        <f t="shared" si="3"/>
        <v>2.3370947377306726</v>
      </c>
      <c r="Q12" s="120">
        <v>1.8925240000000001</v>
      </c>
      <c r="R12" s="11">
        <f t="shared" si="4"/>
        <v>0.15484016297699998</v>
      </c>
      <c r="S12" s="35">
        <f t="shared" si="5"/>
        <v>-0.47387780892211273</v>
      </c>
    </row>
    <row r="13" spans="2:23" ht="18.5" x14ac:dyDescent="0.45">
      <c r="B13" s="26" t="s">
        <v>12</v>
      </c>
      <c r="C13" s="17">
        <f>1-(TAN(D4)^2*(TAN(C9)^2))</f>
        <v>0.99148580302211797</v>
      </c>
      <c r="D13" s="21"/>
      <c r="G13" s="59">
        <v>2008</v>
      </c>
      <c r="H13" s="46">
        <v>1</v>
      </c>
      <c r="I13" s="46">
        <f t="shared" si="0"/>
        <v>10</v>
      </c>
      <c r="J13" s="46">
        <f t="shared" si="0"/>
        <v>10</v>
      </c>
      <c r="K13" s="119">
        <v>2</v>
      </c>
      <c r="L13" s="119">
        <v>-3.9</v>
      </c>
      <c r="M13" s="54">
        <f t="shared" si="1"/>
        <v>-0.95</v>
      </c>
      <c r="N13" s="36">
        <v>67</v>
      </c>
      <c r="O13" s="55">
        <f t="shared" si="2"/>
        <v>4.352495567626419</v>
      </c>
      <c r="P13" s="56">
        <f t="shared" si="3"/>
        <v>2.0543779079196698</v>
      </c>
      <c r="Q13" s="120">
        <v>1.6915479999999998</v>
      </c>
      <c r="R13" s="11">
        <f t="shared" si="4"/>
        <v>0.16716765398699995</v>
      </c>
      <c r="S13" s="35">
        <f t="shared" si="5"/>
        <v>-8.6869700632195193E-2</v>
      </c>
      <c r="U13" t="s">
        <v>18</v>
      </c>
    </row>
    <row r="14" spans="2:23" ht="18.5" x14ac:dyDescent="0.45">
      <c r="B14" s="27" t="s">
        <v>14</v>
      </c>
      <c r="C14" s="18">
        <f>ACOS(-1*(-D4*C10))</f>
        <v>1.4918685938141518</v>
      </c>
      <c r="D14" s="21"/>
      <c r="E14" t="s">
        <v>28</v>
      </c>
      <c r="G14" s="59">
        <v>2008</v>
      </c>
      <c r="H14" s="46">
        <v>1</v>
      </c>
      <c r="I14" s="46">
        <f t="shared" si="0"/>
        <v>11</v>
      </c>
      <c r="J14" s="46">
        <f t="shared" si="0"/>
        <v>11</v>
      </c>
      <c r="K14" s="119">
        <v>0.2</v>
      </c>
      <c r="L14" s="119">
        <v>-5.2</v>
      </c>
      <c r="M14" s="54">
        <f t="shared" si="1"/>
        <v>-2.5</v>
      </c>
      <c r="N14" s="36">
        <v>72</v>
      </c>
      <c r="O14" s="55">
        <f t="shared" si="2"/>
        <v>21.08103565174159</v>
      </c>
      <c r="P14" s="56">
        <f t="shared" si="3"/>
        <v>9.1070074015523677</v>
      </c>
      <c r="Q14" s="120">
        <v>7.8380639999999993</v>
      </c>
      <c r="R14" s="11">
        <f t="shared" si="4"/>
        <v>0.70334475400800001</v>
      </c>
      <c r="S14" s="35">
        <f t="shared" si="5"/>
        <v>-0.69421445889624689</v>
      </c>
    </row>
    <row r="15" spans="2:23" ht="18.5" x14ac:dyDescent="0.45">
      <c r="B15" s="26" t="s">
        <v>25</v>
      </c>
      <c r="C15" s="18">
        <f>SIN(C14)</f>
        <v>0.99688682313730015</v>
      </c>
      <c r="D15" s="21"/>
      <c r="G15" s="59">
        <v>2008</v>
      </c>
      <c r="H15" s="46">
        <v>1</v>
      </c>
      <c r="I15" s="46">
        <f t="shared" si="0"/>
        <v>12</v>
      </c>
      <c r="J15" s="46">
        <f t="shared" si="0"/>
        <v>12</v>
      </c>
      <c r="K15" s="119">
        <v>1.3</v>
      </c>
      <c r="L15" s="119">
        <v>-5.9</v>
      </c>
      <c r="M15" s="54">
        <f t="shared" si="1"/>
        <v>-2.3000000000000003</v>
      </c>
      <c r="N15" s="36">
        <v>89</v>
      </c>
      <c r="O15" s="55">
        <f t="shared" si="2"/>
        <v>8.3676598557262594</v>
      </c>
      <c r="P15" s="56">
        <f t="shared" si="3"/>
        <v>4.8197720768983263</v>
      </c>
      <c r="Q15" s="120">
        <v>3.5924459999999998</v>
      </c>
      <c r="R15" s="11">
        <f t="shared" si="4"/>
        <v>0.32658028474499995</v>
      </c>
      <c r="S15" s="35">
        <f t="shared" si="5"/>
        <v>-0.38792657408098485</v>
      </c>
    </row>
    <row r="16" spans="2:23" ht="18.5" x14ac:dyDescent="0.45">
      <c r="B16" s="26" t="s">
        <v>26</v>
      </c>
      <c r="C16" s="18">
        <f>-1*D6*C11</f>
        <v>-7.2858361251569706E-2</v>
      </c>
      <c r="D16" s="21"/>
      <c r="E16" t="s">
        <v>16</v>
      </c>
      <c r="G16" s="59">
        <v>2008</v>
      </c>
      <c r="H16" s="46">
        <v>1</v>
      </c>
      <c r="I16" s="46">
        <f t="shared" si="0"/>
        <v>13</v>
      </c>
      <c r="J16" s="46">
        <f t="shared" si="0"/>
        <v>13</v>
      </c>
      <c r="K16" s="119">
        <v>0</v>
      </c>
      <c r="L16" s="119">
        <v>-5.3</v>
      </c>
      <c r="M16" s="54">
        <f t="shared" si="1"/>
        <v>-2.65</v>
      </c>
      <c r="N16" s="36">
        <v>72.5</v>
      </c>
      <c r="O16" s="55">
        <f t="shared" si="2"/>
        <v>27.68995993733559</v>
      </c>
      <c r="P16" s="56">
        <f t="shared" si="3"/>
        <v>11.74054301343029</v>
      </c>
      <c r="Q16" s="120">
        <v>10.199532</v>
      </c>
      <c r="R16" s="11">
        <f t="shared" si="4"/>
        <v>0.90627686597699986</v>
      </c>
      <c r="S16" s="35">
        <f t="shared" si="5"/>
        <v>-0.91998308384882455</v>
      </c>
    </row>
    <row r="17" spans="2:22" ht="18.5" x14ac:dyDescent="0.45">
      <c r="B17" s="26" t="s">
        <v>27</v>
      </c>
      <c r="C17" s="18">
        <f>D7*C12</f>
        <v>0.78960074972978989</v>
      </c>
      <c r="D17" s="21"/>
      <c r="E17" t="s">
        <v>17</v>
      </c>
      <c r="G17" s="59">
        <v>2008</v>
      </c>
      <c r="H17" s="46">
        <v>1</v>
      </c>
      <c r="I17" s="46">
        <f t="shared" si="0"/>
        <v>14</v>
      </c>
      <c r="J17" s="46">
        <f t="shared" si="0"/>
        <v>14</v>
      </c>
      <c r="K17" s="119">
        <v>1.5</v>
      </c>
      <c r="L17" s="119">
        <v>-4.4000000000000004</v>
      </c>
      <c r="M17" s="54">
        <f t="shared" si="1"/>
        <v>-1.4500000000000002</v>
      </c>
      <c r="N17" s="36">
        <v>66</v>
      </c>
      <c r="O17" s="55">
        <f t="shared" si="2"/>
        <v>29.605588662963864</v>
      </c>
      <c r="P17" s="56">
        <f t="shared" si="3"/>
        <v>13.973837848918945</v>
      </c>
      <c r="Q17" s="120">
        <v>11.505876000000001</v>
      </c>
      <c r="R17" s="11">
        <f t="shared" si="4"/>
        <v>1.103330090799</v>
      </c>
      <c r="S17" s="35">
        <f t="shared" si="5"/>
        <v>-0.5328926282722557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2008</v>
      </c>
      <c r="H18" s="46">
        <v>1</v>
      </c>
      <c r="I18" s="46">
        <f t="shared" si="0"/>
        <v>15</v>
      </c>
      <c r="J18" s="46">
        <f t="shared" si="0"/>
        <v>15</v>
      </c>
      <c r="K18" s="119">
        <v>5.3</v>
      </c>
      <c r="L18" s="119">
        <v>-3.8</v>
      </c>
      <c r="M18" s="54">
        <f t="shared" si="1"/>
        <v>0.75</v>
      </c>
      <c r="N18" s="36">
        <v>73.5</v>
      </c>
      <c r="O18" s="55">
        <f t="shared" si="2"/>
        <v>23.265964205026567</v>
      </c>
      <c r="P18" s="56">
        <f t="shared" si="3"/>
        <v>16.937621941259341</v>
      </c>
      <c r="Q18" s="120">
        <v>11.229533999999999</v>
      </c>
      <c r="R18" s="11">
        <f t="shared" si="4"/>
        <v>1.2217255736804999</v>
      </c>
      <c r="S18" s="35">
        <f t="shared" si="5"/>
        <v>0.28088394294239977</v>
      </c>
    </row>
    <row r="19" spans="2:22" ht="18.5" x14ac:dyDescent="0.45">
      <c r="G19" s="59">
        <v>2008</v>
      </c>
      <c r="H19" s="46">
        <v>1</v>
      </c>
      <c r="I19" s="46">
        <f t="shared" si="0"/>
        <v>16</v>
      </c>
      <c r="J19" s="46">
        <f t="shared" si="0"/>
        <v>16</v>
      </c>
      <c r="K19" s="119">
        <v>6.2</v>
      </c>
      <c r="L19" s="119">
        <v>-0.4</v>
      </c>
      <c r="M19" s="54">
        <f t="shared" si="1"/>
        <v>2.9</v>
      </c>
      <c r="N19" s="36">
        <v>70</v>
      </c>
      <c r="O19" s="55">
        <f t="shared" si="2"/>
        <v>25.730270781468914</v>
      </c>
      <c r="P19" s="56">
        <f t="shared" si="3"/>
        <v>13.585582972615587</v>
      </c>
      <c r="Q19" s="120">
        <v>10.576362</v>
      </c>
      <c r="R19" s="11">
        <f t="shared" si="4"/>
        <v>1.2840285167909995</v>
      </c>
      <c r="S19" s="35">
        <f t="shared" si="5"/>
        <v>0.78728207220007895</v>
      </c>
    </row>
    <row r="20" spans="2:22" ht="18.5" x14ac:dyDescent="0.45">
      <c r="B20" s="12" t="s">
        <v>7</v>
      </c>
      <c r="C20" s="23">
        <f>(24*60/3.14)*C18*C8*((C14*C16+(C17*C15)))</f>
        <v>25.124414563581702</v>
      </c>
      <c r="G20" s="59">
        <v>2008</v>
      </c>
      <c r="H20" s="46">
        <v>1</v>
      </c>
      <c r="I20" s="46">
        <f t="shared" si="0"/>
        <v>17</v>
      </c>
      <c r="J20" s="46">
        <f t="shared" si="0"/>
        <v>17</v>
      </c>
      <c r="K20" s="119">
        <v>7.9</v>
      </c>
      <c r="L20" s="119">
        <v>-0.8</v>
      </c>
      <c r="M20" s="54">
        <f t="shared" si="1"/>
        <v>3.5500000000000003</v>
      </c>
      <c r="N20" s="36">
        <v>71</v>
      </c>
      <c r="O20" s="55">
        <f t="shared" si="2"/>
        <v>3.8327200510414494</v>
      </c>
      <c r="P20" s="56">
        <f t="shared" si="3"/>
        <v>2.667573155524849</v>
      </c>
      <c r="Q20" s="120">
        <v>1.8087839999999999</v>
      </c>
      <c r="R20" s="11">
        <f t="shared" si="4"/>
        <v>0.22649186271599997</v>
      </c>
      <c r="S20" s="35">
        <f t="shared" si="5"/>
        <v>0.28224847750162246</v>
      </c>
    </row>
    <row r="21" spans="2:22" ht="18.5" x14ac:dyDescent="0.45">
      <c r="B21" s="24"/>
      <c r="G21" s="59">
        <v>2008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19">
        <v>6.4</v>
      </c>
      <c r="L21" s="119">
        <v>0.5</v>
      </c>
      <c r="M21" s="54">
        <f t="shared" si="1"/>
        <v>3.45</v>
      </c>
      <c r="N21" s="36">
        <v>67</v>
      </c>
      <c r="O21" s="55">
        <f t="shared" si="2"/>
        <v>7.3367561424593841</v>
      </c>
      <c r="P21" s="56">
        <f t="shared" si="3"/>
        <v>3.4629488992408297</v>
      </c>
      <c r="Q21" s="120">
        <v>2.8513469999999996</v>
      </c>
      <c r="R21" s="11">
        <f t="shared" si="4"/>
        <v>0.35536694079374986</v>
      </c>
      <c r="S21" s="35">
        <f t="shared" si="5"/>
        <v>0.32189045245192782</v>
      </c>
    </row>
    <row r="22" spans="2:22" ht="18.5" x14ac:dyDescent="0.45">
      <c r="C22" s="13"/>
      <c r="G22" s="59">
        <v>2008</v>
      </c>
      <c r="H22" s="46">
        <v>1</v>
      </c>
      <c r="I22" s="46">
        <f t="shared" si="6"/>
        <v>19</v>
      </c>
      <c r="J22" s="46">
        <f t="shared" si="6"/>
        <v>19</v>
      </c>
      <c r="K22" s="119">
        <v>9.9</v>
      </c>
      <c r="L22" s="119">
        <v>1.3</v>
      </c>
      <c r="M22" s="54">
        <f t="shared" si="1"/>
        <v>5.6000000000000005</v>
      </c>
      <c r="N22" s="36">
        <v>64.5</v>
      </c>
      <c r="O22" s="55">
        <f t="shared" si="2"/>
        <v>1.6865357705611963</v>
      </c>
      <c r="P22" s="56">
        <f t="shared" si="3"/>
        <v>1.160336610146103</v>
      </c>
      <c r="Q22" s="120">
        <v>0.79134299999999991</v>
      </c>
      <c r="R22" s="11">
        <f t="shared" si="4"/>
        <v>0.108604704663</v>
      </c>
      <c r="S22" s="35">
        <f t="shared" si="5"/>
        <v>0.27391186190357453</v>
      </c>
    </row>
    <row r="23" spans="2:22" ht="18.5" x14ac:dyDescent="0.45">
      <c r="B23" s="14"/>
      <c r="C23" s="14"/>
      <c r="D23" s="14"/>
      <c r="E23" s="14"/>
      <c r="G23" s="59">
        <v>2008</v>
      </c>
      <c r="H23" s="46">
        <v>1</v>
      </c>
      <c r="I23" s="46">
        <f t="shared" si="6"/>
        <v>20</v>
      </c>
      <c r="J23" s="46">
        <f t="shared" si="6"/>
        <v>20</v>
      </c>
      <c r="K23" s="119">
        <v>5.8</v>
      </c>
      <c r="L23" s="119">
        <v>0.8</v>
      </c>
      <c r="M23" s="54">
        <f t="shared" si="1"/>
        <v>3.3</v>
      </c>
      <c r="N23" s="36">
        <v>78</v>
      </c>
      <c r="O23" s="55">
        <f t="shared" si="2"/>
        <v>34.687753583737944</v>
      </c>
      <c r="P23" s="56">
        <f t="shared" si="3"/>
        <v>13.875101433495178</v>
      </c>
      <c r="Q23" s="120">
        <v>12.410267999999999</v>
      </c>
      <c r="R23" s="11">
        <f t="shared" si="4"/>
        <v>1.5357892804019997</v>
      </c>
      <c r="S23" s="35">
        <f t="shared" si="5"/>
        <v>0.8924753424298123</v>
      </c>
    </row>
    <row r="24" spans="2:22" ht="18.5" x14ac:dyDescent="0.45">
      <c r="G24" s="59">
        <v>2008</v>
      </c>
      <c r="H24" s="46">
        <v>1</v>
      </c>
      <c r="I24" s="46">
        <f t="shared" si="6"/>
        <v>21</v>
      </c>
      <c r="J24" s="46">
        <f t="shared" si="6"/>
        <v>21</v>
      </c>
      <c r="K24" s="119">
        <v>8</v>
      </c>
      <c r="L24" s="119">
        <v>1.2</v>
      </c>
      <c r="M24" s="54">
        <f t="shared" si="1"/>
        <v>4.5999999999999996</v>
      </c>
      <c r="N24" s="36">
        <v>88.5</v>
      </c>
      <c r="O24" s="55">
        <f t="shared" si="2"/>
        <v>13.788443840655042</v>
      </c>
      <c r="P24" s="56">
        <f t="shared" si="3"/>
        <v>7.500913449316343</v>
      </c>
      <c r="Q24" s="120">
        <v>5.7529380000000003</v>
      </c>
      <c r="R24" s="11">
        <f t="shared" si="4"/>
        <v>0.7557979826879998</v>
      </c>
      <c r="S24" s="35">
        <f t="shared" si="5"/>
        <v>0.69778788666964808</v>
      </c>
      <c r="U24" s="14"/>
      <c r="V24" s="14"/>
    </row>
    <row r="25" spans="2:22" ht="18.5" x14ac:dyDescent="0.45">
      <c r="G25" s="59">
        <v>2008</v>
      </c>
      <c r="H25" s="46">
        <v>1</v>
      </c>
      <c r="I25" s="46">
        <f t="shared" si="6"/>
        <v>22</v>
      </c>
      <c r="J25" s="46">
        <f t="shared" si="6"/>
        <v>22</v>
      </c>
      <c r="K25" s="119">
        <v>11.1</v>
      </c>
      <c r="L25" s="119">
        <v>0.2</v>
      </c>
      <c r="M25" s="54">
        <f t="shared" si="1"/>
        <v>5.6499999999999995</v>
      </c>
      <c r="N25" s="36">
        <v>80.5</v>
      </c>
      <c r="O25" s="55">
        <f t="shared" si="2"/>
        <v>2.0449817435740183</v>
      </c>
      <c r="P25" s="56">
        <f t="shared" si="3"/>
        <v>1.783224080396544</v>
      </c>
      <c r="Q25" s="120">
        <v>1.080246</v>
      </c>
      <c r="R25" s="11">
        <f t="shared" si="4"/>
        <v>0.14857082342549999</v>
      </c>
      <c r="S25" s="35">
        <f t="shared" si="5"/>
        <v>0.32852067684331943</v>
      </c>
    </row>
    <row r="26" spans="2:22" ht="18.5" x14ac:dyDescent="0.45">
      <c r="G26" s="59">
        <v>2008</v>
      </c>
      <c r="H26" s="46">
        <v>1</v>
      </c>
      <c r="I26" s="46">
        <f t="shared" si="6"/>
        <v>23</v>
      </c>
      <c r="J26" s="46">
        <f t="shared" si="6"/>
        <v>23</v>
      </c>
      <c r="K26" s="119">
        <v>8</v>
      </c>
      <c r="L26" s="119">
        <v>2.4</v>
      </c>
      <c r="M26" s="54">
        <f t="shared" si="1"/>
        <v>5.2</v>
      </c>
      <c r="N26" s="36">
        <v>79</v>
      </c>
      <c r="O26" s="55">
        <f t="shared" si="2"/>
        <v>13.469027915686963</v>
      </c>
      <c r="P26" s="56">
        <f t="shared" si="3"/>
        <v>6.0341245062277586</v>
      </c>
      <c r="Q26" s="120">
        <v>5.0997659999999998</v>
      </c>
      <c r="R26" s="11">
        <f t="shared" si="4"/>
        <v>0.68793293456999993</v>
      </c>
      <c r="S26" s="35">
        <f t="shared" si="5"/>
        <v>0.64832122297223493</v>
      </c>
    </row>
    <row r="27" spans="2:22" ht="18.5" x14ac:dyDescent="0.45">
      <c r="G27" s="59">
        <v>2008</v>
      </c>
      <c r="H27" s="46">
        <v>1</v>
      </c>
      <c r="I27" s="46">
        <f t="shared" si="6"/>
        <v>24</v>
      </c>
      <c r="J27" s="46">
        <f t="shared" si="6"/>
        <v>24</v>
      </c>
      <c r="K27" s="119">
        <v>10.9</v>
      </c>
      <c r="L27" s="119">
        <v>1.2</v>
      </c>
      <c r="M27" s="54">
        <f t="shared" si="1"/>
        <v>6.05</v>
      </c>
      <c r="N27" s="36">
        <v>70.5</v>
      </c>
      <c r="O27" s="55">
        <f t="shared" si="2"/>
        <v>7.2595692698331034</v>
      </c>
      <c r="P27" s="56">
        <f t="shared" si="3"/>
        <v>5.6334257533904895</v>
      </c>
      <c r="Q27" s="120">
        <v>3.6175679999999999</v>
      </c>
      <c r="R27" s="11">
        <f t="shared" si="4"/>
        <v>0.50602631623200001</v>
      </c>
      <c r="S27" s="35">
        <f t="shared" si="5"/>
        <v>0.68813705465481512</v>
      </c>
    </row>
    <row r="28" spans="2:22" ht="18.5" x14ac:dyDescent="0.45">
      <c r="G28" s="59">
        <v>2008</v>
      </c>
      <c r="H28" s="46">
        <v>1</v>
      </c>
      <c r="I28" s="46">
        <f t="shared" si="6"/>
        <v>25</v>
      </c>
      <c r="J28" s="46">
        <f t="shared" si="6"/>
        <v>25</v>
      </c>
      <c r="K28" s="119">
        <v>9.6999999999999993</v>
      </c>
      <c r="L28" s="119">
        <v>2</v>
      </c>
      <c r="M28" s="54">
        <f t="shared" si="1"/>
        <v>5.85</v>
      </c>
      <c r="N28" s="36">
        <v>64</v>
      </c>
      <c r="O28" s="55">
        <f t="shared" si="2"/>
        <v>16.465762807277024</v>
      </c>
      <c r="P28" s="56">
        <f t="shared" si="3"/>
        <v>10.142909889282647</v>
      </c>
      <c r="Q28" s="120">
        <v>7.3105019999999996</v>
      </c>
      <c r="R28" s="11">
        <f t="shared" si="4"/>
        <v>1.0140196285394998</v>
      </c>
      <c r="S28" s="35">
        <f t="shared" si="5"/>
        <v>1.063999140729692</v>
      </c>
    </row>
    <row r="29" spans="2:22" ht="18.5" x14ac:dyDescent="0.45">
      <c r="G29" s="59">
        <v>2008</v>
      </c>
      <c r="H29" s="46">
        <v>1</v>
      </c>
      <c r="I29" s="46">
        <f t="shared" si="6"/>
        <v>26</v>
      </c>
      <c r="J29" s="46">
        <f t="shared" si="6"/>
        <v>26</v>
      </c>
      <c r="K29" s="119">
        <v>10</v>
      </c>
      <c r="L29" s="119">
        <v>2</v>
      </c>
      <c r="M29" s="54">
        <f t="shared" si="1"/>
        <v>6</v>
      </c>
      <c r="N29" s="36">
        <v>66.5</v>
      </c>
      <c r="O29" s="55">
        <f t="shared" si="2"/>
        <v>23.851785647846171</v>
      </c>
      <c r="P29" s="56">
        <f t="shared" si="3"/>
        <v>15.26514281462155</v>
      </c>
      <c r="Q29" s="120">
        <v>10.794086</v>
      </c>
      <c r="R29" s="11">
        <f t="shared" si="4"/>
        <v>1.506714082482</v>
      </c>
      <c r="S29" s="35">
        <f t="shared" si="5"/>
        <v>1.5371697921521943</v>
      </c>
    </row>
    <row r="30" spans="2:22" ht="18.5" x14ac:dyDescent="0.45">
      <c r="G30" s="59">
        <v>2008</v>
      </c>
      <c r="H30" s="46">
        <v>1</v>
      </c>
      <c r="I30" s="46">
        <f t="shared" si="6"/>
        <v>27</v>
      </c>
      <c r="J30" s="46">
        <f t="shared" si="6"/>
        <v>27</v>
      </c>
      <c r="K30" s="119">
        <v>8.1</v>
      </c>
      <c r="L30" s="119">
        <v>-1.3</v>
      </c>
      <c r="M30" s="54">
        <f t="shared" si="1"/>
        <v>3.4</v>
      </c>
      <c r="N30" s="36">
        <v>74</v>
      </c>
      <c r="O30" s="55">
        <f t="shared" si="2"/>
        <v>22.635629207037091</v>
      </c>
      <c r="P30" s="56">
        <f t="shared" si="3"/>
        <v>17.021993163691892</v>
      </c>
      <c r="Q30" s="120">
        <v>11.103923999999999</v>
      </c>
      <c r="R30" s="11">
        <f t="shared" si="4"/>
        <v>1.3806397023120001</v>
      </c>
      <c r="S30" s="35">
        <f t="shared" si="5"/>
        <v>1.0947848257897421</v>
      </c>
    </row>
    <row r="31" spans="2:22" ht="18.5" x14ac:dyDescent="0.45">
      <c r="G31" s="59">
        <v>2008</v>
      </c>
      <c r="H31" s="46">
        <v>1</v>
      </c>
      <c r="I31" s="46">
        <f t="shared" si="6"/>
        <v>28</v>
      </c>
      <c r="J31" s="46">
        <f t="shared" si="6"/>
        <v>28</v>
      </c>
      <c r="K31" s="119">
        <v>3.1</v>
      </c>
      <c r="L31" s="119">
        <v>0.1</v>
      </c>
      <c r="M31" s="54">
        <f t="shared" si="1"/>
        <v>1.6</v>
      </c>
      <c r="N31" s="36">
        <v>76</v>
      </c>
      <c r="O31" s="55">
        <f t="shared" si="2"/>
        <v>49.450234586489749</v>
      </c>
      <c r="P31" s="56">
        <f t="shared" si="3"/>
        <v>11.868056300757539</v>
      </c>
      <c r="Q31" s="120">
        <v>13.704051</v>
      </c>
      <c r="R31" s="11">
        <f t="shared" si="4"/>
        <v>1.5592606268309999</v>
      </c>
      <c r="S31" s="35">
        <f t="shared" si="5"/>
        <v>0.41705999549251432</v>
      </c>
    </row>
    <row r="32" spans="2:22" ht="18.5" x14ac:dyDescent="0.45">
      <c r="G32" s="59">
        <v>2008</v>
      </c>
      <c r="H32" s="46">
        <v>1</v>
      </c>
      <c r="I32" s="46">
        <f t="shared" si="6"/>
        <v>29</v>
      </c>
      <c r="J32" s="46">
        <f t="shared" si="6"/>
        <v>29</v>
      </c>
      <c r="K32" s="119">
        <v>4.9000000000000004</v>
      </c>
      <c r="L32" s="119">
        <v>2.1</v>
      </c>
      <c r="M32" s="54">
        <f t="shared" si="1"/>
        <v>3.5</v>
      </c>
      <c r="N32" s="36">
        <v>70.5</v>
      </c>
      <c r="O32" s="55">
        <f t="shared" si="2"/>
        <v>50.575941730229879</v>
      </c>
      <c r="P32" s="56">
        <f t="shared" si="3"/>
        <v>11.329010947571495</v>
      </c>
      <c r="Q32" s="120">
        <v>13.540757999999999</v>
      </c>
      <c r="R32" s="11">
        <f t="shared" si="4"/>
        <v>1.6915724227709996</v>
      </c>
      <c r="S32" s="35">
        <f t="shared" si="5"/>
        <v>0.78700685827649042</v>
      </c>
    </row>
    <row r="33" spans="7:19" ht="18.5" x14ac:dyDescent="0.45">
      <c r="G33" s="59">
        <v>2008</v>
      </c>
      <c r="H33" s="46">
        <v>1</v>
      </c>
      <c r="I33" s="46">
        <f t="shared" si="6"/>
        <v>30</v>
      </c>
      <c r="J33" s="46">
        <f t="shared" si="6"/>
        <v>30</v>
      </c>
      <c r="K33" s="119">
        <v>4.2</v>
      </c>
      <c r="L33" s="119">
        <v>-0.9</v>
      </c>
      <c r="M33" s="54">
        <f t="shared" si="1"/>
        <v>1.6500000000000001</v>
      </c>
      <c r="N33" s="36">
        <v>72</v>
      </c>
      <c r="O33" s="55">
        <f t="shared" si="2"/>
        <v>34.206941375102595</v>
      </c>
      <c r="P33" s="56">
        <f t="shared" si="3"/>
        <v>13.956432081041859</v>
      </c>
      <c r="Q33" s="120">
        <v>12.360023999999999</v>
      </c>
      <c r="R33" s="11">
        <f t="shared" si="4"/>
        <v>1.4099604677820001</v>
      </c>
      <c r="S33" s="35">
        <f t="shared" si="5"/>
        <v>0.49295795852570035</v>
      </c>
    </row>
    <row r="34" spans="7:19" ht="18.5" x14ac:dyDescent="0.45">
      <c r="G34" s="59">
        <v>2008</v>
      </c>
      <c r="H34" s="60">
        <v>1</v>
      </c>
      <c r="I34" s="60">
        <f t="shared" si="6"/>
        <v>31</v>
      </c>
      <c r="J34" s="46">
        <f t="shared" si="6"/>
        <v>31</v>
      </c>
      <c r="K34" s="119">
        <v>1.4</v>
      </c>
      <c r="L34" s="119">
        <v>-3</v>
      </c>
      <c r="M34" s="54">
        <f t="shared" si="1"/>
        <v>-0.8</v>
      </c>
      <c r="N34" s="36">
        <v>88</v>
      </c>
      <c r="O34" s="55">
        <f t="shared" si="2"/>
        <v>29.641697869196861</v>
      </c>
      <c r="P34" s="56">
        <f t="shared" si="3"/>
        <v>10.433877649957296</v>
      </c>
      <c r="Q34" s="120">
        <v>9.9483119999999996</v>
      </c>
      <c r="R34" s="49">
        <f t="shared" si="4"/>
        <v>0.99189644795999987</v>
      </c>
      <c r="S34" s="48">
        <f t="shared" si="5"/>
        <v>-0.21872687726685985</v>
      </c>
    </row>
    <row r="35" spans="7:19" ht="18.5" x14ac:dyDescent="0.45">
      <c r="G35" s="59">
        <v>2008</v>
      </c>
      <c r="H35" s="46">
        <v>2</v>
      </c>
      <c r="I35" s="46">
        <v>1</v>
      </c>
      <c r="J35" s="46">
        <f t="shared" si="6"/>
        <v>32</v>
      </c>
      <c r="K35" s="119">
        <v>1.3</v>
      </c>
      <c r="L35" s="119">
        <v>-5.2</v>
      </c>
      <c r="M35" s="54">
        <f t="shared" si="1"/>
        <v>-1.9500000000000002</v>
      </c>
      <c r="N35" s="36">
        <v>87</v>
      </c>
      <c r="O35" s="55">
        <f t="shared" si="2"/>
        <v>2.0323171881133519</v>
      </c>
      <c r="P35" s="56">
        <f t="shared" si="3"/>
        <v>1.056804937818943</v>
      </c>
      <c r="Q35" s="120">
        <v>0.82902599999999993</v>
      </c>
      <c r="R35" s="11">
        <f t="shared" si="4"/>
        <v>7.7066464216499986E-2</v>
      </c>
      <c r="S35" s="35">
        <f t="shared" si="5"/>
        <v>-0.14576579194724529</v>
      </c>
    </row>
    <row r="36" spans="7:19" ht="18.5" x14ac:dyDescent="0.45">
      <c r="G36" s="59">
        <v>2008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19">
        <v>2</v>
      </c>
      <c r="L36" s="119">
        <v>-4.2</v>
      </c>
      <c r="M36" s="54">
        <f t="shared" si="1"/>
        <v>-1.1000000000000001</v>
      </c>
      <c r="N36" s="36">
        <v>62</v>
      </c>
      <c r="O36" s="55">
        <f t="shared" si="2"/>
        <v>3.9095797212584116</v>
      </c>
      <c r="P36" s="56">
        <f t="shared" si="3"/>
        <v>1.9391515417441723</v>
      </c>
      <c r="Q36" s="120">
        <v>1.5575639999999999</v>
      </c>
      <c r="R36" s="11">
        <f t="shared" si="4"/>
        <v>0.15255638476199995</v>
      </c>
      <c r="S36" s="35">
        <f t="shared" si="5"/>
        <v>-9.8844652930558483E-2</v>
      </c>
    </row>
    <row r="37" spans="7:19" ht="18.5" x14ac:dyDescent="0.45">
      <c r="G37" s="59">
        <v>2008</v>
      </c>
      <c r="H37" s="46">
        <v>2</v>
      </c>
      <c r="I37" s="46">
        <f t="shared" si="7"/>
        <v>3</v>
      </c>
      <c r="J37" s="46">
        <f t="shared" si="7"/>
        <v>34</v>
      </c>
      <c r="K37" s="119">
        <v>3.8</v>
      </c>
      <c r="L37" s="119">
        <v>-4.2</v>
      </c>
      <c r="M37" s="54">
        <f t="shared" si="1"/>
        <v>-0.20000000000000018</v>
      </c>
      <c r="N37" s="36">
        <v>83.5</v>
      </c>
      <c r="O37" s="55">
        <f t="shared" si="2"/>
        <v>30.596530309320126</v>
      </c>
      <c r="P37" s="56">
        <f t="shared" si="3"/>
        <v>19.58177939796488</v>
      </c>
      <c r="Q37" s="120">
        <v>13.846409</v>
      </c>
      <c r="R37" s="11">
        <f t="shared" si="4"/>
        <v>1.4292817226159997</v>
      </c>
      <c r="S37" s="35">
        <f t="shared" si="5"/>
        <v>-9.0787183964447543E-2</v>
      </c>
    </row>
    <row r="38" spans="7:19" ht="18.5" x14ac:dyDescent="0.45">
      <c r="G38" s="59">
        <v>2008</v>
      </c>
      <c r="H38" s="46">
        <v>2</v>
      </c>
      <c r="I38" s="46">
        <f t="shared" si="7"/>
        <v>4</v>
      </c>
      <c r="J38" s="46">
        <f t="shared" si="7"/>
        <v>35</v>
      </c>
      <c r="K38" s="119">
        <v>6.4</v>
      </c>
      <c r="L38" s="119">
        <v>0.2</v>
      </c>
      <c r="M38" s="54">
        <f t="shared" si="1"/>
        <v>3.3000000000000003</v>
      </c>
      <c r="N38" s="36">
        <v>88.5</v>
      </c>
      <c r="O38" s="55">
        <f t="shared" si="2"/>
        <v>20.556822405326486</v>
      </c>
      <c r="P38" s="56">
        <f t="shared" si="3"/>
        <v>10.196183913041938</v>
      </c>
      <c r="Q38" s="120">
        <v>8.1897719999999996</v>
      </c>
      <c r="R38" s="11">
        <f t="shared" si="4"/>
        <v>1.0134965696579998</v>
      </c>
      <c r="S38" s="35">
        <f t="shared" si="5"/>
        <v>0.68681782202414776</v>
      </c>
    </row>
    <row r="39" spans="7:19" ht="18.5" x14ac:dyDescent="0.45">
      <c r="G39" s="59">
        <v>2008</v>
      </c>
      <c r="H39" s="46">
        <v>2</v>
      </c>
      <c r="I39" s="46">
        <f t="shared" si="7"/>
        <v>5</v>
      </c>
      <c r="J39" s="46">
        <f t="shared" si="7"/>
        <v>36</v>
      </c>
      <c r="K39" s="119">
        <v>6.7</v>
      </c>
      <c r="L39" s="119">
        <v>0.9</v>
      </c>
      <c r="M39" s="54">
        <f t="shared" si="1"/>
        <v>3.8000000000000003</v>
      </c>
      <c r="N39" s="36">
        <v>82.5</v>
      </c>
      <c r="O39" s="55">
        <f t="shared" si="2"/>
        <v>9.0296310458332254</v>
      </c>
      <c r="P39" s="56">
        <f t="shared" si="3"/>
        <v>4.1897488052666159</v>
      </c>
      <c r="Q39" s="120">
        <v>3.4793969999999996</v>
      </c>
      <c r="R39" s="11">
        <f t="shared" si="4"/>
        <v>0.44078392954799989</v>
      </c>
      <c r="S39" s="35">
        <f t="shared" si="5"/>
        <v>0.39348638790447199</v>
      </c>
    </row>
    <row r="40" spans="7:19" ht="18.5" x14ac:dyDescent="0.45">
      <c r="G40" s="59">
        <v>2008</v>
      </c>
      <c r="H40" s="46">
        <v>2</v>
      </c>
      <c r="I40" s="46">
        <f t="shared" si="7"/>
        <v>6</v>
      </c>
      <c r="J40" s="46">
        <f t="shared" si="7"/>
        <v>37</v>
      </c>
      <c r="K40" s="119">
        <v>10.8</v>
      </c>
      <c r="L40" s="119">
        <v>1.6</v>
      </c>
      <c r="M40" s="54">
        <f t="shared" si="1"/>
        <v>6.2</v>
      </c>
      <c r="N40" s="36">
        <v>77.5</v>
      </c>
      <c r="O40" s="55">
        <f t="shared" si="2"/>
        <v>8.4377745911930635</v>
      </c>
      <c r="P40" s="56">
        <f t="shared" si="3"/>
        <v>6.2102020991180957</v>
      </c>
      <c r="Q40" s="120">
        <v>4.0948859999999998</v>
      </c>
      <c r="R40" s="11">
        <f t="shared" si="4"/>
        <v>0.57639615335999983</v>
      </c>
      <c r="S40" s="35">
        <f t="shared" si="5"/>
        <v>0.7524994544577821</v>
      </c>
    </row>
    <row r="41" spans="7:19" ht="18.5" x14ac:dyDescent="0.45">
      <c r="G41" s="59">
        <v>2008</v>
      </c>
      <c r="H41" s="46">
        <v>2</v>
      </c>
      <c r="I41" s="46">
        <f t="shared" si="7"/>
        <v>7</v>
      </c>
      <c r="J41" s="46">
        <f t="shared" si="7"/>
        <v>38</v>
      </c>
      <c r="K41" s="119">
        <v>10.5</v>
      </c>
      <c r="L41" s="119">
        <v>3.9</v>
      </c>
      <c r="M41" s="54">
        <f t="shared" si="1"/>
        <v>7.2</v>
      </c>
      <c r="N41" s="36">
        <v>66</v>
      </c>
      <c r="O41" s="55">
        <f t="shared" si="2"/>
        <v>7.3951609609447466</v>
      </c>
      <c r="P41" s="56">
        <f t="shared" si="3"/>
        <v>3.9046449873788265</v>
      </c>
      <c r="Q41" s="120">
        <v>3.0397619999999996</v>
      </c>
      <c r="R41" s="11">
        <f t="shared" si="4"/>
        <v>0.44570510324999985</v>
      </c>
      <c r="S41" s="35">
        <f t="shared" si="5"/>
        <v>0.60270484737970909</v>
      </c>
    </row>
    <row r="42" spans="7:19" ht="18.5" x14ac:dyDescent="0.45">
      <c r="G42" s="59">
        <v>2008</v>
      </c>
      <c r="H42" s="46">
        <v>2</v>
      </c>
      <c r="I42" s="46">
        <f t="shared" si="7"/>
        <v>8</v>
      </c>
      <c r="J42" s="46">
        <f t="shared" si="7"/>
        <v>39</v>
      </c>
      <c r="K42" s="119">
        <v>6.9</v>
      </c>
      <c r="L42" s="119">
        <v>1</v>
      </c>
      <c r="M42" s="54">
        <f t="shared" si="1"/>
        <v>3.95</v>
      </c>
      <c r="N42" s="36">
        <v>87</v>
      </c>
      <c r="O42" s="55">
        <f t="shared" si="2"/>
        <v>25.468563172942712</v>
      </c>
      <c r="P42" s="56">
        <f t="shared" si="3"/>
        <v>12.021161817628961</v>
      </c>
      <c r="Q42" s="120">
        <v>9.8980680000000003</v>
      </c>
      <c r="R42" s="11">
        <f t="shared" si="4"/>
        <v>1.2626346718349999</v>
      </c>
      <c r="S42" s="35">
        <f t="shared" si="5"/>
        <v>0.91182678869058909</v>
      </c>
    </row>
    <row r="43" spans="7:19" ht="18.5" x14ac:dyDescent="0.45">
      <c r="G43" s="59">
        <v>2008</v>
      </c>
      <c r="H43" s="46">
        <v>2</v>
      </c>
      <c r="I43" s="46">
        <f t="shared" si="7"/>
        <v>9</v>
      </c>
      <c r="J43" s="46">
        <f t="shared" si="7"/>
        <v>40</v>
      </c>
      <c r="K43" s="119">
        <v>7.2</v>
      </c>
      <c r="L43" s="119">
        <v>1</v>
      </c>
      <c r="M43" s="54">
        <f t="shared" si="1"/>
        <v>4.0999999999999996</v>
      </c>
      <c r="N43" s="36">
        <v>89.5</v>
      </c>
      <c r="O43" s="55">
        <f t="shared" si="2"/>
        <v>18.538974807257627</v>
      </c>
      <c r="P43" s="56">
        <f t="shared" si="3"/>
        <v>9.1953315043997836</v>
      </c>
      <c r="Q43" s="120">
        <v>7.3858679999999994</v>
      </c>
      <c r="R43" s="11">
        <f t="shared" si="4"/>
        <v>0.9486667364579997</v>
      </c>
      <c r="S43" s="35">
        <f t="shared" si="5"/>
        <v>0.75097677183728384</v>
      </c>
    </row>
    <row r="44" spans="7:19" ht="18.5" x14ac:dyDescent="0.45">
      <c r="G44" s="59">
        <v>2008</v>
      </c>
      <c r="H44" s="46">
        <v>2</v>
      </c>
      <c r="I44" s="46">
        <f t="shared" si="7"/>
        <v>10</v>
      </c>
      <c r="J44" s="46">
        <f t="shared" si="7"/>
        <v>41</v>
      </c>
      <c r="K44" s="119">
        <v>12.2</v>
      </c>
      <c r="L44" s="119">
        <v>4.3</v>
      </c>
      <c r="M44" s="54">
        <f t="shared" si="1"/>
        <v>8.25</v>
      </c>
      <c r="N44" s="36">
        <v>77</v>
      </c>
      <c r="O44" s="55">
        <f t="shared" si="2"/>
        <v>27.177125981056825</v>
      </c>
      <c r="P44" s="56">
        <f t="shared" si="3"/>
        <v>17.175943620027915</v>
      </c>
      <c r="Q44" s="120">
        <v>12.221852999999998</v>
      </c>
      <c r="R44" s="11">
        <f t="shared" si="4"/>
        <v>1.8672944223622494</v>
      </c>
      <c r="S44" s="35">
        <f t="shared" si="5"/>
        <v>2.1192537982030708</v>
      </c>
    </row>
    <row r="45" spans="7:19" ht="18.5" x14ac:dyDescent="0.45">
      <c r="G45" s="59">
        <v>2008</v>
      </c>
      <c r="H45" s="46">
        <v>2</v>
      </c>
      <c r="I45" s="46">
        <f t="shared" si="7"/>
        <v>11</v>
      </c>
      <c r="J45" s="46">
        <f t="shared" si="7"/>
        <v>42</v>
      </c>
      <c r="K45" s="119">
        <v>13.4</v>
      </c>
      <c r="L45" s="119">
        <v>6.3</v>
      </c>
      <c r="M45" s="54">
        <f t="shared" si="1"/>
        <v>9.85</v>
      </c>
      <c r="N45" s="36">
        <v>84.5</v>
      </c>
      <c r="O45" s="55">
        <f t="shared" si="2"/>
        <v>22.598021762513962</v>
      </c>
      <c r="P45" s="56">
        <f t="shared" si="3"/>
        <v>12.835676361107932</v>
      </c>
      <c r="Q45" s="120">
        <v>9.6342869999999987</v>
      </c>
      <c r="R45" s="11">
        <f t="shared" si="4"/>
        <v>1.5623658285007498</v>
      </c>
      <c r="S45" s="35">
        <f t="shared" si="5"/>
        <v>1.8340262683558581</v>
      </c>
    </row>
    <row r="46" spans="7:19" ht="18.5" x14ac:dyDescent="0.45">
      <c r="G46" s="59">
        <v>2008</v>
      </c>
      <c r="H46" s="46">
        <v>2</v>
      </c>
      <c r="I46" s="46">
        <f t="shared" si="7"/>
        <v>12</v>
      </c>
      <c r="J46" s="46">
        <f t="shared" si="7"/>
        <v>43</v>
      </c>
      <c r="K46" s="119">
        <v>7.7</v>
      </c>
      <c r="L46" s="119">
        <v>2.2999999999999998</v>
      </c>
      <c r="M46" s="54">
        <f t="shared" si="1"/>
        <v>5</v>
      </c>
      <c r="N46" s="36">
        <v>72</v>
      </c>
      <c r="O46" s="55">
        <f t="shared" si="2"/>
        <v>12.162135952927841</v>
      </c>
      <c r="P46" s="56">
        <f t="shared" si="3"/>
        <v>5.2540427316648275</v>
      </c>
      <c r="Q46" s="120">
        <v>4.52196</v>
      </c>
      <c r="R46" s="11">
        <f t="shared" si="4"/>
        <v>0.60468553512000001</v>
      </c>
      <c r="S46" s="35">
        <f t="shared" si="5"/>
        <v>0.56916331170402412</v>
      </c>
    </row>
    <row r="47" spans="7:19" ht="18.5" x14ac:dyDescent="0.45">
      <c r="G47" s="59">
        <v>2008</v>
      </c>
      <c r="H47" s="46">
        <v>2</v>
      </c>
      <c r="I47" s="46">
        <f t="shared" si="7"/>
        <v>13</v>
      </c>
      <c r="J47" s="46">
        <f t="shared" si="7"/>
        <v>44</v>
      </c>
      <c r="K47" s="119">
        <v>9.3000000000000007</v>
      </c>
      <c r="L47" s="119">
        <v>0.4</v>
      </c>
      <c r="M47" s="54">
        <f t="shared" si="1"/>
        <v>4.8500000000000005</v>
      </c>
      <c r="N47" s="36">
        <v>68</v>
      </c>
      <c r="O47" s="55">
        <f t="shared" si="2"/>
        <v>22.385595140129933</v>
      </c>
      <c r="P47" s="56">
        <f t="shared" si="3"/>
        <v>15.938543739772514</v>
      </c>
      <c r="Q47" s="120">
        <v>10.685223999999998</v>
      </c>
      <c r="R47" s="11">
        <f t="shared" si="4"/>
        <v>1.4194491979139998</v>
      </c>
      <c r="S47" s="35">
        <f t="shared" si="5"/>
        <v>1.3655373054281099</v>
      </c>
    </row>
    <row r="48" spans="7:19" ht="18.5" x14ac:dyDescent="0.45">
      <c r="G48" s="59">
        <v>2008</v>
      </c>
      <c r="H48" s="46">
        <v>2</v>
      </c>
      <c r="I48" s="46">
        <f t="shared" si="7"/>
        <v>14</v>
      </c>
      <c r="J48" s="46">
        <f t="shared" si="7"/>
        <v>45</v>
      </c>
      <c r="K48" s="119">
        <v>5.2</v>
      </c>
      <c r="L48" s="119">
        <v>1</v>
      </c>
      <c r="M48" s="54">
        <f t="shared" si="1"/>
        <v>3.1</v>
      </c>
      <c r="N48" s="36">
        <v>73.5</v>
      </c>
      <c r="O48" s="55">
        <f t="shared" si="2"/>
        <v>35.242557346881256</v>
      </c>
      <c r="P48" s="56">
        <f t="shared" si="3"/>
        <v>11.841499268552102</v>
      </c>
      <c r="Q48" s="120">
        <v>11.55612</v>
      </c>
      <c r="R48" s="11">
        <f t="shared" si="4"/>
        <v>1.4165318554199997</v>
      </c>
      <c r="S48" s="35">
        <f t="shared" si="5"/>
        <v>0.73967794458997616</v>
      </c>
    </row>
    <row r="49" spans="7:19" ht="18.5" x14ac:dyDescent="0.45">
      <c r="G49" s="59">
        <v>2008</v>
      </c>
      <c r="H49" s="46">
        <v>2</v>
      </c>
      <c r="I49" s="46">
        <f t="shared" si="7"/>
        <v>15</v>
      </c>
      <c r="J49" s="46">
        <f t="shared" si="7"/>
        <v>46</v>
      </c>
      <c r="K49" s="119">
        <v>3.5</v>
      </c>
      <c r="L49" s="119">
        <v>-4.5</v>
      </c>
      <c r="M49" s="54">
        <f t="shared" si="1"/>
        <v>-0.5</v>
      </c>
      <c r="N49" s="36">
        <v>74.5</v>
      </c>
      <c r="O49" s="55">
        <f t="shared" si="2"/>
        <v>33.918016363461625</v>
      </c>
      <c r="P49" s="56">
        <f t="shared" si="3"/>
        <v>21.707530472615442</v>
      </c>
      <c r="Q49" s="120">
        <v>15.349542</v>
      </c>
      <c r="R49" s="11">
        <f t="shared" si="4"/>
        <v>1.557433604259</v>
      </c>
      <c r="S49" s="35">
        <f t="shared" si="5"/>
        <v>-0.25438739470726851</v>
      </c>
    </row>
    <row r="50" spans="7:19" ht="18.5" x14ac:dyDescent="0.45">
      <c r="G50" s="59">
        <v>2008</v>
      </c>
      <c r="H50" s="46">
        <v>2</v>
      </c>
      <c r="I50" s="46">
        <f t="shared" si="7"/>
        <v>16</v>
      </c>
      <c r="J50" s="46">
        <f t="shared" si="7"/>
        <v>47</v>
      </c>
      <c r="K50" s="119">
        <v>4.3</v>
      </c>
      <c r="L50" s="119">
        <v>-2</v>
      </c>
      <c r="M50" s="54">
        <f t="shared" si="1"/>
        <v>1.1499999999999999</v>
      </c>
      <c r="N50" s="36">
        <v>85.5</v>
      </c>
      <c r="O50" s="55">
        <f t="shared" si="2"/>
        <v>37.064001824565501</v>
      </c>
      <c r="P50" s="56">
        <f t="shared" si="3"/>
        <v>18.680256919581012</v>
      </c>
      <c r="Q50" s="120">
        <v>14.884784999999999</v>
      </c>
      <c r="R50" s="11">
        <f t="shared" si="4"/>
        <v>1.6543210532737498</v>
      </c>
      <c r="S50" s="35">
        <f t="shared" si="5"/>
        <v>0.45848895305452825</v>
      </c>
    </row>
    <row r="51" spans="7:19" ht="18.5" x14ac:dyDescent="0.45">
      <c r="G51" s="59">
        <v>2008</v>
      </c>
      <c r="H51" s="46">
        <v>2</v>
      </c>
      <c r="I51" s="46">
        <f t="shared" si="7"/>
        <v>17</v>
      </c>
      <c r="J51" s="46">
        <f t="shared" si="7"/>
        <v>48</v>
      </c>
      <c r="K51" s="119">
        <v>6.5</v>
      </c>
      <c r="L51" s="119">
        <v>1.3</v>
      </c>
      <c r="M51" s="54">
        <f t="shared" si="1"/>
        <v>3.9</v>
      </c>
      <c r="N51" s="36">
        <v>82</v>
      </c>
      <c r="O51" s="55">
        <f t="shared" si="2"/>
        <v>27.530338695267613</v>
      </c>
      <c r="P51" s="56">
        <f t="shared" si="3"/>
        <v>11.452620897231329</v>
      </c>
      <c r="Q51" s="120">
        <v>10.044613</v>
      </c>
      <c r="R51" s="11">
        <f t="shared" si="4"/>
        <v>1.2783829188164999</v>
      </c>
      <c r="S51" s="35">
        <f t="shared" si="5"/>
        <v>0.86629781294987707</v>
      </c>
    </row>
    <row r="52" spans="7:19" ht="18.5" x14ac:dyDescent="0.45">
      <c r="G52" s="59">
        <v>2008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19">
        <v>9.1999999999999993</v>
      </c>
      <c r="L52" s="119">
        <v>4</v>
      </c>
      <c r="M52" s="54">
        <f t="shared" si="1"/>
        <v>6.6</v>
      </c>
      <c r="N52" s="36">
        <v>91.5</v>
      </c>
      <c r="O52" s="55">
        <f t="shared" si="2"/>
        <v>37.537197945902612</v>
      </c>
      <c r="P52" s="56">
        <f t="shared" si="3"/>
        <v>15.615474345495484</v>
      </c>
      <c r="Q52" s="120">
        <v>13.695677</v>
      </c>
      <c r="R52" s="11">
        <f t="shared" si="4"/>
        <v>1.9599335527619994</v>
      </c>
      <c r="S52" s="35">
        <f t="shared" si="5"/>
        <v>1.6771018755038773</v>
      </c>
    </row>
    <row r="53" spans="7:19" ht="18.5" x14ac:dyDescent="0.45">
      <c r="G53" s="59">
        <v>2008</v>
      </c>
      <c r="H53" s="46">
        <v>2</v>
      </c>
      <c r="I53" s="46">
        <f t="shared" si="8"/>
        <v>19</v>
      </c>
      <c r="J53" s="46">
        <f t="shared" si="8"/>
        <v>50</v>
      </c>
      <c r="K53" s="119">
        <v>7.2</v>
      </c>
      <c r="L53" s="119">
        <v>-4.5999999999999996</v>
      </c>
      <c r="M53" s="54">
        <f t="shared" si="1"/>
        <v>1.3000000000000003</v>
      </c>
      <c r="N53" s="36">
        <v>78</v>
      </c>
      <c r="O53" s="55">
        <f t="shared" si="2"/>
        <v>23.653944805963281</v>
      </c>
      <c r="P53" s="56">
        <f t="shared" si="3"/>
        <v>22.32932389682934</v>
      </c>
      <c r="Q53" s="120">
        <v>13.000634999999999</v>
      </c>
      <c r="R53" s="11">
        <f t="shared" si="4"/>
        <v>1.4563506336524998</v>
      </c>
      <c r="S53" s="35">
        <f t="shared" si="5"/>
        <v>0.60374156628357212</v>
      </c>
    </row>
    <row r="54" spans="7:19" ht="18.5" x14ac:dyDescent="0.45">
      <c r="G54" s="59">
        <v>2008</v>
      </c>
      <c r="H54" s="46">
        <v>2</v>
      </c>
      <c r="I54" s="46">
        <f t="shared" si="8"/>
        <v>20</v>
      </c>
      <c r="J54" s="46">
        <f t="shared" si="8"/>
        <v>51</v>
      </c>
      <c r="K54" s="119">
        <v>0.8</v>
      </c>
      <c r="L54" s="119">
        <v>-7.6</v>
      </c>
      <c r="M54" s="54">
        <f t="shared" si="1"/>
        <v>-3.4</v>
      </c>
      <c r="N54" s="36">
        <v>89</v>
      </c>
      <c r="O54" s="55">
        <f t="shared" si="2"/>
        <v>21.146097287173106</v>
      </c>
      <c r="P54" s="56">
        <f t="shared" si="3"/>
        <v>14.210177376980328</v>
      </c>
      <c r="Q54" s="120">
        <v>9.8059539999999981</v>
      </c>
      <c r="R54" s="11">
        <f t="shared" si="4"/>
        <v>0.82817165102399981</v>
      </c>
      <c r="S54" s="35">
        <f t="shared" si="5"/>
        <v>-1.4810678409773506</v>
      </c>
    </row>
    <row r="55" spans="7:19" ht="18.5" x14ac:dyDescent="0.45">
      <c r="G55" s="59">
        <v>2008</v>
      </c>
      <c r="H55" s="46">
        <v>2</v>
      </c>
      <c r="I55" s="46">
        <f t="shared" si="8"/>
        <v>21</v>
      </c>
      <c r="J55" s="46">
        <f t="shared" si="8"/>
        <v>52</v>
      </c>
      <c r="K55" s="119">
        <v>3.2</v>
      </c>
      <c r="L55" s="119">
        <v>-4.2</v>
      </c>
      <c r="M55" s="54">
        <f t="shared" si="1"/>
        <v>-0.5</v>
      </c>
      <c r="N55" s="36">
        <v>71</v>
      </c>
      <c r="O55" s="55">
        <f t="shared" si="2"/>
        <v>37.026701886869901</v>
      </c>
      <c r="P55" s="56">
        <f t="shared" si="3"/>
        <v>21.919807517026985</v>
      </c>
      <c r="Q55" s="120">
        <v>16.115762999999998</v>
      </c>
      <c r="R55" s="11">
        <f t="shared" si="4"/>
        <v>1.6351778349134996</v>
      </c>
      <c r="S55" s="35">
        <f t="shared" si="5"/>
        <v>-0.25665656311304708</v>
      </c>
    </row>
    <row r="56" spans="7:19" ht="18.5" x14ac:dyDescent="0.45">
      <c r="G56" s="59">
        <v>2008</v>
      </c>
      <c r="H56" s="46">
        <v>2</v>
      </c>
      <c r="I56" s="46">
        <f t="shared" si="8"/>
        <v>22</v>
      </c>
      <c r="J56" s="46">
        <f t="shared" si="8"/>
        <v>53</v>
      </c>
      <c r="K56" s="119">
        <v>7</v>
      </c>
      <c r="L56" s="119">
        <v>-2.2999999999999998</v>
      </c>
      <c r="M56" s="54">
        <f t="shared" si="1"/>
        <v>2.35</v>
      </c>
      <c r="N56" s="36">
        <v>73</v>
      </c>
      <c r="O56" s="55">
        <f t="shared" si="2"/>
        <v>33.337461495782783</v>
      </c>
      <c r="P56" s="56">
        <f t="shared" si="3"/>
        <v>24.803071352862393</v>
      </c>
      <c r="Q56" s="120">
        <v>16.266494999999999</v>
      </c>
      <c r="R56" s="11">
        <f t="shared" si="4"/>
        <v>1.9223703124762497</v>
      </c>
      <c r="S56" s="35">
        <f t="shared" si="5"/>
        <v>1.1291989902340203</v>
      </c>
    </row>
    <row r="57" spans="7:19" ht="18.5" x14ac:dyDescent="0.45">
      <c r="G57" s="59">
        <v>2008</v>
      </c>
      <c r="H57" s="46">
        <v>2</v>
      </c>
      <c r="I57" s="46">
        <f t="shared" si="8"/>
        <v>23</v>
      </c>
      <c r="J57" s="46">
        <f t="shared" si="8"/>
        <v>54</v>
      </c>
      <c r="K57" s="119">
        <v>10.1</v>
      </c>
      <c r="L57" s="119">
        <v>2.5</v>
      </c>
      <c r="M57" s="54">
        <f t="shared" si="1"/>
        <v>6.3</v>
      </c>
      <c r="N57" s="36">
        <v>66.5</v>
      </c>
      <c r="O57" s="55">
        <f t="shared" si="2"/>
        <v>35.368694733183645</v>
      </c>
      <c r="P57" s="56">
        <f t="shared" si="3"/>
        <v>21.504166397775656</v>
      </c>
      <c r="Q57" s="120">
        <v>15.600762</v>
      </c>
      <c r="R57" s="11">
        <f t="shared" si="4"/>
        <v>2.205113106033</v>
      </c>
      <c r="S57" s="35">
        <f t="shared" si="5"/>
        <v>2.1633524401340778</v>
      </c>
    </row>
    <row r="58" spans="7:19" ht="18.5" x14ac:dyDescent="0.45">
      <c r="G58" s="59">
        <v>2008</v>
      </c>
      <c r="H58" s="46">
        <v>2</v>
      </c>
      <c r="I58" s="46">
        <f t="shared" si="8"/>
        <v>24</v>
      </c>
      <c r="J58" s="46">
        <f t="shared" si="8"/>
        <v>55</v>
      </c>
      <c r="K58" s="119">
        <v>8.8000000000000007</v>
      </c>
      <c r="L58" s="119">
        <v>4.2</v>
      </c>
      <c r="M58" s="54">
        <f t="shared" si="1"/>
        <v>6.5</v>
      </c>
      <c r="N58" s="36">
        <v>57.5</v>
      </c>
      <c r="O58" s="55">
        <f t="shared" si="2"/>
        <v>42.753154071519013</v>
      </c>
      <c r="P58" s="56">
        <f t="shared" si="3"/>
        <v>15.733160698318999</v>
      </c>
      <c r="Q58" s="120">
        <v>14.671247999999999</v>
      </c>
      <c r="R58" s="11">
        <f t="shared" si="4"/>
        <v>2.0909389293359992</v>
      </c>
      <c r="S58" s="35">
        <f t="shared" si="5"/>
        <v>1.6704032003308271</v>
      </c>
    </row>
    <row r="59" spans="7:19" ht="18.5" x14ac:dyDescent="0.45">
      <c r="G59" s="59">
        <v>2008</v>
      </c>
      <c r="H59" s="46">
        <v>2</v>
      </c>
      <c r="I59" s="46">
        <f t="shared" si="8"/>
        <v>25</v>
      </c>
      <c r="J59" s="46">
        <f t="shared" si="8"/>
        <v>56</v>
      </c>
      <c r="K59" s="119">
        <v>7.9</v>
      </c>
      <c r="L59" s="119">
        <v>1.7</v>
      </c>
      <c r="M59" s="54">
        <f t="shared" si="1"/>
        <v>4.8</v>
      </c>
      <c r="N59" s="36">
        <v>67.5</v>
      </c>
      <c r="O59" s="55">
        <f t="shared" si="2"/>
        <v>33.862005005093017</v>
      </c>
      <c r="P59" s="56">
        <f t="shared" si="3"/>
        <v>16.795554482526139</v>
      </c>
      <c r="Q59" s="120">
        <v>13.490513999999999</v>
      </c>
      <c r="R59" s="11">
        <f t="shared" si="4"/>
        <v>1.7881541401859997</v>
      </c>
      <c r="S59" s="35">
        <f t="shared" si="5"/>
        <v>1.419278033838328</v>
      </c>
    </row>
    <row r="60" spans="7:19" ht="18.5" x14ac:dyDescent="0.45">
      <c r="G60" s="59">
        <v>2008</v>
      </c>
      <c r="H60" s="46">
        <v>2</v>
      </c>
      <c r="I60" s="46">
        <f t="shared" si="8"/>
        <v>26</v>
      </c>
      <c r="J60" s="46">
        <f t="shared" si="8"/>
        <v>57</v>
      </c>
      <c r="K60" s="119">
        <v>9.8000000000000007</v>
      </c>
      <c r="L60" s="119">
        <v>1.7</v>
      </c>
      <c r="M60" s="54">
        <f t="shared" si="1"/>
        <v>5.75</v>
      </c>
      <c r="N60" s="36">
        <v>68</v>
      </c>
      <c r="O60" s="55">
        <f t="shared" si="2"/>
        <v>23.860406098131516</v>
      </c>
      <c r="P60" s="56">
        <f t="shared" si="3"/>
        <v>15.461543151589225</v>
      </c>
      <c r="Q60" s="120">
        <v>10.865264999999999</v>
      </c>
      <c r="R60" s="11">
        <f t="shared" si="4"/>
        <v>1.5007185507487497</v>
      </c>
      <c r="S60" s="35">
        <f t="shared" si="5"/>
        <v>1.5077409960341106</v>
      </c>
    </row>
    <row r="61" spans="7:19" ht="18.5" x14ac:dyDescent="0.45">
      <c r="G61" s="59">
        <v>2008</v>
      </c>
      <c r="H61" s="46">
        <v>2</v>
      </c>
      <c r="I61" s="46">
        <f t="shared" si="8"/>
        <v>27</v>
      </c>
      <c r="J61" s="46">
        <f t="shared" si="8"/>
        <v>58</v>
      </c>
      <c r="K61" s="119">
        <v>12</v>
      </c>
      <c r="L61" s="119">
        <v>2.8</v>
      </c>
      <c r="M61" s="54">
        <f t="shared" si="1"/>
        <v>7.4</v>
      </c>
      <c r="N61" s="36">
        <v>68</v>
      </c>
      <c r="O61" s="55">
        <f t="shared" si="2"/>
        <v>27.332177816870786</v>
      </c>
      <c r="P61" s="56">
        <f t="shared" si="3"/>
        <v>20.116482873216899</v>
      </c>
      <c r="Q61" s="120">
        <v>13.264415999999999</v>
      </c>
      <c r="R61" s="11">
        <f t="shared" si="4"/>
        <v>1.9604541559679998</v>
      </c>
      <c r="S61" s="35">
        <f t="shared" si="5"/>
        <v>2.2741817728196239</v>
      </c>
    </row>
    <row r="62" spans="7:19" ht="18.5" x14ac:dyDescent="0.45">
      <c r="G62" s="59">
        <v>2008</v>
      </c>
      <c r="H62" s="60">
        <v>2</v>
      </c>
      <c r="I62" s="60">
        <f t="shared" si="8"/>
        <v>28</v>
      </c>
      <c r="J62" s="60">
        <f t="shared" si="8"/>
        <v>59</v>
      </c>
      <c r="K62" s="119">
        <v>14.2</v>
      </c>
      <c r="L62" s="119">
        <v>6.1</v>
      </c>
      <c r="M62" s="54">
        <f t="shared" si="1"/>
        <v>10.149999999999999</v>
      </c>
      <c r="N62" s="36">
        <v>69</v>
      </c>
      <c r="O62" s="55">
        <f t="shared" si="2"/>
        <v>26.867093109341152</v>
      </c>
      <c r="P62" s="56">
        <f t="shared" si="3"/>
        <v>17.409876334853067</v>
      </c>
      <c r="Q62" s="120">
        <v>12.234413999999999</v>
      </c>
      <c r="R62" s="49">
        <f t="shared" si="4"/>
        <v>2.0055477251745</v>
      </c>
      <c r="S62" s="48">
        <f t="shared" si="5"/>
        <v>2.4396167350940425</v>
      </c>
    </row>
    <row r="63" spans="7:19" ht="18.5" x14ac:dyDescent="0.45">
      <c r="G63" s="59">
        <v>2008</v>
      </c>
      <c r="H63" s="46">
        <v>3</v>
      </c>
      <c r="I63" s="46">
        <v>1</v>
      </c>
      <c r="J63" s="46">
        <f t="shared" si="8"/>
        <v>60</v>
      </c>
      <c r="K63" s="119">
        <v>14.9</v>
      </c>
      <c r="L63" s="119">
        <v>7.4</v>
      </c>
      <c r="M63" s="54">
        <f t="shared" si="1"/>
        <v>11.15</v>
      </c>
      <c r="N63" s="36">
        <v>66.5</v>
      </c>
      <c r="O63" s="55">
        <f t="shared" si="2"/>
        <v>28.437097918599218</v>
      </c>
      <c r="P63" s="56">
        <f t="shared" si="3"/>
        <v>17.062258751159529</v>
      </c>
      <c r="Q63" s="120">
        <v>12.460512</v>
      </c>
      <c r="R63" s="11">
        <f t="shared" si="4"/>
        <v>2.1156921383760001</v>
      </c>
      <c r="S63" s="35">
        <f t="shared" si="5"/>
        <v>2.5315404349286013</v>
      </c>
    </row>
    <row r="64" spans="7:19" ht="18.5" x14ac:dyDescent="0.45">
      <c r="G64" s="59">
        <v>2008</v>
      </c>
      <c r="H64" s="46">
        <v>3</v>
      </c>
      <c r="I64" s="46">
        <f t="shared" ref="I64:J79" si="9">I63+1</f>
        <v>2</v>
      </c>
      <c r="J64" s="46">
        <f>J63+1</f>
        <v>61</v>
      </c>
      <c r="K64" s="119">
        <v>15.5</v>
      </c>
      <c r="L64" s="119">
        <v>7</v>
      </c>
      <c r="M64" s="54">
        <f t="shared" si="1"/>
        <v>11.25</v>
      </c>
      <c r="N64" s="36">
        <v>68</v>
      </c>
      <c r="O64" s="55">
        <f t="shared" si="2"/>
        <v>24.827082714912489</v>
      </c>
      <c r="P64" s="56">
        <f t="shared" si="3"/>
        <v>16.882416246140494</v>
      </c>
      <c r="Q64" s="120">
        <v>11.581242</v>
      </c>
      <c r="R64" s="11">
        <f t="shared" si="4"/>
        <v>1.9731917447864997</v>
      </c>
      <c r="S64" s="35">
        <f t="shared" si="5"/>
        <v>2.5206210155586652</v>
      </c>
    </row>
    <row r="65" spans="7:19" ht="18.5" x14ac:dyDescent="0.45">
      <c r="G65" s="59">
        <v>2008</v>
      </c>
      <c r="H65" s="46">
        <v>3</v>
      </c>
      <c r="I65" s="46">
        <f t="shared" si="9"/>
        <v>3</v>
      </c>
      <c r="J65" s="46">
        <f>J64+1</f>
        <v>62</v>
      </c>
      <c r="K65" s="119">
        <v>14.4</v>
      </c>
      <c r="L65" s="119">
        <v>7.2</v>
      </c>
      <c r="M65" s="54">
        <f t="shared" si="1"/>
        <v>10.8</v>
      </c>
      <c r="N65" s="36">
        <v>72</v>
      </c>
      <c r="O65" s="55">
        <f t="shared" si="2"/>
        <v>33.724204873078556</v>
      </c>
      <c r="P65" s="56">
        <f t="shared" si="3"/>
        <v>19.42514200689325</v>
      </c>
      <c r="Q65" s="120">
        <v>14.478645999999999</v>
      </c>
      <c r="R65" s="11">
        <f t="shared" si="4"/>
        <v>2.4286336013939995</v>
      </c>
      <c r="S65" s="35">
        <f t="shared" si="5"/>
        <v>2.7919649394991706</v>
      </c>
    </row>
    <row r="66" spans="7:19" ht="18.5" x14ac:dyDescent="0.45">
      <c r="G66" s="59">
        <v>2008</v>
      </c>
      <c r="H66" s="46">
        <v>3</v>
      </c>
      <c r="I66" s="46">
        <f t="shared" si="9"/>
        <v>4</v>
      </c>
      <c r="J66" s="46">
        <f>J65+1</f>
        <v>63</v>
      </c>
      <c r="K66" s="119">
        <v>10.6</v>
      </c>
      <c r="L66" s="119">
        <v>3.9</v>
      </c>
      <c r="M66" s="54">
        <f t="shared" si="1"/>
        <v>7.25</v>
      </c>
      <c r="N66" s="36">
        <v>73</v>
      </c>
      <c r="O66" s="55">
        <f t="shared" si="2"/>
        <v>31.239498712143746</v>
      </c>
      <c r="P66" s="56">
        <f t="shared" si="3"/>
        <v>16.744371309709045</v>
      </c>
      <c r="Q66" s="120">
        <v>12.93783</v>
      </c>
      <c r="R66" s="11">
        <f t="shared" si="4"/>
        <v>1.9008033423974999</v>
      </c>
      <c r="S66" s="35">
        <f t="shared" si="5"/>
        <v>1.902483124430161</v>
      </c>
    </row>
    <row r="67" spans="7:19" ht="18.5" x14ac:dyDescent="0.45">
      <c r="G67" s="59">
        <v>2008</v>
      </c>
      <c r="H67" s="46">
        <v>3</v>
      </c>
      <c r="I67" s="46">
        <f t="shared" si="9"/>
        <v>5</v>
      </c>
      <c r="J67" s="46">
        <f t="shared" si="9"/>
        <v>64</v>
      </c>
      <c r="K67" s="119">
        <v>10.9</v>
      </c>
      <c r="L67" s="119">
        <v>1.9</v>
      </c>
      <c r="M67" s="54">
        <f t="shared" si="1"/>
        <v>6.4</v>
      </c>
      <c r="N67" s="36">
        <v>41</v>
      </c>
      <c r="O67" s="55">
        <f t="shared" si="2"/>
        <v>36.998251041666663</v>
      </c>
      <c r="P67" s="56">
        <f t="shared" si="3"/>
        <v>26.638740749999997</v>
      </c>
      <c r="Q67" s="120">
        <v>17.759160499999997</v>
      </c>
      <c r="R67" s="11">
        <f t="shared" si="4"/>
        <v>2.5206109272465</v>
      </c>
      <c r="S67" s="35">
        <f t="shared" si="5"/>
        <v>3.0058931309692927</v>
      </c>
    </row>
    <row r="68" spans="7:19" ht="18.5" x14ac:dyDescent="0.45">
      <c r="G68" s="59">
        <v>2008</v>
      </c>
      <c r="H68" s="46">
        <v>3</v>
      </c>
      <c r="I68" s="46">
        <f t="shared" si="9"/>
        <v>6</v>
      </c>
      <c r="J68" s="46">
        <f t="shared" si="9"/>
        <v>65</v>
      </c>
      <c r="K68" s="119">
        <v>16.899999999999999</v>
      </c>
      <c r="L68" s="119">
        <v>5.8</v>
      </c>
      <c r="M68" s="54">
        <f t="shared" si="1"/>
        <v>11.35</v>
      </c>
      <c r="N68" s="36">
        <v>40</v>
      </c>
      <c r="O68" s="55">
        <f t="shared" si="2"/>
        <v>31.221849204285878</v>
      </c>
      <c r="P68" s="56">
        <f t="shared" si="3"/>
        <v>27.725002093405855</v>
      </c>
      <c r="Q68" s="120">
        <v>16.643324999999997</v>
      </c>
      <c r="R68" s="11">
        <f t="shared" si="4"/>
        <v>2.8454218977937491</v>
      </c>
      <c r="S68" s="35">
        <f t="shared" ref="S68:S131" si="10">0.31*(IF(N68&gt;50,1,(1+(50-N68)/70)))*(P68+2.09)*((M68/(M68+15)))</f>
        <v>4.5499196471953809</v>
      </c>
    </row>
    <row r="69" spans="7:19" ht="18.5" x14ac:dyDescent="0.45">
      <c r="G69" s="59">
        <v>2008</v>
      </c>
      <c r="H69" s="46">
        <v>3</v>
      </c>
      <c r="I69" s="46">
        <f t="shared" si="9"/>
        <v>7</v>
      </c>
      <c r="J69" s="46">
        <f t="shared" si="9"/>
        <v>66</v>
      </c>
      <c r="K69" s="119">
        <v>19.5</v>
      </c>
      <c r="L69" s="119">
        <v>9.8000000000000007</v>
      </c>
      <c r="M69" s="54">
        <f t="shared" ref="M69:M132" si="11">(K69+L69)/2</f>
        <v>14.65</v>
      </c>
      <c r="N69" s="36">
        <v>32</v>
      </c>
      <c r="O69" s="55">
        <f t="shared" ref="O69:O132" si="12">((Q69)/(0.16*(K69-(L69))^0.5))</f>
        <v>5.1674017372075918</v>
      </c>
      <c r="P69" s="56">
        <f t="shared" ref="P69:P132" si="13">0.16*((K69-L69)^1/2)*O69</f>
        <v>4.009903748073091</v>
      </c>
      <c r="Q69" s="120">
        <v>2.575005</v>
      </c>
      <c r="R69" s="11">
        <f t="shared" ref="R69:R132" si="14">0.0023*0.408*O69*(K69-L69)^0.5*(M69+17.8)</f>
        <v>0.49007302034624994</v>
      </c>
      <c r="S69" s="35">
        <f t="shared" si="10"/>
        <v>1.1745790087809718</v>
      </c>
    </row>
    <row r="70" spans="7:19" ht="18.5" x14ac:dyDescent="0.45">
      <c r="G70" s="59">
        <v>2008</v>
      </c>
      <c r="H70" s="46">
        <v>3</v>
      </c>
      <c r="I70" s="46">
        <f t="shared" si="9"/>
        <v>8</v>
      </c>
      <c r="J70" s="46">
        <f t="shared" si="9"/>
        <v>67</v>
      </c>
      <c r="K70" s="119">
        <v>20.2</v>
      </c>
      <c r="L70" s="119">
        <v>12.8</v>
      </c>
      <c r="M70" s="54">
        <f t="shared" si="11"/>
        <v>16.5</v>
      </c>
      <c r="N70" s="36">
        <v>37.5</v>
      </c>
      <c r="O70" s="55">
        <f t="shared" si="12"/>
        <v>29.811834021150901</v>
      </c>
      <c r="P70" s="56">
        <f t="shared" si="13"/>
        <v>17.648605740521329</v>
      </c>
      <c r="Q70" s="120">
        <v>12.975512999999998</v>
      </c>
      <c r="R70" s="11">
        <f t="shared" si="14"/>
        <v>2.6102774624534995</v>
      </c>
      <c r="S70" s="35">
        <f t="shared" si="10"/>
        <v>3.7775260271783426</v>
      </c>
    </row>
    <row r="71" spans="7:19" ht="18.5" x14ac:dyDescent="0.45">
      <c r="G71" s="59">
        <v>2008</v>
      </c>
      <c r="H71" s="46">
        <v>3</v>
      </c>
      <c r="I71" s="46">
        <f t="shared" si="9"/>
        <v>9</v>
      </c>
      <c r="J71" s="46">
        <f t="shared" si="9"/>
        <v>68</v>
      </c>
      <c r="K71" s="119">
        <v>21.4</v>
      </c>
      <c r="L71" s="119">
        <v>12.2</v>
      </c>
      <c r="M71" s="54">
        <f t="shared" si="11"/>
        <v>16.799999999999997</v>
      </c>
      <c r="N71" s="36">
        <v>40.5</v>
      </c>
      <c r="O71" s="55">
        <f t="shared" si="12"/>
        <v>25.636858075388744</v>
      </c>
      <c r="P71" s="56">
        <f t="shared" si="13"/>
        <v>18.868727543486116</v>
      </c>
      <c r="Q71" s="120">
        <v>12.441670499999999</v>
      </c>
      <c r="R71" s="11">
        <f t="shared" si="14"/>
        <v>2.5247757528944992</v>
      </c>
      <c r="S71" s="35">
        <f t="shared" si="10"/>
        <v>3.8983233230884173</v>
      </c>
    </row>
    <row r="72" spans="7:19" ht="18.5" x14ac:dyDescent="0.45">
      <c r="G72" s="59">
        <v>2008</v>
      </c>
      <c r="H72" s="46">
        <v>3</v>
      </c>
      <c r="I72" s="46">
        <f t="shared" si="9"/>
        <v>10</v>
      </c>
      <c r="J72" s="46">
        <f t="shared" si="9"/>
        <v>69</v>
      </c>
      <c r="K72" s="119">
        <v>23.2</v>
      </c>
      <c r="L72" s="119">
        <v>14.4</v>
      </c>
      <c r="M72" s="54">
        <f t="shared" si="11"/>
        <v>18.8</v>
      </c>
      <c r="N72" s="36">
        <v>43</v>
      </c>
      <c r="O72" s="55">
        <f t="shared" si="12"/>
        <v>38.426383543518561</v>
      </c>
      <c r="P72" s="56">
        <f t="shared" si="13"/>
        <v>27.052174014637064</v>
      </c>
      <c r="Q72" s="120">
        <v>18.238572000000001</v>
      </c>
      <c r="R72" s="11">
        <f t="shared" si="14"/>
        <v>3.9150736269479993</v>
      </c>
      <c r="S72" s="35">
        <f t="shared" si="10"/>
        <v>5.5273564844093288</v>
      </c>
    </row>
    <row r="73" spans="7:19" ht="18.5" x14ac:dyDescent="0.45">
      <c r="G73" s="59">
        <v>2008</v>
      </c>
      <c r="H73" s="46">
        <v>3</v>
      </c>
      <c r="I73" s="46">
        <f t="shared" si="9"/>
        <v>11</v>
      </c>
      <c r="J73" s="46">
        <f t="shared" si="9"/>
        <v>70</v>
      </c>
      <c r="K73" s="119">
        <v>20.2</v>
      </c>
      <c r="L73" s="119">
        <v>17.2</v>
      </c>
      <c r="M73" s="54">
        <f t="shared" si="11"/>
        <v>18.7</v>
      </c>
      <c r="N73" s="36">
        <v>50.5</v>
      </c>
      <c r="O73" s="55">
        <f t="shared" si="12"/>
        <v>54.730667518960928</v>
      </c>
      <c r="P73" s="56">
        <f t="shared" si="13"/>
        <v>13.135360204550622</v>
      </c>
      <c r="Q73" s="120">
        <v>15.167407499999999</v>
      </c>
      <c r="R73" s="11">
        <f t="shared" si="14"/>
        <v>3.2469248420437498</v>
      </c>
      <c r="S73" s="35">
        <f t="shared" si="10"/>
        <v>2.6190330298451023</v>
      </c>
    </row>
    <row r="74" spans="7:19" ht="18.5" x14ac:dyDescent="0.45">
      <c r="G74" s="59">
        <v>2008</v>
      </c>
      <c r="H74" s="46">
        <v>3</v>
      </c>
      <c r="I74" s="46">
        <f t="shared" si="9"/>
        <v>12</v>
      </c>
      <c r="J74" s="46">
        <f t="shared" si="9"/>
        <v>71</v>
      </c>
      <c r="K74" s="119">
        <v>20.2</v>
      </c>
      <c r="L74" s="119">
        <v>13.7</v>
      </c>
      <c r="M74" s="54">
        <f t="shared" si="11"/>
        <v>16.95</v>
      </c>
      <c r="N74" s="36">
        <v>72</v>
      </c>
      <c r="O74" s="55">
        <f t="shared" si="12"/>
        <v>45.573173309208499</v>
      </c>
      <c r="P74" s="56">
        <f t="shared" si="13"/>
        <v>23.69805012078842</v>
      </c>
      <c r="Q74" s="120">
        <v>18.59028</v>
      </c>
      <c r="R74" s="11">
        <f t="shared" si="14"/>
        <v>3.7888617289499997</v>
      </c>
      <c r="S74" s="35">
        <f t="shared" si="10"/>
        <v>4.2411051442780199</v>
      </c>
    </row>
    <row r="75" spans="7:19" ht="18.5" x14ac:dyDescent="0.45">
      <c r="G75" s="59">
        <v>2008</v>
      </c>
      <c r="H75" s="46">
        <v>3</v>
      </c>
      <c r="I75" s="46">
        <f t="shared" si="9"/>
        <v>13</v>
      </c>
      <c r="J75" s="46">
        <f t="shared" si="9"/>
        <v>72</v>
      </c>
      <c r="K75" s="119">
        <v>16.2</v>
      </c>
      <c r="L75" s="119">
        <v>8.6</v>
      </c>
      <c r="M75" s="54">
        <f t="shared" si="11"/>
        <v>12.399999999999999</v>
      </c>
      <c r="N75" s="36">
        <v>68</v>
      </c>
      <c r="O75" s="55">
        <f t="shared" si="12"/>
        <v>40.366445075916111</v>
      </c>
      <c r="P75" s="56">
        <f t="shared" si="13"/>
        <v>24.542798606156996</v>
      </c>
      <c r="Q75" s="120">
        <v>17.805217499999998</v>
      </c>
      <c r="R75" s="11">
        <f t="shared" si="14"/>
        <v>3.1537135392524993</v>
      </c>
      <c r="S75" s="35">
        <f t="shared" si="10"/>
        <v>3.7363678044550177</v>
      </c>
    </row>
    <row r="76" spans="7:19" ht="18.5" x14ac:dyDescent="0.45">
      <c r="G76" s="59">
        <v>2008</v>
      </c>
      <c r="H76" s="46">
        <v>3</v>
      </c>
      <c r="I76" s="46">
        <f t="shared" si="9"/>
        <v>14</v>
      </c>
      <c r="J76" s="46">
        <f t="shared" si="9"/>
        <v>73</v>
      </c>
      <c r="K76" s="119">
        <v>14.9</v>
      </c>
      <c r="L76" s="119">
        <v>9</v>
      </c>
      <c r="M76" s="54">
        <f t="shared" si="11"/>
        <v>11.95</v>
      </c>
      <c r="N76" s="36">
        <v>62</v>
      </c>
      <c r="O76" s="55">
        <f t="shared" si="12"/>
        <v>31.868024477819176</v>
      </c>
      <c r="P76" s="56">
        <f t="shared" si="13"/>
        <v>15.041707553530653</v>
      </c>
      <c r="Q76" s="120">
        <v>12.385145999999999</v>
      </c>
      <c r="R76" s="11">
        <f t="shared" si="14"/>
        <v>2.1610067183774997</v>
      </c>
      <c r="S76" s="35">
        <f t="shared" si="10"/>
        <v>2.354894643118898</v>
      </c>
    </row>
    <row r="77" spans="7:19" ht="18.5" x14ac:dyDescent="0.45">
      <c r="G77" s="59">
        <v>2008</v>
      </c>
      <c r="H77" s="46">
        <v>3</v>
      </c>
      <c r="I77" s="46">
        <f t="shared" si="9"/>
        <v>15</v>
      </c>
      <c r="J77" s="46">
        <f t="shared" si="9"/>
        <v>74</v>
      </c>
      <c r="K77" s="119">
        <v>9.1999999999999993</v>
      </c>
      <c r="L77" s="119">
        <v>3.2</v>
      </c>
      <c r="M77" s="54">
        <f t="shared" si="11"/>
        <v>6.1999999999999993</v>
      </c>
      <c r="N77" s="36">
        <v>58.5</v>
      </c>
      <c r="O77" s="55">
        <f t="shared" si="12"/>
        <v>42.893640016071004</v>
      </c>
      <c r="P77" s="56">
        <f t="shared" si="13"/>
        <v>20.588947207714078</v>
      </c>
      <c r="Q77" s="120">
        <v>16.810804999999998</v>
      </c>
      <c r="R77" s="11">
        <f t="shared" si="14"/>
        <v>2.3662889117999995</v>
      </c>
      <c r="S77" s="35">
        <f t="shared" si="10"/>
        <v>2.0560819119446441</v>
      </c>
    </row>
    <row r="78" spans="7:19" ht="18.5" x14ac:dyDescent="0.45">
      <c r="G78" s="59">
        <v>2008</v>
      </c>
      <c r="H78" s="46">
        <v>3</v>
      </c>
      <c r="I78" s="46">
        <f t="shared" si="9"/>
        <v>16</v>
      </c>
      <c r="J78" s="46">
        <f t="shared" si="9"/>
        <v>75</v>
      </c>
      <c r="K78" s="119">
        <v>9</v>
      </c>
      <c r="L78" s="119">
        <v>1</v>
      </c>
      <c r="M78" s="54">
        <f t="shared" si="11"/>
        <v>5</v>
      </c>
      <c r="N78" s="36">
        <v>58.5</v>
      </c>
      <c r="O78" s="55">
        <f t="shared" si="12"/>
        <v>39.413734235773738</v>
      </c>
      <c r="P78" s="56">
        <f t="shared" si="13"/>
        <v>25.224789910895193</v>
      </c>
      <c r="Q78" s="120">
        <v>17.83662</v>
      </c>
      <c r="R78" s="11">
        <f t="shared" si="14"/>
        <v>2.3851484996399996</v>
      </c>
      <c r="S78" s="35">
        <f t="shared" si="10"/>
        <v>2.1168962180943773</v>
      </c>
    </row>
    <row r="79" spans="7:19" ht="18.5" x14ac:dyDescent="0.45">
      <c r="G79" s="59">
        <v>2008</v>
      </c>
      <c r="H79" s="46">
        <v>3</v>
      </c>
      <c r="I79" s="46">
        <f t="shared" si="9"/>
        <v>17</v>
      </c>
      <c r="J79" s="46">
        <f t="shared" si="9"/>
        <v>76</v>
      </c>
      <c r="K79" s="119">
        <v>12.8</v>
      </c>
      <c r="L79" s="119">
        <v>3</v>
      </c>
      <c r="M79" s="54">
        <f t="shared" si="11"/>
        <v>7.9</v>
      </c>
      <c r="N79" s="36">
        <v>63</v>
      </c>
      <c r="O79" s="55">
        <f t="shared" si="12"/>
        <v>28.513574193688584</v>
      </c>
      <c r="P79" s="56">
        <f t="shared" si="13"/>
        <v>22.35464216785185</v>
      </c>
      <c r="Q79" s="120">
        <v>14.281857</v>
      </c>
      <c r="R79" s="11">
        <f t="shared" si="14"/>
        <v>2.1527114465385</v>
      </c>
      <c r="S79" s="35">
        <f t="shared" si="10"/>
        <v>2.6141890248501825</v>
      </c>
    </row>
    <row r="80" spans="7:19" ht="18.5" x14ac:dyDescent="0.45">
      <c r="G80" s="59">
        <v>2008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19">
        <v>14.6</v>
      </c>
      <c r="L80" s="119">
        <v>5.5</v>
      </c>
      <c r="M80" s="54">
        <f t="shared" si="11"/>
        <v>10.050000000000001</v>
      </c>
      <c r="N80" s="36">
        <v>46.5</v>
      </c>
      <c r="O80" s="55">
        <f t="shared" si="12"/>
        <v>9.1866726670854355</v>
      </c>
      <c r="P80" s="56">
        <f t="shared" si="13"/>
        <v>6.6878977016381969</v>
      </c>
      <c r="Q80" s="120">
        <v>4.4340330000000003</v>
      </c>
      <c r="R80" s="11">
        <f t="shared" si="14"/>
        <v>0.72425605872825005</v>
      </c>
      <c r="S80" s="35">
        <f t="shared" si="10"/>
        <v>1.1463040839890815</v>
      </c>
    </row>
    <row r="81" spans="7:19" ht="18.5" x14ac:dyDescent="0.45">
      <c r="G81" s="59">
        <v>2008</v>
      </c>
      <c r="H81" s="46">
        <v>3</v>
      </c>
      <c r="I81" s="46">
        <f t="shared" si="15"/>
        <v>19</v>
      </c>
      <c r="J81" s="46">
        <f t="shared" si="15"/>
        <v>78</v>
      </c>
      <c r="K81" s="119">
        <v>17</v>
      </c>
      <c r="L81" s="119">
        <v>7.4</v>
      </c>
      <c r="M81" s="54">
        <f t="shared" si="11"/>
        <v>12.2</v>
      </c>
      <c r="N81" s="36">
        <v>64</v>
      </c>
      <c r="O81" s="55">
        <f t="shared" si="12"/>
        <v>39.999913800740451</v>
      </c>
      <c r="P81" s="56">
        <f t="shared" si="13"/>
        <v>30.719933798968668</v>
      </c>
      <c r="Q81" s="120">
        <v>19.829632</v>
      </c>
      <c r="R81" s="11">
        <f t="shared" si="14"/>
        <v>3.4890237503999995</v>
      </c>
      <c r="S81" s="35">
        <f t="shared" si="10"/>
        <v>4.5620282951360114</v>
      </c>
    </row>
    <row r="82" spans="7:19" ht="18.5" x14ac:dyDescent="0.45">
      <c r="G82" s="59">
        <v>2008</v>
      </c>
      <c r="H82" s="46">
        <v>3</v>
      </c>
      <c r="I82" s="46">
        <f t="shared" si="15"/>
        <v>20</v>
      </c>
      <c r="J82" s="46">
        <f t="shared" si="15"/>
        <v>79</v>
      </c>
      <c r="K82" s="119">
        <v>19.2</v>
      </c>
      <c r="L82" s="119">
        <v>10.7</v>
      </c>
      <c r="M82" s="54">
        <f t="shared" si="11"/>
        <v>14.95</v>
      </c>
      <c r="N82" s="36">
        <v>61.5</v>
      </c>
      <c r="O82" s="55">
        <f t="shared" si="12"/>
        <v>22.201659108942891</v>
      </c>
      <c r="P82" s="56">
        <f t="shared" si="13"/>
        <v>15.097128194081167</v>
      </c>
      <c r="Q82" s="120">
        <v>10.356544499999998</v>
      </c>
      <c r="R82" s="11">
        <f t="shared" si="14"/>
        <v>1.9892721218793745</v>
      </c>
      <c r="S82" s="35">
        <f t="shared" si="10"/>
        <v>2.659557449598303</v>
      </c>
    </row>
    <row r="83" spans="7:19" ht="18.5" x14ac:dyDescent="0.45">
      <c r="G83" s="59">
        <v>2008</v>
      </c>
      <c r="H83" s="46">
        <v>3</v>
      </c>
      <c r="I83" s="46">
        <f t="shared" si="15"/>
        <v>21</v>
      </c>
      <c r="J83" s="46">
        <f t="shared" si="15"/>
        <v>80</v>
      </c>
      <c r="K83" s="119">
        <v>16.5</v>
      </c>
      <c r="L83" s="119">
        <v>9.9</v>
      </c>
      <c r="M83" s="54">
        <f t="shared" si="11"/>
        <v>13.2</v>
      </c>
      <c r="N83" s="36">
        <v>63</v>
      </c>
      <c r="O83" s="55">
        <f t="shared" si="12"/>
        <v>43.652840631031296</v>
      </c>
      <c r="P83" s="56">
        <f t="shared" si="13"/>
        <v>23.048699853184527</v>
      </c>
      <c r="Q83" s="120">
        <v>17.943388500000001</v>
      </c>
      <c r="R83" s="11">
        <f t="shared" si="14"/>
        <v>3.2623771801274999</v>
      </c>
      <c r="S83" s="35">
        <f t="shared" si="10"/>
        <v>3.6477858084833721</v>
      </c>
    </row>
    <row r="84" spans="7:19" ht="18.5" x14ac:dyDescent="0.45">
      <c r="G84" s="59">
        <v>2008</v>
      </c>
      <c r="H84" s="46">
        <v>3</v>
      </c>
      <c r="I84" s="46">
        <f t="shared" si="15"/>
        <v>22</v>
      </c>
      <c r="J84" s="46">
        <f t="shared" si="15"/>
        <v>81</v>
      </c>
      <c r="K84" s="119">
        <v>14.9</v>
      </c>
      <c r="L84" s="119">
        <v>9.1999999999999993</v>
      </c>
      <c r="M84" s="54">
        <f t="shared" si="11"/>
        <v>12.05</v>
      </c>
      <c r="N84" s="36">
        <v>62.5</v>
      </c>
      <c r="O84" s="55">
        <f t="shared" si="12"/>
        <v>43.733924018307128</v>
      </c>
      <c r="P84" s="56">
        <f t="shared" si="13"/>
        <v>19.942669352348055</v>
      </c>
      <c r="Q84" s="120">
        <v>16.706129999999998</v>
      </c>
      <c r="R84" s="11">
        <f t="shared" si="14"/>
        <v>2.9247463556324993</v>
      </c>
      <c r="S84" s="35">
        <f t="shared" si="10"/>
        <v>3.0426261133344239</v>
      </c>
    </row>
    <row r="85" spans="7:19" ht="18.5" x14ac:dyDescent="0.45">
      <c r="G85" s="59">
        <v>2008</v>
      </c>
      <c r="H85" s="46">
        <v>3</v>
      </c>
      <c r="I85" s="46">
        <f t="shared" si="15"/>
        <v>23</v>
      </c>
      <c r="J85" s="46">
        <f t="shared" si="15"/>
        <v>82</v>
      </c>
      <c r="K85" s="119">
        <v>22</v>
      </c>
      <c r="L85" s="119">
        <v>13.5</v>
      </c>
      <c r="M85" s="54">
        <f t="shared" si="11"/>
        <v>17.75</v>
      </c>
      <c r="N85" s="36">
        <v>50</v>
      </c>
      <c r="O85" s="55">
        <f t="shared" si="12"/>
        <v>34.951793236395233</v>
      </c>
      <c r="P85" s="56">
        <f t="shared" si="13"/>
        <v>23.767219400748761</v>
      </c>
      <c r="Q85" s="120">
        <v>16.304177999999997</v>
      </c>
      <c r="R85" s="11">
        <f t="shared" si="14"/>
        <v>3.3994333411334985</v>
      </c>
      <c r="S85" s="35">
        <f t="shared" si="10"/>
        <v>4.3444076260342008</v>
      </c>
    </row>
    <row r="86" spans="7:19" ht="18.5" x14ac:dyDescent="0.45">
      <c r="G86" s="59">
        <v>2008</v>
      </c>
      <c r="H86" s="46">
        <v>3</v>
      </c>
      <c r="I86" s="46">
        <f t="shared" si="15"/>
        <v>24</v>
      </c>
      <c r="J86" s="46">
        <f t="shared" si="15"/>
        <v>83</v>
      </c>
      <c r="K86" s="119">
        <v>25.6</v>
      </c>
      <c r="L86" s="119">
        <v>15.2</v>
      </c>
      <c r="M86" s="54">
        <f t="shared" si="11"/>
        <v>20.399999999999999</v>
      </c>
      <c r="N86" s="36">
        <v>55</v>
      </c>
      <c r="O86" s="55">
        <f t="shared" si="12"/>
        <v>31.06263100467751</v>
      </c>
      <c r="P86" s="56">
        <f t="shared" si="13"/>
        <v>25.844108995891695</v>
      </c>
      <c r="Q86" s="120">
        <v>16.027836000000001</v>
      </c>
      <c r="R86" s="11">
        <f t="shared" si="14"/>
        <v>3.5909244609480004</v>
      </c>
      <c r="S86" s="35">
        <f t="shared" si="10"/>
        <v>4.990262861299974</v>
      </c>
    </row>
    <row r="87" spans="7:19" ht="18.5" x14ac:dyDescent="0.45">
      <c r="G87" s="59">
        <v>2008</v>
      </c>
      <c r="H87" s="46">
        <v>3</v>
      </c>
      <c r="I87" s="46">
        <f t="shared" si="15"/>
        <v>25</v>
      </c>
      <c r="J87" s="46">
        <f t="shared" si="15"/>
        <v>84</v>
      </c>
      <c r="K87" s="119">
        <v>27.5</v>
      </c>
      <c r="L87" s="119">
        <v>18.7</v>
      </c>
      <c r="M87" s="54">
        <f t="shared" si="11"/>
        <v>23.1</v>
      </c>
      <c r="N87" s="36">
        <v>60</v>
      </c>
      <c r="O87" s="55">
        <f t="shared" si="12"/>
        <v>24.453153164057262</v>
      </c>
      <c r="P87" s="56">
        <f t="shared" si="13"/>
        <v>17.215019827496313</v>
      </c>
      <c r="Q87" s="120">
        <v>11.606363999999999</v>
      </c>
      <c r="R87" s="11">
        <f t="shared" si="14"/>
        <v>2.784117186774</v>
      </c>
      <c r="S87" s="35">
        <f t="shared" si="10"/>
        <v>3.6284316793884801</v>
      </c>
    </row>
    <row r="88" spans="7:19" ht="18.5" x14ac:dyDescent="0.45">
      <c r="G88" s="59">
        <v>2008</v>
      </c>
      <c r="H88" s="46">
        <v>3</v>
      </c>
      <c r="I88" s="46">
        <f t="shared" si="15"/>
        <v>26</v>
      </c>
      <c r="J88" s="46">
        <f t="shared" si="15"/>
        <v>85</v>
      </c>
      <c r="K88" s="119">
        <v>24.7</v>
      </c>
      <c r="L88" s="119">
        <v>17.899999999999999</v>
      </c>
      <c r="M88" s="54">
        <f t="shared" si="11"/>
        <v>21.299999999999997</v>
      </c>
      <c r="N88" s="36">
        <v>52.5</v>
      </c>
      <c r="O88" s="55">
        <f t="shared" si="12"/>
        <v>41.064273796186626</v>
      </c>
      <c r="P88" s="56">
        <f t="shared" si="13"/>
        <v>22.338964945125525</v>
      </c>
      <c r="Q88" s="120">
        <v>17.133203999999999</v>
      </c>
      <c r="R88" s="11">
        <f t="shared" si="14"/>
        <v>3.9290120410859983</v>
      </c>
      <c r="S88" s="35">
        <f t="shared" si="10"/>
        <v>4.4436489127455596</v>
      </c>
    </row>
    <row r="89" spans="7:19" ht="18.5" x14ac:dyDescent="0.45">
      <c r="G89" s="59">
        <v>2008</v>
      </c>
      <c r="H89" s="46">
        <v>3</v>
      </c>
      <c r="I89" s="46">
        <f t="shared" si="15"/>
        <v>27</v>
      </c>
      <c r="J89" s="46">
        <f t="shared" si="15"/>
        <v>86</v>
      </c>
      <c r="K89" s="119">
        <v>20.2</v>
      </c>
      <c r="L89" s="119">
        <v>11.2</v>
      </c>
      <c r="M89" s="54">
        <f t="shared" si="11"/>
        <v>15.7</v>
      </c>
      <c r="N89" s="36">
        <v>48.5</v>
      </c>
      <c r="O89" s="55">
        <f t="shared" si="12"/>
        <v>32.632431250000003</v>
      </c>
      <c r="P89" s="56">
        <f t="shared" si="13"/>
        <v>23.495350500000001</v>
      </c>
      <c r="Q89" s="120">
        <v>15.663567</v>
      </c>
      <c r="R89" s="11">
        <f t="shared" si="14"/>
        <v>3.0775384852425001</v>
      </c>
      <c r="S89" s="35">
        <f t="shared" si="10"/>
        <v>4.1430706901676357</v>
      </c>
    </row>
    <row r="90" spans="7:19" ht="18.5" x14ac:dyDescent="0.45">
      <c r="G90" s="59">
        <v>2008</v>
      </c>
      <c r="H90" s="46">
        <v>3</v>
      </c>
      <c r="I90" s="46">
        <f t="shared" si="15"/>
        <v>28</v>
      </c>
      <c r="J90" s="46">
        <f t="shared" si="15"/>
        <v>87</v>
      </c>
      <c r="K90" s="119">
        <v>19.600000000000001</v>
      </c>
      <c r="L90" s="119">
        <v>10.199999999999999</v>
      </c>
      <c r="M90" s="54">
        <f t="shared" si="11"/>
        <v>14.9</v>
      </c>
      <c r="N90" s="36">
        <v>80.5</v>
      </c>
      <c r="O90" s="55">
        <f t="shared" si="12"/>
        <v>36.834109292220425</v>
      </c>
      <c r="P90" s="56">
        <f t="shared" si="13"/>
        <v>27.699250187749769</v>
      </c>
      <c r="Q90" s="120">
        <v>18.068998499999999</v>
      </c>
      <c r="R90" s="11">
        <f t="shared" si="14"/>
        <v>3.4653719118217494</v>
      </c>
      <c r="S90" s="35">
        <f t="shared" si="10"/>
        <v>4.6018911912112443</v>
      </c>
    </row>
    <row r="91" spans="7:19" ht="18.5" x14ac:dyDescent="0.45">
      <c r="G91" s="59">
        <v>2008</v>
      </c>
      <c r="H91" s="46">
        <v>3</v>
      </c>
      <c r="I91" s="46">
        <f t="shared" si="15"/>
        <v>29</v>
      </c>
      <c r="J91" s="46">
        <f t="shared" si="15"/>
        <v>88</v>
      </c>
      <c r="K91" s="119">
        <v>18.5</v>
      </c>
      <c r="L91" s="119">
        <v>9.5</v>
      </c>
      <c r="M91" s="54">
        <f t="shared" si="11"/>
        <v>14</v>
      </c>
      <c r="N91" s="36">
        <v>67.5</v>
      </c>
      <c r="O91" s="55">
        <f t="shared" si="12"/>
        <v>44.068174999999997</v>
      </c>
      <c r="P91" s="56">
        <f t="shared" si="13"/>
        <v>31.729085999999995</v>
      </c>
      <c r="Q91" s="120">
        <v>21.152723999999999</v>
      </c>
      <c r="R91" s="11">
        <f t="shared" si="14"/>
        <v>3.9451310950679996</v>
      </c>
      <c r="S91" s="35">
        <f t="shared" si="10"/>
        <v>5.0612011462068969</v>
      </c>
    </row>
    <row r="92" spans="7:19" ht="18.5" x14ac:dyDescent="0.45">
      <c r="G92" s="59">
        <v>2008</v>
      </c>
      <c r="H92" s="46">
        <v>3</v>
      </c>
      <c r="I92" s="46">
        <f t="shared" si="15"/>
        <v>30</v>
      </c>
      <c r="J92" s="46">
        <f t="shared" si="15"/>
        <v>89</v>
      </c>
      <c r="K92" s="119">
        <v>21.7</v>
      </c>
      <c r="L92" s="119">
        <v>11.3</v>
      </c>
      <c r="M92" s="54">
        <f t="shared" si="11"/>
        <v>16.5</v>
      </c>
      <c r="N92" s="36">
        <v>66</v>
      </c>
      <c r="O92" s="55">
        <f t="shared" si="12"/>
        <v>35.176725549967863</v>
      </c>
      <c r="P92" s="56">
        <f t="shared" si="13"/>
        <v>29.267035657573256</v>
      </c>
      <c r="Q92" s="120">
        <v>18.150644999999997</v>
      </c>
      <c r="R92" s="11">
        <f t="shared" si="14"/>
        <v>3.6513561793274989</v>
      </c>
      <c r="S92" s="35">
        <f t="shared" si="10"/>
        <v>5.0917853139202292</v>
      </c>
    </row>
    <row r="93" spans="7:19" ht="18.5" x14ac:dyDescent="0.45">
      <c r="G93" s="59">
        <v>2008</v>
      </c>
      <c r="H93" s="60">
        <v>3</v>
      </c>
      <c r="I93" s="60">
        <f t="shared" si="15"/>
        <v>31</v>
      </c>
      <c r="J93" s="46">
        <f t="shared" si="15"/>
        <v>90</v>
      </c>
      <c r="K93" s="119">
        <v>23.6</v>
      </c>
      <c r="L93" s="119">
        <v>13.8</v>
      </c>
      <c r="M93" s="54">
        <f t="shared" si="11"/>
        <v>18.700000000000003</v>
      </c>
      <c r="N93" s="36">
        <v>66</v>
      </c>
      <c r="O93" s="55">
        <f t="shared" si="12"/>
        <v>21.575354732896578</v>
      </c>
      <c r="P93" s="56">
        <f t="shared" si="13"/>
        <v>16.915078110590919</v>
      </c>
      <c r="Q93" s="120">
        <v>10.806647</v>
      </c>
      <c r="R93" s="49">
        <f t="shared" si="14"/>
        <v>2.3134059399074993</v>
      </c>
      <c r="S93" s="48">
        <f t="shared" si="10"/>
        <v>3.2692118043648533</v>
      </c>
    </row>
    <row r="94" spans="7:19" ht="18.5" x14ac:dyDescent="0.45">
      <c r="G94" s="59">
        <v>2008</v>
      </c>
      <c r="H94" s="59">
        <v>4</v>
      </c>
      <c r="I94" s="46">
        <v>1</v>
      </c>
      <c r="J94" s="46">
        <f t="shared" si="15"/>
        <v>91</v>
      </c>
      <c r="K94" s="119">
        <v>18.600000000000001</v>
      </c>
      <c r="L94" s="119">
        <v>10.8</v>
      </c>
      <c r="M94" s="54">
        <f t="shared" si="11"/>
        <v>14.700000000000001</v>
      </c>
      <c r="N94" s="36">
        <v>62.5</v>
      </c>
      <c r="O94" s="55">
        <f t="shared" si="12"/>
        <v>6.774448946272015</v>
      </c>
      <c r="P94" s="56">
        <f t="shared" si="13"/>
        <v>4.2272561424737383</v>
      </c>
      <c r="Q94" s="120">
        <v>3.0272009999999998</v>
      </c>
      <c r="R94" s="11">
        <f t="shared" si="14"/>
        <v>0.57702235061249996</v>
      </c>
      <c r="S94" s="35">
        <f t="shared" si="10"/>
        <v>0.96928404852703109</v>
      </c>
    </row>
    <row r="95" spans="7:19" ht="18.5" x14ac:dyDescent="0.45">
      <c r="G95" s="59">
        <v>2008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19">
        <v>13.2</v>
      </c>
      <c r="L95" s="119">
        <v>8</v>
      </c>
      <c r="M95" s="54">
        <f t="shared" si="11"/>
        <v>10.6</v>
      </c>
      <c r="N95" s="36">
        <v>69.5</v>
      </c>
      <c r="O95" s="55">
        <f t="shared" si="12"/>
        <v>18.837453509079531</v>
      </c>
      <c r="P95" s="56">
        <f t="shared" si="13"/>
        <v>7.8363806597770829</v>
      </c>
      <c r="Q95" s="120">
        <v>6.8729604999999996</v>
      </c>
      <c r="R95" s="11">
        <f t="shared" si="14"/>
        <v>1.1448015386429997</v>
      </c>
      <c r="S95" s="35">
        <f t="shared" si="10"/>
        <v>1.2741440175010739</v>
      </c>
    </row>
    <row r="96" spans="7:19" ht="18.5" x14ac:dyDescent="0.45">
      <c r="G96" s="59">
        <v>2008</v>
      </c>
      <c r="H96" s="59">
        <v>4</v>
      </c>
      <c r="I96" s="46">
        <f t="shared" si="16"/>
        <v>3</v>
      </c>
      <c r="J96" s="46">
        <f t="shared" si="16"/>
        <v>93</v>
      </c>
      <c r="K96" s="119">
        <v>14.5</v>
      </c>
      <c r="L96" s="119">
        <v>3.9</v>
      </c>
      <c r="M96" s="54">
        <f t="shared" si="11"/>
        <v>9.1999999999999993</v>
      </c>
      <c r="N96" s="36">
        <v>65.5</v>
      </c>
      <c r="O96" s="55">
        <f t="shared" si="12"/>
        <v>35.976600487895254</v>
      </c>
      <c r="P96" s="56">
        <f t="shared" si="13"/>
        <v>30.508157213735174</v>
      </c>
      <c r="Q96" s="120">
        <v>18.741012000000001</v>
      </c>
      <c r="R96" s="11">
        <f t="shared" si="14"/>
        <v>2.9677329552599998</v>
      </c>
      <c r="S96" s="35">
        <f t="shared" si="10"/>
        <v>3.8417332385773846</v>
      </c>
    </row>
    <row r="97" spans="7:32" ht="18.5" x14ac:dyDescent="0.45">
      <c r="G97" s="59">
        <v>2008</v>
      </c>
      <c r="H97" s="59">
        <v>4</v>
      </c>
      <c r="I97" s="46">
        <f t="shared" si="16"/>
        <v>4</v>
      </c>
      <c r="J97" s="46">
        <f t="shared" si="16"/>
        <v>94</v>
      </c>
      <c r="K97" s="119">
        <v>17.5</v>
      </c>
      <c r="L97" s="119">
        <v>8</v>
      </c>
      <c r="M97" s="54">
        <f t="shared" si="11"/>
        <v>12.75</v>
      </c>
      <c r="N97" s="36">
        <v>63.5</v>
      </c>
      <c r="O97" s="55">
        <f t="shared" si="12"/>
        <v>13.550460750976329</v>
      </c>
      <c r="P97" s="56">
        <f t="shared" si="13"/>
        <v>10.29835017074201</v>
      </c>
      <c r="Q97" s="120">
        <v>6.6824519999999996</v>
      </c>
      <c r="R97" s="11">
        <f t="shared" si="14"/>
        <v>1.1973333489389999</v>
      </c>
      <c r="S97" s="35">
        <f t="shared" si="10"/>
        <v>1.7645028486435241</v>
      </c>
    </row>
    <row r="98" spans="7:32" ht="18.5" x14ac:dyDescent="0.45">
      <c r="G98" s="59">
        <v>2008</v>
      </c>
      <c r="H98" s="59">
        <v>4</v>
      </c>
      <c r="I98" s="46">
        <f t="shared" si="16"/>
        <v>5</v>
      </c>
      <c r="J98" s="46">
        <f t="shared" si="16"/>
        <v>95</v>
      </c>
      <c r="K98" s="119">
        <v>17.600000000000001</v>
      </c>
      <c r="L98" s="119">
        <v>10.7</v>
      </c>
      <c r="M98" s="54">
        <f t="shared" si="11"/>
        <v>14.15</v>
      </c>
      <c r="N98" s="36">
        <v>65</v>
      </c>
      <c r="O98" s="55">
        <f t="shared" si="12"/>
        <v>36.611352783396967</v>
      </c>
      <c r="P98" s="56">
        <f t="shared" si="13"/>
        <v>20.209466736435132</v>
      </c>
      <c r="Q98" s="120">
        <v>15.387224999999999</v>
      </c>
      <c r="R98" s="11">
        <f t="shared" si="14"/>
        <v>2.8833620842687497</v>
      </c>
      <c r="S98" s="35">
        <f t="shared" si="10"/>
        <v>3.3556298744210191</v>
      </c>
    </row>
    <row r="99" spans="7:32" ht="18.5" x14ac:dyDescent="0.45">
      <c r="G99" s="59">
        <v>2008</v>
      </c>
      <c r="H99" s="59">
        <v>4</v>
      </c>
      <c r="I99" s="46">
        <f t="shared" si="16"/>
        <v>6</v>
      </c>
      <c r="J99" s="46">
        <f t="shared" si="16"/>
        <v>96</v>
      </c>
      <c r="K99" s="119">
        <v>18.100000000000001</v>
      </c>
      <c r="L99" s="119">
        <v>8</v>
      </c>
      <c r="M99" s="54">
        <f t="shared" si="11"/>
        <v>13.05</v>
      </c>
      <c r="N99" s="36">
        <v>65.5</v>
      </c>
      <c r="O99" s="55">
        <f t="shared" si="12"/>
        <v>31.224149668736267</v>
      </c>
      <c r="P99" s="56">
        <f t="shared" si="13"/>
        <v>25.229112932338907</v>
      </c>
      <c r="Q99" s="120">
        <v>15.877103999999999</v>
      </c>
      <c r="R99" s="11">
        <f t="shared" si="14"/>
        <v>2.8727277815159997</v>
      </c>
      <c r="S99" s="35">
        <f t="shared" si="10"/>
        <v>3.940088105803103</v>
      </c>
    </row>
    <row r="100" spans="7:32" ht="18.5" x14ac:dyDescent="0.45">
      <c r="G100" s="59">
        <v>2008</v>
      </c>
      <c r="H100" s="59">
        <v>4</v>
      </c>
      <c r="I100" s="46">
        <f t="shared" si="16"/>
        <v>7</v>
      </c>
      <c r="J100" s="46">
        <f t="shared" si="16"/>
        <v>97</v>
      </c>
      <c r="K100" s="119">
        <v>20.9</v>
      </c>
      <c r="L100" s="119">
        <v>10.6</v>
      </c>
      <c r="M100" s="54">
        <f t="shared" si="11"/>
        <v>15.75</v>
      </c>
      <c r="N100" s="36">
        <v>39</v>
      </c>
      <c r="O100" s="55">
        <f t="shared" si="12"/>
        <v>41.902794163217273</v>
      </c>
      <c r="P100" s="56">
        <f t="shared" si="13"/>
        <v>34.527902390491029</v>
      </c>
      <c r="Q100" s="120">
        <v>21.516992999999999</v>
      </c>
      <c r="R100" s="11">
        <f t="shared" si="14"/>
        <v>4.2339148503547497</v>
      </c>
      <c r="S100" s="35">
        <f t="shared" si="10"/>
        <v>6.72786972457485</v>
      </c>
    </row>
    <row r="101" spans="7:32" ht="18.5" x14ac:dyDescent="0.45">
      <c r="G101" s="59">
        <v>2008</v>
      </c>
      <c r="H101" s="59">
        <v>4</v>
      </c>
      <c r="I101" s="46">
        <f t="shared" si="16"/>
        <v>8</v>
      </c>
      <c r="J101" s="46">
        <f t="shared" si="16"/>
        <v>98</v>
      </c>
      <c r="K101" s="119">
        <v>17.2</v>
      </c>
      <c r="L101" s="119">
        <v>10</v>
      </c>
      <c r="M101" s="54">
        <f t="shared" si="11"/>
        <v>13.6</v>
      </c>
      <c r="N101" s="36">
        <v>56.5</v>
      </c>
      <c r="O101" s="55">
        <f t="shared" si="12"/>
        <v>33.704699838449827</v>
      </c>
      <c r="P101" s="56">
        <f t="shared" si="13"/>
        <v>19.4139071069471</v>
      </c>
      <c r="Q101" s="120">
        <v>14.470272</v>
      </c>
      <c r="R101" s="11">
        <f t="shared" si="14"/>
        <v>2.6648597617919996</v>
      </c>
      <c r="S101" s="35">
        <f t="shared" si="10"/>
        <v>3.1699465861149987</v>
      </c>
    </row>
    <row r="102" spans="7:32" ht="18.5" x14ac:dyDescent="0.45">
      <c r="G102" s="59">
        <v>2008</v>
      </c>
      <c r="H102" s="59">
        <v>4</v>
      </c>
      <c r="I102" s="46">
        <f t="shared" si="16"/>
        <v>9</v>
      </c>
      <c r="J102" s="46">
        <f t="shared" si="16"/>
        <v>99</v>
      </c>
      <c r="K102" s="119">
        <v>18.100000000000001</v>
      </c>
      <c r="L102" s="119">
        <v>9</v>
      </c>
      <c r="M102" s="54">
        <f t="shared" si="11"/>
        <v>13.55</v>
      </c>
      <c r="N102" s="36">
        <v>56.5</v>
      </c>
      <c r="O102" s="55">
        <f t="shared" si="12"/>
        <v>37.579476859125691</v>
      </c>
      <c r="P102" s="56">
        <f t="shared" si="13"/>
        <v>27.357859153443506</v>
      </c>
      <c r="Q102" s="120">
        <v>18.138083999999999</v>
      </c>
      <c r="R102" s="11">
        <f t="shared" si="14"/>
        <v>3.335008694391</v>
      </c>
      <c r="S102" s="35">
        <f t="shared" si="10"/>
        <v>4.3326000831537463</v>
      </c>
    </row>
    <row r="103" spans="7:32" ht="18.5" x14ac:dyDescent="0.45">
      <c r="G103" s="59">
        <v>2008</v>
      </c>
      <c r="H103" s="59">
        <v>4</v>
      </c>
      <c r="I103" s="46">
        <f t="shared" si="16"/>
        <v>10</v>
      </c>
      <c r="J103" s="46">
        <f t="shared" si="16"/>
        <v>100</v>
      </c>
      <c r="K103" s="119">
        <v>17.8</v>
      </c>
      <c r="L103" s="119">
        <v>8</v>
      </c>
      <c r="M103" s="54">
        <f t="shared" si="11"/>
        <v>12.9</v>
      </c>
      <c r="N103" s="36">
        <v>70</v>
      </c>
      <c r="O103" s="55">
        <f t="shared" si="12"/>
        <v>24.710092441085738</v>
      </c>
      <c r="P103" s="56">
        <f t="shared" si="13"/>
        <v>19.37271247381122</v>
      </c>
      <c r="Q103" s="120">
        <v>12.376772000000001</v>
      </c>
      <c r="R103" s="11">
        <f t="shared" si="14"/>
        <v>2.2285058708459999</v>
      </c>
      <c r="S103" s="35">
        <f t="shared" si="10"/>
        <v>3.076322121246275</v>
      </c>
      <c r="AF103" s="34"/>
    </row>
    <row r="104" spans="7:32" ht="18.5" x14ac:dyDescent="0.45">
      <c r="G104" s="59">
        <v>2008</v>
      </c>
      <c r="H104" s="59">
        <v>4</v>
      </c>
      <c r="I104" s="46">
        <f t="shared" si="16"/>
        <v>11</v>
      </c>
      <c r="J104" s="46">
        <f t="shared" si="16"/>
        <v>101</v>
      </c>
      <c r="K104" s="119">
        <v>18</v>
      </c>
      <c r="L104" s="119">
        <v>9.5</v>
      </c>
      <c r="M104" s="54">
        <f t="shared" si="11"/>
        <v>13.75</v>
      </c>
      <c r="N104" s="36">
        <v>59</v>
      </c>
      <c r="O104" s="55">
        <f t="shared" si="12"/>
        <v>48.415504036239319</v>
      </c>
      <c r="P104" s="56">
        <f t="shared" si="13"/>
        <v>32.92254274464274</v>
      </c>
      <c r="Q104" s="120">
        <v>22.584677999999997</v>
      </c>
      <c r="R104" s="11">
        <f t="shared" si="14"/>
        <v>4.1790857556284999</v>
      </c>
      <c r="S104" s="35">
        <f t="shared" si="10"/>
        <v>5.1909900330100767</v>
      </c>
      <c r="AF104" s="34"/>
    </row>
    <row r="105" spans="7:32" ht="18.5" x14ac:dyDescent="0.45">
      <c r="G105" s="59">
        <v>2008</v>
      </c>
      <c r="H105" s="59">
        <v>4</v>
      </c>
      <c r="I105" s="46">
        <f t="shared" si="16"/>
        <v>12</v>
      </c>
      <c r="J105" s="46">
        <f t="shared" si="16"/>
        <v>102</v>
      </c>
      <c r="K105" s="119">
        <v>21.3</v>
      </c>
      <c r="L105" s="119">
        <v>13</v>
      </c>
      <c r="M105" s="54">
        <f t="shared" si="11"/>
        <v>17.149999999999999</v>
      </c>
      <c r="N105" s="36">
        <v>63.5</v>
      </c>
      <c r="O105" s="55">
        <f t="shared" si="12"/>
        <v>45.520986658911937</v>
      </c>
      <c r="P105" s="56">
        <f t="shared" si="13"/>
        <v>30.225935141517528</v>
      </c>
      <c r="Q105" s="120">
        <v>20.983150499999997</v>
      </c>
      <c r="R105" s="11">
        <f t="shared" si="14"/>
        <v>4.3011629100033746</v>
      </c>
      <c r="S105" s="35">
        <f t="shared" si="10"/>
        <v>5.3439399433865615</v>
      </c>
      <c r="AF105" s="34"/>
    </row>
    <row r="106" spans="7:32" ht="18.5" x14ac:dyDescent="0.45">
      <c r="G106" s="59">
        <v>2008</v>
      </c>
      <c r="H106" s="59">
        <v>4</v>
      </c>
      <c r="I106" s="46">
        <f t="shared" si="16"/>
        <v>13</v>
      </c>
      <c r="J106" s="46">
        <f t="shared" si="16"/>
        <v>103</v>
      </c>
      <c r="K106" s="119">
        <v>21.3</v>
      </c>
      <c r="L106" s="119">
        <v>12.8</v>
      </c>
      <c r="M106" s="54">
        <f t="shared" si="11"/>
        <v>17.05</v>
      </c>
      <c r="N106" s="36">
        <v>55.5</v>
      </c>
      <c r="O106" s="55">
        <f t="shared" si="12"/>
        <v>41.95292285231416</v>
      </c>
      <c r="P106" s="56">
        <f t="shared" si="13"/>
        <v>28.52798753957363</v>
      </c>
      <c r="Q106" s="120">
        <v>19.570037999999997</v>
      </c>
      <c r="R106" s="11">
        <f t="shared" si="14"/>
        <v>4.000022809519499</v>
      </c>
      <c r="S106" s="35">
        <f t="shared" si="10"/>
        <v>5.0493408156136175</v>
      </c>
      <c r="AF106" s="34"/>
    </row>
    <row r="107" spans="7:32" ht="18.5" x14ac:dyDescent="0.45">
      <c r="G107" s="59">
        <v>2008</v>
      </c>
      <c r="H107" s="59">
        <v>4</v>
      </c>
      <c r="I107" s="46">
        <f t="shared" si="16"/>
        <v>14</v>
      </c>
      <c r="J107" s="46">
        <f t="shared" si="16"/>
        <v>104</v>
      </c>
      <c r="K107" s="119">
        <v>26.2</v>
      </c>
      <c r="L107" s="119">
        <v>13</v>
      </c>
      <c r="M107" s="54">
        <f t="shared" si="11"/>
        <v>19.600000000000001</v>
      </c>
      <c r="N107" s="36">
        <v>48.5</v>
      </c>
      <c r="O107" s="55">
        <f t="shared" si="12"/>
        <v>10.242255585435233</v>
      </c>
      <c r="P107" s="56">
        <f t="shared" si="13"/>
        <v>10.815821898219607</v>
      </c>
      <c r="Q107" s="120">
        <v>5.9539139999999993</v>
      </c>
      <c r="R107" s="11">
        <f t="shared" si="14"/>
        <v>1.3059969898139998</v>
      </c>
      <c r="S107" s="35">
        <f t="shared" si="10"/>
        <v>2.3149165278823851</v>
      </c>
      <c r="AF107" s="34"/>
    </row>
    <row r="108" spans="7:32" ht="18.5" x14ac:dyDescent="0.45">
      <c r="G108" s="59">
        <v>2008</v>
      </c>
      <c r="H108" s="59">
        <v>4</v>
      </c>
      <c r="I108" s="46">
        <f t="shared" si="16"/>
        <v>15</v>
      </c>
      <c r="J108" s="46">
        <f t="shared" si="16"/>
        <v>105</v>
      </c>
      <c r="K108" s="119">
        <v>30.1</v>
      </c>
      <c r="L108" s="119">
        <v>19</v>
      </c>
      <c r="M108" s="54">
        <f t="shared" si="11"/>
        <v>24.55</v>
      </c>
      <c r="N108" s="36">
        <v>41.5</v>
      </c>
      <c r="O108" s="55">
        <f t="shared" si="12"/>
        <v>38.031746879786716</v>
      </c>
      <c r="P108" s="56">
        <f t="shared" si="13"/>
        <v>33.772191229250609</v>
      </c>
      <c r="Q108" s="120">
        <v>20.273453999999997</v>
      </c>
      <c r="R108" s="11">
        <f t="shared" si="14"/>
        <v>5.0355762565184987</v>
      </c>
      <c r="S108" s="35">
        <f t="shared" si="10"/>
        <v>7.738827053816733</v>
      </c>
      <c r="AF108" s="34"/>
    </row>
    <row r="109" spans="7:32" ht="18.5" x14ac:dyDescent="0.45">
      <c r="G109" s="59">
        <v>2008</v>
      </c>
      <c r="H109" s="59">
        <v>4</v>
      </c>
      <c r="I109" s="46">
        <f t="shared" si="16"/>
        <v>16</v>
      </c>
      <c r="J109" s="46">
        <f t="shared" si="16"/>
        <v>106</v>
      </c>
      <c r="K109" s="119">
        <v>30</v>
      </c>
      <c r="L109" s="119">
        <v>22.5</v>
      </c>
      <c r="M109" s="54">
        <f t="shared" si="11"/>
        <v>26.25</v>
      </c>
      <c r="N109" s="36">
        <v>45.5</v>
      </c>
      <c r="O109" s="55">
        <f t="shared" si="12"/>
        <v>40.610774917354398</v>
      </c>
      <c r="P109" s="56">
        <f t="shared" si="13"/>
        <v>24.366464950412638</v>
      </c>
      <c r="Q109" s="120">
        <v>17.794750000000001</v>
      </c>
      <c r="R109" s="11">
        <f t="shared" si="14"/>
        <v>4.5973314954375004</v>
      </c>
      <c r="S109" s="35">
        <f t="shared" si="10"/>
        <v>5.5546550729979982</v>
      </c>
      <c r="AF109" s="34"/>
    </row>
    <row r="110" spans="7:32" ht="18.5" x14ac:dyDescent="0.45">
      <c r="G110" s="59">
        <v>2008</v>
      </c>
      <c r="H110" s="59">
        <v>4</v>
      </c>
      <c r="I110" s="46">
        <f t="shared" si="16"/>
        <v>17</v>
      </c>
      <c r="J110" s="46">
        <f t="shared" si="16"/>
        <v>107</v>
      </c>
      <c r="K110" s="119">
        <v>28</v>
      </c>
      <c r="L110" s="119">
        <v>21.4</v>
      </c>
      <c r="M110" s="54">
        <f t="shared" si="11"/>
        <v>24.7</v>
      </c>
      <c r="N110" s="36">
        <v>55</v>
      </c>
      <c r="O110" s="55">
        <f t="shared" si="12"/>
        <v>49.107535802637223</v>
      </c>
      <c r="P110" s="56">
        <f t="shared" si="13"/>
        <v>25.928778903792459</v>
      </c>
      <c r="Q110" s="120">
        <v>20.185527</v>
      </c>
      <c r="R110" s="11">
        <f t="shared" si="14"/>
        <v>5.0314949238374993</v>
      </c>
      <c r="S110" s="35">
        <f t="shared" si="10"/>
        <v>5.4040249386987114</v>
      </c>
      <c r="AF110" s="34"/>
    </row>
    <row r="111" spans="7:32" ht="18.5" x14ac:dyDescent="0.45">
      <c r="G111" s="59">
        <v>2008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19">
        <v>21.4</v>
      </c>
      <c r="L111" s="119">
        <v>9.9</v>
      </c>
      <c r="M111" s="54">
        <f t="shared" si="11"/>
        <v>15.649999999999999</v>
      </c>
      <c r="N111" s="36">
        <v>63.5</v>
      </c>
      <c r="O111" s="55">
        <f t="shared" si="12"/>
        <v>38.406231803538738</v>
      </c>
      <c r="P111" s="56">
        <f t="shared" si="13"/>
        <v>35.333733259255638</v>
      </c>
      <c r="Q111" s="120">
        <v>20.838698999999998</v>
      </c>
      <c r="R111" s="11">
        <f t="shared" si="14"/>
        <v>4.0882245342907497</v>
      </c>
      <c r="S111" s="35">
        <f t="shared" si="10"/>
        <v>5.9236946788671689</v>
      </c>
      <c r="AF111" s="34"/>
    </row>
    <row r="112" spans="7:32" ht="18.5" x14ac:dyDescent="0.45">
      <c r="G112" s="59">
        <v>2008</v>
      </c>
      <c r="H112" s="59">
        <v>4</v>
      </c>
      <c r="I112" s="46">
        <f t="shared" si="17"/>
        <v>19</v>
      </c>
      <c r="J112" s="46">
        <f t="shared" si="17"/>
        <v>109</v>
      </c>
      <c r="K112" s="119">
        <v>20.8</v>
      </c>
      <c r="L112" s="119">
        <v>8.4</v>
      </c>
      <c r="M112" s="54">
        <f t="shared" si="11"/>
        <v>14.600000000000001</v>
      </c>
      <c r="N112" s="36">
        <v>84</v>
      </c>
      <c r="O112" s="55">
        <f t="shared" si="12"/>
        <v>38.056330625504344</v>
      </c>
      <c r="P112" s="56">
        <f t="shared" si="13"/>
        <v>37.751879980500313</v>
      </c>
      <c r="Q112" s="120">
        <v>21.441627</v>
      </c>
      <c r="R112" s="11">
        <f t="shared" si="14"/>
        <v>4.0744666123020012</v>
      </c>
      <c r="S112" s="35">
        <f t="shared" si="10"/>
        <v>6.0920388105319052</v>
      </c>
      <c r="AF112" s="34"/>
    </row>
    <row r="113" spans="7:32" ht="18.5" x14ac:dyDescent="0.45">
      <c r="G113" s="59">
        <v>2008</v>
      </c>
      <c r="H113" s="59">
        <v>4</v>
      </c>
      <c r="I113" s="46">
        <f t="shared" si="17"/>
        <v>20</v>
      </c>
      <c r="J113" s="46">
        <f t="shared" si="17"/>
        <v>110</v>
      </c>
      <c r="K113" s="119">
        <v>22.2</v>
      </c>
      <c r="L113" s="119">
        <v>14.6</v>
      </c>
      <c r="M113" s="54">
        <f t="shared" si="11"/>
        <v>18.399999999999999</v>
      </c>
      <c r="N113" s="36">
        <v>74.5</v>
      </c>
      <c r="O113" s="55">
        <f t="shared" si="12"/>
        <v>42.269671939577769</v>
      </c>
      <c r="P113" s="56">
        <f t="shared" si="13"/>
        <v>25.699960539263284</v>
      </c>
      <c r="Q113" s="120">
        <v>18.644711000000001</v>
      </c>
      <c r="R113" s="11">
        <f t="shared" si="14"/>
        <v>3.9585145265429995</v>
      </c>
      <c r="S113" s="35">
        <f t="shared" si="10"/>
        <v>4.7459261950885558</v>
      </c>
      <c r="AF113" s="34"/>
    </row>
    <row r="114" spans="7:32" ht="18.5" x14ac:dyDescent="0.45">
      <c r="G114" s="59">
        <v>2008</v>
      </c>
      <c r="H114" s="59">
        <v>4</v>
      </c>
      <c r="I114" s="46">
        <f t="shared" si="17"/>
        <v>21</v>
      </c>
      <c r="J114" s="46">
        <f t="shared" si="17"/>
        <v>111</v>
      </c>
      <c r="K114" s="119">
        <v>23.1</v>
      </c>
      <c r="L114" s="119">
        <v>9.1999999999999993</v>
      </c>
      <c r="M114" s="54">
        <f t="shared" si="11"/>
        <v>16.149999999999999</v>
      </c>
      <c r="N114" s="36">
        <v>69</v>
      </c>
      <c r="O114" s="55">
        <f t="shared" si="12"/>
        <v>37.249861792966442</v>
      </c>
      <c r="P114" s="56">
        <f t="shared" si="13"/>
        <v>41.421846313778687</v>
      </c>
      <c r="Q114" s="120">
        <v>22.220409</v>
      </c>
      <c r="R114" s="11">
        <f t="shared" si="14"/>
        <v>4.4244556237507506</v>
      </c>
      <c r="S114" s="35">
        <f t="shared" si="10"/>
        <v>6.993324512678428</v>
      </c>
      <c r="AF114" s="34"/>
    </row>
    <row r="115" spans="7:32" ht="18.5" x14ac:dyDescent="0.45">
      <c r="G115" s="59">
        <v>2008</v>
      </c>
      <c r="H115" s="59">
        <v>4</v>
      </c>
      <c r="I115" s="46">
        <f t="shared" si="17"/>
        <v>22</v>
      </c>
      <c r="J115" s="46">
        <f t="shared" si="17"/>
        <v>112</v>
      </c>
      <c r="K115" s="119">
        <v>28.1</v>
      </c>
      <c r="L115" s="119">
        <v>17</v>
      </c>
      <c r="M115" s="54">
        <f t="shared" si="11"/>
        <v>22.55</v>
      </c>
      <c r="N115" s="36">
        <v>71.5</v>
      </c>
      <c r="O115" s="55">
        <f t="shared" si="12"/>
        <v>30.114357194775355</v>
      </c>
      <c r="P115" s="56">
        <f t="shared" si="13"/>
        <v>26.741549188960519</v>
      </c>
      <c r="Q115" s="120">
        <v>16.052957999999997</v>
      </c>
      <c r="R115" s="11">
        <f t="shared" si="14"/>
        <v>3.7989766563344989</v>
      </c>
      <c r="S115" s="35">
        <f t="shared" si="10"/>
        <v>5.3674286179874446</v>
      </c>
      <c r="AF115" s="34"/>
    </row>
    <row r="116" spans="7:32" ht="18.5" x14ac:dyDescent="0.45">
      <c r="G116" s="59">
        <v>2008</v>
      </c>
      <c r="H116" s="59">
        <v>4</v>
      </c>
      <c r="I116" s="46">
        <f t="shared" si="17"/>
        <v>23</v>
      </c>
      <c r="J116" s="46">
        <f t="shared" si="17"/>
        <v>113</v>
      </c>
      <c r="K116" s="119">
        <v>30.2</v>
      </c>
      <c r="L116" s="119">
        <v>19.8</v>
      </c>
      <c r="M116" s="54">
        <f t="shared" si="11"/>
        <v>25</v>
      </c>
      <c r="N116" s="36">
        <v>62</v>
      </c>
      <c r="O116" s="55">
        <f t="shared" si="12"/>
        <v>29.528974458208317</v>
      </c>
      <c r="P116" s="56">
        <f t="shared" si="13"/>
        <v>24.568106749229315</v>
      </c>
      <c r="Q116" s="120">
        <v>15.236492999999998</v>
      </c>
      <c r="R116" s="11">
        <f t="shared" si="14"/>
        <v>3.8246949458459989</v>
      </c>
      <c r="S116" s="35">
        <f t="shared" si="10"/>
        <v>5.16500818266318</v>
      </c>
      <c r="AF116" s="34"/>
    </row>
    <row r="117" spans="7:32" ht="18.5" x14ac:dyDescent="0.45">
      <c r="G117" s="59">
        <v>2008</v>
      </c>
      <c r="H117" s="59">
        <v>4</v>
      </c>
      <c r="I117" s="46">
        <f t="shared" si="17"/>
        <v>24</v>
      </c>
      <c r="J117" s="46">
        <f t="shared" si="17"/>
        <v>114</v>
      </c>
      <c r="K117" s="119">
        <v>33.200000000000003</v>
      </c>
      <c r="L117" s="119">
        <v>24.4</v>
      </c>
      <c r="M117" s="54">
        <f t="shared" si="11"/>
        <v>28.8</v>
      </c>
      <c r="N117" s="36">
        <v>56</v>
      </c>
      <c r="O117" s="55">
        <f t="shared" si="12"/>
        <v>11.344428199486879</v>
      </c>
      <c r="P117" s="56">
        <f t="shared" si="13"/>
        <v>7.9864774524387672</v>
      </c>
      <c r="Q117" s="120">
        <v>5.3844819999999993</v>
      </c>
      <c r="R117" s="11">
        <f t="shared" si="14"/>
        <v>1.4716273909379995</v>
      </c>
      <c r="S117" s="35">
        <f t="shared" si="10"/>
        <v>2.0539449930450528</v>
      </c>
      <c r="AF117" s="34"/>
    </row>
    <row r="118" spans="7:32" ht="18.5" x14ac:dyDescent="0.45">
      <c r="G118" s="59">
        <v>2008</v>
      </c>
      <c r="H118" s="59">
        <v>4</v>
      </c>
      <c r="I118" s="46">
        <f t="shared" si="17"/>
        <v>25</v>
      </c>
      <c r="J118" s="46">
        <f t="shared" si="17"/>
        <v>115</v>
      </c>
      <c r="K118" s="119">
        <v>33.5</v>
      </c>
      <c r="L118" s="119">
        <v>23.7</v>
      </c>
      <c r="M118" s="54">
        <f t="shared" si="11"/>
        <v>28.6</v>
      </c>
      <c r="N118" s="36">
        <v>44</v>
      </c>
      <c r="O118" s="55">
        <f t="shared" si="12"/>
        <v>42.632432831372554</v>
      </c>
      <c r="P118" s="56">
        <f t="shared" si="13"/>
        <v>33.423827339796084</v>
      </c>
      <c r="Q118" s="120">
        <v>21.3537</v>
      </c>
      <c r="R118" s="11">
        <f t="shared" si="14"/>
        <v>5.8111105032000001</v>
      </c>
      <c r="S118" s="35">
        <f t="shared" si="10"/>
        <v>7.8406897387916237</v>
      </c>
      <c r="AF118" s="34"/>
    </row>
    <row r="119" spans="7:32" ht="18.5" x14ac:dyDescent="0.45">
      <c r="G119" s="59">
        <v>2008</v>
      </c>
      <c r="H119" s="59">
        <v>4</v>
      </c>
      <c r="I119" s="46">
        <f t="shared" si="17"/>
        <v>26</v>
      </c>
      <c r="J119" s="46">
        <f t="shared" si="17"/>
        <v>116</v>
      </c>
      <c r="K119" s="119">
        <v>33.6</v>
      </c>
      <c r="L119" s="119">
        <v>23.4</v>
      </c>
      <c r="M119" s="54">
        <f t="shared" si="11"/>
        <v>28.5</v>
      </c>
      <c r="N119" s="36">
        <v>38.5</v>
      </c>
      <c r="O119" s="55">
        <f t="shared" si="12"/>
        <v>47.810551431323411</v>
      </c>
      <c r="P119" s="56">
        <f t="shared" si="13"/>
        <v>39.013409967959916</v>
      </c>
      <c r="Q119" s="120">
        <v>24.431144999999997</v>
      </c>
      <c r="R119" s="11">
        <f t="shared" si="14"/>
        <v>6.6342652091774994</v>
      </c>
      <c r="S119" s="35">
        <f t="shared" si="10"/>
        <v>9.7197415783101668</v>
      </c>
      <c r="AF119" s="34"/>
    </row>
    <row r="120" spans="7:32" ht="18.5" x14ac:dyDescent="0.45">
      <c r="G120" s="59">
        <v>2008</v>
      </c>
      <c r="H120" s="59">
        <v>4</v>
      </c>
      <c r="I120" s="46">
        <f t="shared" si="17"/>
        <v>27</v>
      </c>
      <c r="J120" s="46">
        <f t="shared" si="17"/>
        <v>117</v>
      </c>
      <c r="K120" s="119">
        <v>32.6</v>
      </c>
      <c r="L120" s="119">
        <v>25</v>
      </c>
      <c r="M120" s="54">
        <f t="shared" si="11"/>
        <v>28.8</v>
      </c>
      <c r="N120" s="36">
        <v>32.5</v>
      </c>
      <c r="O120" s="55">
        <f t="shared" si="12"/>
        <v>44.111198181724198</v>
      </c>
      <c r="P120" s="56">
        <f t="shared" si="13"/>
        <v>26.819608494488318</v>
      </c>
      <c r="Q120" s="120">
        <v>19.456989</v>
      </c>
      <c r="R120" s="11">
        <f t="shared" si="14"/>
        <v>5.3177702066009989</v>
      </c>
      <c r="S120" s="35">
        <f t="shared" si="10"/>
        <v>7.3660098355819565</v>
      </c>
      <c r="AF120" s="34"/>
    </row>
    <row r="121" spans="7:32" ht="18.5" x14ac:dyDescent="0.45">
      <c r="G121" s="59">
        <v>2008</v>
      </c>
      <c r="H121" s="59">
        <v>4</v>
      </c>
      <c r="I121" s="46">
        <f t="shared" si="17"/>
        <v>28</v>
      </c>
      <c r="J121" s="46">
        <f t="shared" si="17"/>
        <v>118</v>
      </c>
      <c r="K121" s="119">
        <v>29.2</v>
      </c>
      <c r="L121" s="119">
        <v>20.3</v>
      </c>
      <c r="M121" s="54">
        <f t="shared" si="11"/>
        <v>24.75</v>
      </c>
      <c r="N121" s="36">
        <v>32.5</v>
      </c>
      <c r="O121" s="55">
        <f t="shared" si="12"/>
        <v>40.867745986624364</v>
      </c>
      <c r="P121" s="56">
        <f t="shared" si="13"/>
        <v>29.097835142476541</v>
      </c>
      <c r="Q121" s="120">
        <v>19.507232999999999</v>
      </c>
      <c r="R121" s="11">
        <f t="shared" si="14"/>
        <v>4.8681421617397493</v>
      </c>
      <c r="S121" s="35">
        <f t="shared" si="10"/>
        <v>7.5248007902720522</v>
      </c>
      <c r="AF121" s="34"/>
    </row>
    <row r="122" spans="7:32" ht="18.5" x14ac:dyDescent="0.45">
      <c r="G122" s="59">
        <v>2008</v>
      </c>
      <c r="H122" s="59">
        <v>4</v>
      </c>
      <c r="I122" s="46">
        <f t="shared" si="17"/>
        <v>29</v>
      </c>
      <c r="J122" s="46">
        <f t="shared" si="17"/>
        <v>119</v>
      </c>
      <c r="K122" s="119">
        <v>28</v>
      </c>
      <c r="L122" s="119">
        <v>19.5</v>
      </c>
      <c r="M122" s="54">
        <f t="shared" si="11"/>
        <v>23.75</v>
      </c>
      <c r="N122" s="36">
        <v>51</v>
      </c>
      <c r="O122" s="55">
        <f t="shared" si="12"/>
        <v>42.006777695513541</v>
      </c>
      <c r="P122" s="56">
        <f t="shared" si="13"/>
        <v>28.564608832949212</v>
      </c>
      <c r="Q122" s="120">
        <v>19.59516</v>
      </c>
      <c r="R122" s="11">
        <f t="shared" si="14"/>
        <v>4.7751592367699995</v>
      </c>
      <c r="S122" s="35">
        <f t="shared" si="10"/>
        <v>5.82437567826035</v>
      </c>
      <c r="AF122" s="34"/>
    </row>
    <row r="123" spans="7:32" ht="18.5" x14ac:dyDescent="0.45">
      <c r="G123" s="59">
        <v>2008</v>
      </c>
      <c r="H123" s="60">
        <v>4</v>
      </c>
      <c r="I123" s="60">
        <f t="shared" si="17"/>
        <v>30</v>
      </c>
      <c r="J123" s="46">
        <f t="shared" si="17"/>
        <v>120</v>
      </c>
      <c r="K123" s="119">
        <v>20.2</v>
      </c>
      <c r="L123" s="119">
        <v>11.9</v>
      </c>
      <c r="M123" s="54">
        <f t="shared" si="11"/>
        <v>16.05</v>
      </c>
      <c r="N123" s="36">
        <v>32.5</v>
      </c>
      <c r="O123" s="55">
        <f t="shared" si="12"/>
        <v>48.85910151417486</v>
      </c>
      <c r="P123" s="56">
        <f t="shared" si="13"/>
        <v>32.442443405412106</v>
      </c>
      <c r="Q123" s="120">
        <v>22.521872999999999</v>
      </c>
      <c r="R123" s="49">
        <f t="shared" si="14"/>
        <v>4.4712730771582496</v>
      </c>
      <c r="S123" s="48">
        <f t="shared" si="10"/>
        <v>6.9169151434632834</v>
      </c>
      <c r="AF123" s="34"/>
    </row>
    <row r="124" spans="7:32" ht="18.5" x14ac:dyDescent="0.45">
      <c r="G124" s="59">
        <v>2008</v>
      </c>
      <c r="H124" s="59">
        <v>5</v>
      </c>
      <c r="I124" s="46">
        <v>1</v>
      </c>
      <c r="J124" s="46">
        <f t="shared" si="17"/>
        <v>121</v>
      </c>
      <c r="K124" s="119">
        <v>19.2</v>
      </c>
      <c r="L124" s="119">
        <v>12.8</v>
      </c>
      <c r="M124" s="54">
        <f t="shared" si="11"/>
        <v>16</v>
      </c>
      <c r="N124" s="36">
        <v>47.5</v>
      </c>
      <c r="O124" s="55">
        <f t="shared" si="12"/>
        <v>42.979763296706558</v>
      </c>
      <c r="P124" s="56">
        <f t="shared" si="13"/>
        <v>22.005638807913755</v>
      </c>
      <c r="Q124" s="120">
        <v>17.396984999999997</v>
      </c>
      <c r="R124" s="11">
        <f t="shared" si="14"/>
        <v>3.4487261154449986</v>
      </c>
      <c r="S124" s="35">
        <f t="shared" si="10"/>
        <v>3.9929915738828514</v>
      </c>
      <c r="AF124" s="34"/>
    </row>
    <row r="125" spans="7:32" ht="18.5" x14ac:dyDescent="0.45">
      <c r="G125" s="59">
        <v>2008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19">
        <v>20.2</v>
      </c>
      <c r="L125" s="119">
        <v>10.6</v>
      </c>
      <c r="M125" s="54">
        <f t="shared" si="11"/>
        <v>15.399999999999999</v>
      </c>
      <c r="N125" s="36">
        <v>53</v>
      </c>
      <c r="O125" s="55">
        <f t="shared" si="12"/>
        <v>29.61986860202634</v>
      </c>
      <c r="P125" s="56">
        <f t="shared" si="13"/>
        <v>22.748059086356228</v>
      </c>
      <c r="Q125" s="120">
        <v>14.683808999999998</v>
      </c>
      <c r="R125" s="11">
        <f t="shared" si="14"/>
        <v>2.8592019208619996</v>
      </c>
      <c r="S125" s="35">
        <f t="shared" si="10"/>
        <v>3.9005557262587049</v>
      </c>
      <c r="AF125" s="34"/>
    </row>
    <row r="126" spans="7:32" ht="18.5" x14ac:dyDescent="0.45">
      <c r="G126" s="59">
        <v>2008</v>
      </c>
      <c r="H126" s="59">
        <v>5</v>
      </c>
      <c r="I126" s="46">
        <f t="shared" si="18"/>
        <v>3</v>
      </c>
      <c r="J126" s="46">
        <f t="shared" si="17"/>
        <v>123</v>
      </c>
      <c r="K126" s="119">
        <v>23</v>
      </c>
      <c r="L126" s="119">
        <v>13.9</v>
      </c>
      <c r="M126" s="54">
        <f t="shared" si="11"/>
        <v>18.45</v>
      </c>
      <c r="N126" s="36">
        <v>51</v>
      </c>
      <c r="O126" s="55">
        <f t="shared" si="12"/>
        <v>51.060203322440863</v>
      </c>
      <c r="P126" s="56">
        <f t="shared" si="13"/>
        <v>37.171828018736946</v>
      </c>
      <c r="Q126" s="120">
        <v>24.644682</v>
      </c>
      <c r="R126" s="11">
        <f t="shared" si="14"/>
        <v>5.2396134224624999</v>
      </c>
      <c r="S126" s="35">
        <f t="shared" si="10"/>
        <v>6.7132444051768596</v>
      </c>
      <c r="AF126" s="34"/>
    </row>
    <row r="127" spans="7:32" ht="18.5" x14ac:dyDescent="0.45">
      <c r="G127" s="59">
        <v>2008</v>
      </c>
      <c r="H127" s="59">
        <v>5</v>
      </c>
      <c r="I127" s="46">
        <f t="shared" si="18"/>
        <v>4</v>
      </c>
      <c r="J127" s="46">
        <f t="shared" si="18"/>
        <v>124</v>
      </c>
      <c r="K127" s="119">
        <v>22.6</v>
      </c>
      <c r="L127" s="119">
        <v>13.4</v>
      </c>
      <c r="M127" s="54">
        <f t="shared" si="11"/>
        <v>18</v>
      </c>
      <c r="N127" s="36">
        <v>53</v>
      </c>
      <c r="O127" s="55">
        <f t="shared" si="12"/>
        <v>35.545635292142556</v>
      </c>
      <c r="P127" s="56">
        <f t="shared" si="13"/>
        <v>26.161587575016924</v>
      </c>
      <c r="Q127" s="120">
        <v>17.250439999999998</v>
      </c>
      <c r="R127" s="11">
        <f t="shared" si="14"/>
        <v>3.6220231354799988</v>
      </c>
      <c r="S127" s="35">
        <f t="shared" si="10"/>
        <v>4.7770866263210428</v>
      </c>
      <c r="AF127" s="34"/>
    </row>
    <row r="128" spans="7:32" ht="18.5" x14ac:dyDescent="0.45">
      <c r="G128" s="59">
        <v>2008</v>
      </c>
      <c r="H128" s="59">
        <v>5</v>
      </c>
      <c r="I128" s="46">
        <f t="shared" si="18"/>
        <v>5</v>
      </c>
      <c r="J128" s="46">
        <f t="shared" si="18"/>
        <v>125</v>
      </c>
      <c r="K128" s="119">
        <v>21.3</v>
      </c>
      <c r="L128" s="119">
        <v>11.3</v>
      </c>
      <c r="M128" s="54">
        <f t="shared" si="11"/>
        <v>16.3</v>
      </c>
      <c r="N128" s="36">
        <v>40</v>
      </c>
      <c r="O128" s="55">
        <f t="shared" si="12"/>
        <v>26.514014267657814</v>
      </c>
      <c r="P128" s="56">
        <f t="shared" si="13"/>
        <v>21.211211414126254</v>
      </c>
      <c r="Q128" s="120">
        <v>13.415147999999999</v>
      </c>
      <c r="R128" s="11">
        <f t="shared" si="14"/>
        <v>2.6829826469819991</v>
      </c>
      <c r="S128" s="35">
        <f t="shared" si="10"/>
        <v>4.2990788233895012</v>
      </c>
      <c r="AF128" s="34"/>
    </row>
    <row r="129" spans="7:32" ht="18.5" x14ac:dyDescent="0.45">
      <c r="G129" s="59">
        <v>2008</v>
      </c>
      <c r="H129" s="59">
        <v>5</v>
      </c>
      <c r="I129" s="46">
        <f t="shared" si="18"/>
        <v>6</v>
      </c>
      <c r="J129" s="46">
        <f t="shared" si="18"/>
        <v>126</v>
      </c>
      <c r="K129" s="119">
        <v>24.7</v>
      </c>
      <c r="L129" s="119">
        <v>16</v>
      </c>
      <c r="M129" s="54">
        <f t="shared" si="11"/>
        <v>20.350000000000001</v>
      </c>
      <c r="N129" s="36">
        <v>31.5</v>
      </c>
      <c r="O129" s="55">
        <f t="shared" si="12"/>
        <v>40.722650542315399</v>
      </c>
      <c r="P129" s="56">
        <f t="shared" si="13"/>
        <v>28.342964777451517</v>
      </c>
      <c r="Q129" s="120">
        <v>19.218329999999998</v>
      </c>
      <c r="R129" s="11">
        <f t="shared" si="14"/>
        <v>4.3000965329174994</v>
      </c>
      <c r="S129" s="35">
        <f t="shared" si="10"/>
        <v>6.866353893482291</v>
      </c>
      <c r="AF129" s="34"/>
    </row>
    <row r="130" spans="7:32" ht="18.5" x14ac:dyDescent="0.45">
      <c r="G130" s="59">
        <v>2008</v>
      </c>
      <c r="H130" s="59">
        <v>5</v>
      </c>
      <c r="I130" s="46">
        <f t="shared" si="18"/>
        <v>7</v>
      </c>
      <c r="J130" s="46">
        <f t="shared" si="18"/>
        <v>127</v>
      </c>
      <c r="K130" s="119">
        <v>20.2</v>
      </c>
      <c r="L130" s="119">
        <v>9.1999999999999993</v>
      </c>
      <c r="M130" s="54">
        <f t="shared" si="11"/>
        <v>14.7</v>
      </c>
      <c r="N130" s="36">
        <v>32.5</v>
      </c>
      <c r="O130" s="55">
        <f t="shared" si="12"/>
        <v>38.038533667379696</v>
      </c>
      <c r="P130" s="56">
        <f t="shared" si="13"/>
        <v>33.473909627294134</v>
      </c>
      <c r="Q130" s="120">
        <v>20.185527</v>
      </c>
      <c r="R130" s="11">
        <f t="shared" si="14"/>
        <v>3.8476137652874995</v>
      </c>
      <c r="S130" s="35">
        <f t="shared" si="10"/>
        <v>6.8209064045277517</v>
      </c>
      <c r="AF130" s="34"/>
    </row>
    <row r="131" spans="7:32" ht="18.5" x14ac:dyDescent="0.45">
      <c r="G131" s="59">
        <v>2008</v>
      </c>
      <c r="H131" s="59">
        <v>5</v>
      </c>
      <c r="I131" s="46">
        <f t="shared" si="18"/>
        <v>8</v>
      </c>
      <c r="J131" s="46">
        <f t="shared" si="18"/>
        <v>128</v>
      </c>
      <c r="K131" s="119">
        <v>18</v>
      </c>
      <c r="L131" s="119">
        <v>7.3</v>
      </c>
      <c r="M131" s="54">
        <f t="shared" si="11"/>
        <v>12.65</v>
      </c>
      <c r="N131" s="36">
        <v>28.5</v>
      </c>
      <c r="O131" s="55">
        <f t="shared" si="12"/>
        <v>48.512123141636934</v>
      </c>
      <c r="P131" s="56">
        <f t="shared" si="13"/>
        <v>41.526377409241213</v>
      </c>
      <c r="Q131" s="120">
        <v>25.389967999999996</v>
      </c>
      <c r="R131" s="11">
        <f t="shared" si="14"/>
        <v>4.5343753426439992</v>
      </c>
      <c r="S131" s="35">
        <f t="shared" si="10"/>
        <v>8.0859253923771917</v>
      </c>
      <c r="AF131" s="34"/>
    </row>
    <row r="132" spans="7:32" ht="18.5" x14ac:dyDescent="0.45">
      <c r="G132" s="59">
        <v>2008</v>
      </c>
      <c r="H132" s="59">
        <v>5</v>
      </c>
      <c r="I132" s="46">
        <f t="shared" si="18"/>
        <v>9</v>
      </c>
      <c r="J132" s="46">
        <f t="shared" si="18"/>
        <v>129</v>
      </c>
      <c r="K132" s="119">
        <v>16.3</v>
      </c>
      <c r="L132" s="119">
        <v>9.9</v>
      </c>
      <c r="M132" s="54">
        <f t="shared" si="11"/>
        <v>13.100000000000001</v>
      </c>
      <c r="N132" s="36">
        <v>54</v>
      </c>
      <c r="O132" s="55">
        <f t="shared" si="12"/>
        <v>61.987059339473888</v>
      </c>
      <c r="P132" s="56">
        <f t="shared" si="13"/>
        <v>31.737374381810632</v>
      </c>
      <c r="Q132" s="120">
        <v>25.090597499999998</v>
      </c>
      <c r="R132" s="11">
        <f t="shared" si="14"/>
        <v>4.5471313490287493</v>
      </c>
      <c r="S132" s="35">
        <f t="shared" ref="S132:S195" si="19">0.31*(IF(N132&gt;50,1,(1+(50-N132)/70)))*(P132+2.09)*((M132/(M132+15)))</f>
        <v>4.8887176998054445</v>
      </c>
      <c r="AF132" s="34"/>
    </row>
    <row r="133" spans="7:32" ht="18.5" x14ac:dyDescent="0.45">
      <c r="G133" s="59">
        <v>2008</v>
      </c>
      <c r="H133" s="59">
        <v>5</v>
      </c>
      <c r="I133" s="46">
        <f t="shared" si="18"/>
        <v>10</v>
      </c>
      <c r="J133" s="46">
        <f t="shared" si="18"/>
        <v>130</v>
      </c>
      <c r="K133" s="119">
        <v>15</v>
      </c>
      <c r="L133" s="119">
        <v>8.1</v>
      </c>
      <c r="M133" s="54">
        <f t="shared" ref="M133:M196" si="20">(K133+L133)/2</f>
        <v>11.55</v>
      </c>
      <c r="N133" s="36">
        <v>67.5</v>
      </c>
      <c r="O133" s="55">
        <f t="shared" ref="O133:O196" si="21">((Q133)/(0.16*(K133-(L133))^0.5))</f>
        <v>54.951897130127279</v>
      </c>
      <c r="P133" s="56">
        <f t="shared" ref="P133:P196" si="22">0.16*((K133-L133)^1/2)*O133</f>
        <v>30.333447215830262</v>
      </c>
      <c r="Q133" s="120">
        <v>23.095492</v>
      </c>
      <c r="R133" s="11">
        <f t="shared" ref="R133:R196" si="23">0.0023*0.408*O133*(K133-L133)^0.5*(M133+17.8)</f>
        <v>3.9756060280230003</v>
      </c>
      <c r="S133" s="35">
        <f t="shared" si="19"/>
        <v>4.3725857911969968</v>
      </c>
      <c r="AF133" s="34"/>
    </row>
    <row r="134" spans="7:32" ht="18.5" x14ac:dyDescent="0.45">
      <c r="G134" s="59">
        <v>2008</v>
      </c>
      <c r="H134" s="59">
        <v>5</v>
      </c>
      <c r="I134" s="46">
        <f t="shared" si="18"/>
        <v>11</v>
      </c>
      <c r="J134" s="46">
        <f t="shared" si="18"/>
        <v>131</v>
      </c>
      <c r="K134" s="119">
        <v>17</v>
      </c>
      <c r="L134" s="119">
        <v>8.1</v>
      </c>
      <c r="M134" s="54">
        <f t="shared" si="20"/>
        <v>12.55</v>
      </c>
      <c r="N134" s="36">
        <v>66</v>
      </c>
      <c r="O134" s="55">
        <f t="shared" si="21"/>
        <v>50.828107774092047</v>
      </c>
      <c r="P134" s="56">
        <f t="shared" si="22"/>
        <v>36.189612735153538</v>
      </c>
      <c r="Q134" s="120">
        <v>24.261571499999999</v>
      </c>
      <c r="R134" s="11">
        <f t="shared" si="23"/>
        <v>4.3186264463216251</v>
      </c>
      <c r="S134" s="35">
        <f t="shared" si="19"/>
        <v>5.4056926804397394</v>
      </c>
      <c r="AF134" s="34"/>
    </row>
    <row r="135" spans="7:32" ht="18.5" x14ac:dyDescent="0.45">
      <c r="G135" s="59">
        <v>2008</v>
      </c>
      <c r="H135" s="59">
        <v>5</v>
      </c>
      <c r="I135" s="46">
        <f t="shared" si="18"/>
        <v>12</v>
      </c>
      <c r="J135" s="46">
        <f t="shared" si="18"/>
        <v>132</v>
      </c>
      <c r="K135" s="119">
        <v>19</v>
      </c>
      <c r="L135" s="119">
        <v>10.4</v>
      </c>
      <c r="M135" s="54">
        <f t="shared" si="20"/>
        <v>14.7</v>
      </c>
      <c r="N135" s="36">
        <v>74</v>
      </c>
      <c r="O135" s="55">
        <f t="shared" si="21"/>
        <v>49.766190436083569</v>
      </c>
      <c r="P135" s="56">
        <f t="shared" si="22"/>
        <v>34.23913902002549</v>
      </c>
      <c r="Q135" s="120">
        <v>23.350899000000002</v>
      </c>
      <c r="R135" s="11">
        <f t="shared" si="23"/>
        <v>4.4509732356375</v>
      </c>
      <c r="S135" s="35">
        <f t="shared" si="19"/>
        <v>5.5741375930725976</v>
      </c>
      <c r="AF135" s="34"/>
    </row>
    <row r="136" spans="7:32" ht="18.5" x14ac:dyDescent="0.45">
      <c r="G136" s="59">
        <v>2008</v>
      </c>
      <c r="H136" s="59">
        <v>5</v>
      </c>
      <c r="I136" s="46">
        <f t="shared" si="18"/>
        <v>13</v>
      </c>
      <c r="J136" s="46">
        <f t="shared" si="18"/>
        <v>133</v>
      </c>
      <c r="K136" s="119">
        <v>20.7</v>
      </c>
      <c r="L136" s="119">
        <v>12.8</v>
      </c>
      <c r="M136" s="54">
        <f t="shared" si="20"/>
        <v>16.75</v>
      </c>
      <c r="N136" s="36">
        <v>70.5</v>
      </c>
      <c r="O136" s="55">
        <f t="shared" si="21"/>
        <v>57.454622963035874</v>
      </c>
      <c r="P136" s="56">
        <f t="shared" si="22"/>
        <v>36.311321712638666</v>
      </c>
      <c r="Q136" s="120">
        <v>25.837976999999999</v>
      </c>
      <c r="R136" s="11">
        <f t="shared" si="23"/>
        <v>5.2356978478777485</v>
      </c>
      <c r="S136" s="35">
        <f t="shared" si="19"/>
        <v>6.2802791493819283</v>
      </c>
      <c r="AF136" s="34"/>
    </row>
    <row r="137" spans="7:32" ht="18.5" x14ac:dyDescent="0.45">
      <c r="G137" s="59">
        <v>2008</v>
      </c>
      <c r="H137" s="59">
        <v>5</v>
      </c>
      <c r="I137" s="46">
        <f t="shared" si="18"/>
        <v>14</v>
      </c>
      <c r="J137" s="46">
        <f t="shared" si="18"/>
        <v>134</v>
      </c>
      <c r="K137" s="119">
        <v>21.4</v>
      </c>
      <c r="L137" s="119">
        <v>11.2</v>
      </c>
      <c r="M137" s="54">
        <f t="shared" si="20"/>
        <v>16.299999999999997</v>
      </c>
      <c r="N137" s="36">
        <v>60</v>
      </c>
      <c r="O137" s="55">
        <f t="shared" si="21"/>
        <v>49.838505412343572</v>
      </c>
      <c r="P137" s="56">
        <f t="shared" si="22"/>
        <v>40.668220416472352</v>
      </c>
      <c r="Q137" s="120">
        <v>25.467427499999999</v>
      </c>
      <c r="R137" s="11">
        <f t="shared" si="23"/>
        <v>5.0933963640037492</v>
      </c>
      <c r="S137" s="35">
        <f t="shared" si="19"/>
        <v>6.9027887464675652</v>
      </c>
      <c r="AF137" s="34"/>
    </row>
    <row r="138" spans="7:32" ht="18.5" x14ac:dyDescent="0.45">
      <c r="G138" s="59">
        <v>2008</v>
      </c>
      <c r="H138" s="59">
        <v>5</v>
      </c>
      <c r="I138" s="46">
        <f t="shared" si="18"/>
        <v>15</v>
      </c>
      <c r="J138" s="46">
        <f t="shared" si="18"/>
        <v>135</v>
      </c>
      <c r="K138" s="119">
        <v>22.4</v>
      </c>
      <c r="L138" s="119">
        <v>10.8</v>
      </c>
      <c r="M138" s="54">
        <f t="shared" si="20"/>
        <v>16.600000000000001</v>
      </c>
      <c r="N138" s="36">
        <v>65</v>
      </c>
      <c r="O138" s="55">
        <f t="shared" si="21"/>
        <v>40.77585453339529</v>
      </c>
      <c r="P138" s="56">
        <f t="shared" si="22"/>
        <v>37.839993006990824</v>
      </c>
      <c r="Q138" s="120">
        <v>22.220409</v>
      </c>
      <c r="R138" s="11">
        <f t="shared" si="23"/>
        <v>4.4831008382039998</v>
      </c>
      <c r="S138" s="35">
        <f t="shared" si="19"/>
        <v>6.5025235447460386</v>
      </c>
      <c r="AF138" s="34"/>
    </row>
    <row r="139" spans="7:32" ht="18.5" x14ac:dyDescent="0.45">
      <c r="G139" s="59">
        <v>2008</v>
      </c>
      <c r="H139" s="59">
        <v>5</v>
      </c>
      <c r="I139" s="46">
        <f t="shared" si="18"/>
        <v>16</v>
      </c>
      <c r="J139" s="46">
        <f t="shared" si="18"/>
        <v>136</v>
      </c>
      <c r="K139" s="119">
        <v>21.2</v>
      </c>
      <c r="L139" s="119">
        <v>14.1</v>
      </c>
      <c r="M139" s="54">
        <f t="shared" si="20"/>
        <v>17.649999999999999</v>
      </c>
      <c r="N139" s="36">
        <v>55</v>
      </c>
      <c r="O139" s="55">
        <f t="shared" si="21"/>
        <v>60.781902080920872</v>
      </c>
      <c r="P139" s="56">
        <f t="shared" si="22"/>
        <v>34.524120381963051</v>
      </c>
      <c r="Q139" s="120">
        <v>25.913342999999998</v>
      </c>
      <c r="R139" s="11">
        <f t="shared" si="23"/>
        <v>5.387753274837749</v>
      </c>
      <c r="S139" s="35">
        <f t="shared" si="19"/>
        <v>6.135808871972765</v>
      </c>
      <c r="AF139" s="34"/>
    </row>
    <row r="140" spans="7:32" ht="18.5" x14ac:dyDescent="0.45">
      <c r="G140" s="59">
        <v>2008</v>
      </c>
      <c r="H140" s="59">
        <v>5</v>
      </c>
      <c r="I140" s="46">
        <f t="shared" si="18"/>
        <v>17</v>
      </c>
      <c r="J140" s="46">
        <f t="shared" si="18"/>
        <v>137</v>
      </c>
      <c r="K140" s="119">
        <v>23.6</v>
      </c>
      <c r="L140" s="119">
        <v>12.1</v>
      </c>
      <c r="M140" s="54">
        <f t="shared" si="20"/>
        <v>17.850000000000001</v>
      </c>
      <c r="N140" s="36">
        <v>36</v>
      </c>
      <c r="O140" s="55">
        <f t="shared" si="21"/>
        <v>39.63319400099958</v>
      </c>
      <c r="P140" s="56">
        <f t="shared" si="22"/>
        <v>36.462538480919619</v>
      </c>
      <c r="Q140" s="120">
        <v>21.504432000000001</v>
      </c>
      <c r="R140" s="11">
        <f t="shared" si="23"/>
        <v>4.4963025496919995</v>
      </c>
      <c r="S140" s="35">
        <f t="shared" si="19"/>
        <v>7.7928939428006849</v>
      </c>
      <c r="AF140" s="34"/>
    </row>
    <row r="141" spans="7:32" ht="18.5" x14ac:dyDescent="0.45">
      <c r="G141" s="59">
        <v>2008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19">
        <v>24.6</v>
      </c>
      <c r="L141" s="119">
        <v>15.9</v>
      </c>
      <c r="M141" s="54">
        <f t="shared" si="20"/>
        <v>20.25</v>
      </c>
      <c r="N141" s="36">
        <v>38</v>
      </c>
      <c r="O141" s="55">
        <f t="shared" si="21"/>
        <v>54.500924244323194</v>
      </c>
      <c r="P141" s="56">
        <f t="shared" si="22"/>
        <v>37.932643274048949</v>
      </c>
      <c r="Q141" s="120">
        <v>25.720740999999997</v>
      </c>
      <c r="R141" s="11">
        <f t="shared" si="23"/>
        <v>5.7399241539682482</v>
      </c>
      <c r="S141" s="35">
        <f t="shared" si="19"/>
        <v>8.3492829740762176</v>
      </c>
      <c r="AF141" s="34"/>
    </row>
    <row r="142" spans="7:32" ht="18.5" x14ac:dyDescent="0.45">
      <c r="G142" s="59">
        <v>2008</v>
      </c>
      <c r="H142" s="59">
        <v>5</v>
      </c>
      <c r="I142" s="46">
        <f t="shared" si="24"/>
        <v>19</v>
      </c>
      <c r="J142" s="46">
        <f t="shared" si="24"/>
        <v>139</v>
      </c>
      <c r="K142" s="119">
        <v>22.3</v>
      </c>
      <c r="L142" s="119">
        <v>12.4</v>
      </c>
      <c r="M142" s="54">
        <f t="shared" si="20"/>
        <v>17.350000000000001</v>
      </c>
      <c r="N142" s="36">
        <v>28</v>
      </c>
      <c r="O142" s="55">
        <f t="shared" si="21"/>
        <v>44.312841259001367</v>
      </c>
      <c r="P142" s="56">
        <f t="shared" si="22"/>
        <v>35.095770277129084</v>
      </c>
      <c r="Q142" s="120">
        <v>22.308335999999997</v>
      </c>
      <c r="R142" s="11">
        <f t="shared" si="23"/>
        <v>4.5989694309959992</v>
      </c>
      <c r="S142" s="35">
        <f t="shared" si="19"/>
        <v>8.1255629145813941</v>
      </c>
      <c r="AF142" s="34"/>
    </row>
    <row r="143" spans="7:32" ht="18.5" x14ac:dyDescent="0.45">
      <c r="G143" s="59">
        <v>2008</v>
      </c>
      <c r="H143" s="59">
        <v>5</v>
      </c>
      <c r="I143" s="46">
        <f t="shared" si="24"/>
        <v>20</v>
      </c>
      <c r="J143" s="46">
        <f t="shared" si="24"/>
        <v>140</v>
      </c>
      <c r="K143" s="119">
        <v>25.2</v>
      </c>
      <c r="L143" s="119">
        <v>14.5</v>
      </c>
      <c r="M143" s="54">
        <f t="shared" si="20"/>
        <v>19.850000000000001</v>
      </c>
      <c r="N143" s="36">
        <v>25</v>
      </c>
      <c r="O143" s="55">
        <f t="shared" si="21"/>
        <v>48.528123182250937</v>
      </c>
      <c r="P143" s="56">
        <f t="shared" si="22"/>
        <v>41.540073444006801</v>
      </c>
      <c r="Q143" s="120">
        <v>25.398342</v>
      </c>
      <c r="R143" s="11">
        <f t="shared" si="23"/>
        <v>5.6083920349995013</v>
      </c>
      <c r="S143" s="35">
        <f t="shared" si="19"/>
        <v>10.455165980357082</v>
      </c>
      <c r="AF143" s="34"/>
    </row>
    <row r="144" spans="7:32" ht="18.5" x14ac:dyDescent="0.45">
      <c r="G144" s="59">
        <v>2008</v>
      </c>
      <c r="H144" s="59">
        <v>5</v>
      </c>
      <c r="I144" s="46">
        <f t="shared" si="24"/>
        <v>21</v>
      </c>
      <c r="J144" s="46">
        <f t="shared" si="24"/>
        <v>141</v>
      </c>
      <c r="K144" s="119">
        <v>28.7</v>
      </c>
      <c r="L144" s="119">
        <v>16.100000000000001</v>
      </c>
      <c r="M144" s="54">
        <f t="shared" si="20"/>
        <v>22.4</v>
      </c>
      <c r="N144" s="36">
        <v>36</v>
      </c>
      <c r="O144" s="55">
        <f t="shared" si="21"/>
        <v>43.260129069102952</v>
      </c>
      <c r="P144" s="56">
        <f t="shared" si="22"/>
        <v>43.606210101655769</v>
      </c>
      <c r="Q144" s="120">
        <v>24.569315999999997</v>
      </c>
      <c r="R144" s="11">
        <f t="shared" si="23"/>
        <v>5.7927813412679994</v>
      </c>
      <c r="S144" s="35">
        <f t="shared" si="19"/>
        <v>10.181213356552865</v>
      </c>
      <c r="AF144" s="34"/>
    </row>
    <row r="145" spans="7:32" ht="18.5" x14ac:dyDescent="0.45">
      <c r="G145" s="59">
        <v>2008</v>
      </c>
      <c r="H145" s="59">
        <v>5</v>
      </c>
      <c r="I145" s="46">
        <f t="shared" si="24"/>
        <v>22</v>
      </c>
      <c r="J145" s="46">
        <f t="shared" si="24"/>
        <v>142</v>
      </c>
      <c r="K145" s="119">
        <v>29.9</v>
      </c>
      <c r="L145" s="119">
        <v>20</v>
      </c>
      <c r="M145" s="54">
        <f t="shared" si="20"/>
        <v>24.95</v>
      </c>
      <c r="N145" s="36">
        <v>50</v>
      </c>
      <c r="O145" s="55">
        <f t="shared" si="21"/>
        <v>47.90577433405555</v>
      </c>
      <c r="P145" s="56">
        <f t="shared" si="22"/>
        <v>37.941373272571994</v>
      </c>
      <c r="Q145" s="120">
        <v>24.11712</v>
      </c>
      <c r="R145" s="11">
        <f t="shared" si="23"/>
        <v>6.0468553512000005</v>
      </c>
      <c r="S145" s="35">
        <f t="shared" si="19"/>
        <v>7.7502542322079631</v>
      </c>
      <c r="AF145" s="34"/>
    </row>
    <row r="146" spans="7:32" ht="18.5" x14ac:dyDescent="0.45">
      <c r="G146" s="59">
        <v>2008</v>
      </c>
      <c r="H146" s="59">
        <v>5</v>
      </c>
      <c r="I146" s="46">
        <f t="shared" si="24"/>
        <v>23</v>
      </c>
      <c r="J146" s="46">
        <f t="shared" si="24"/>
        <v>143</v>
      </c>
      <c r="K146" s="119">
        <v>32.5</v>
      </c>
      <c r="L146" s="119">
        <v>20.7</v>
      </c>
      <c r="M146" s="54">
        <f t="shared" si="20"/>
        <v>26.6</v>
      </c>
      <c r="N146" s="36">
        <v>47.5</v>
      </c>
      <c r="O146" s="55">
        <f t="shared" si="21"/>
        <v>45.433857269811597</v>
      </c>
      <c r="P146" s="56">
        <f t="shared" si="22"/>
        <v>42.889561262702152</v>
      </c>
      <c r="Q146" s="120">
        <v>24.971267999999998</v>
      </c>
      <c r="R146" s="11">
        <f t="shared" si="23"/>
        <v>6.5026680148080001</v>
      </c>
      <c r="S146" s="35">
        <f t="shared" si="19"/>
        <v>9.2343255520218221</v>
      </c>
      <c r="AF146" s="34"/>
    </row>
    <row r="147" spans="7:32" ht="18.5" x14ac:dyDescent="0.45">
      <c r="G147" s="59">
        <v>2008</v>
      </c>
      <c r="H147" s="59">
        <v>5</v>
      </c>
      <c r="I147" s="46">
        <f t="shared" si="24"/>
        <v>24</v>
      </c>
      <c r="J147" s="46">
        <f t="shared" si="24"/>
        <v>144</v>
      </c>
      <c r="K147" s="119">
        <v>32.9</v>
      </c>
      <c r="L147" s="119">
        <v>23.8</v>
      </c>
      <c r="M147" s="54">
        <f t="shared" si="20"/>
        <v>28.35</v>
      </c>
      <c r="N147" s="36">
        <v>49.5</v>
      </c>
      <c r="O147" s="55">
        <f t="shared" si="21"/>
        <v>49.342581803948967</v>
      </c>
      <c r="P147" s="56">
        <f t="shared" si="22"/>
        <v>35.921399553274838</v>
      </c>
      <c r="Q147" s="120">
        <v>23.815655999999997</v>
      </c>
      <c r="R147" s="11">
        <f t="shared" si="23"/>
        <v>6.4461776556059993</v>
      </c>
      <c r="S147" s="35">
        <f t="shared" si="19"/>
        <v>7.7612306939080229</v>
      </c>
      <c r="AF147" s="34"/>
    </row>
    <row r="148" spans="7:32" ht="18.5" x14ac:dyDescent="0.45">
      <c r="G148" s="59">
        <v>2008</v>
      </c>
      <c r="H148" s="59">
        <v>5</v>
      </c>
      <c r="I148" s="46">
        <f t="shared" si="24"/>
        <v>25</v>
      </c>
      <c r="J148" s="46">
        <f t="shared" si="24"/>
        <v>145</v>
      </c>
      <c r="K148" s="119">
        <v>32.700000000000003</v>
      </c>
      <c r="L148" s="119">
        <v>23.7</v>
      </c>
      <c r="M148" s="54">
        <f t="shared" si="20"/>
        <v>28.200000000000003</v>
      </c>
      <c r="N148" s="36">
        <v>46</v>
      </c>
      <c r="O148" s="55">
        <f t="shared" si="21"/>
        <v>30.931462499999991</v>
      </c>
      <c r="P148" s="56">
        <f t="shared" si="22"/>
        <v>22.270653000000003</v>
      </c>
      <c r="Q148" s="120">
        <v>14.847102</v>
      </c>
      <c r="R148" s="11">
        <f t="shared" si="23"/>
        <v>4.0055996485799996</v>
      </c>
      <c r="S148" s="35">
        <f t="shared" si="19"/>
        <v>5.2113430260992075</v>
      </c>
      <c r="AF148" s="34"/>
    </row>
    <row r="149" spans="7:32" ht="18.5" x14ac:dyDescent="0.45">
      <c r="G149" s="59">
        <v>2008</v>
      </c>
      <c r="H149" s="59">
        <v>5</v>
      </c>
      <c r="I149" s="46">
        <f t="shared" si="24"/>
        <v>26</v>
      </c>
      <c r="J149" s="46">
        <f t="shared" si="24"/>
        <v>146</v>
      </c>
      <c r="K149" s="119">
        <v>26.2</v>
      </c>
      <c r="L149" s="119">
        <v>20.100000000000001</v>
      </c>
      <c r="M149" s="54">
        <f t="shared" si="20"/>
        <v>23.15</v>
      </c>
      <c r="N149" s="36">
        <v>39</v>
      </c>
      <c r="O149" s="55">
        <f t="shared" si="21"/>
        <v>60.457450373074217</v>
      </c>
      <c r="P149" s="56">
        <f t="shared" si="22"/>
        <v>29.503235782060209</v>
      </c>
      <c r="Q149" s="120">
        <v>23.891022</v>
      </c>
      <c r="R149" s="11">
        <f t="shared" si="23"/>
        <v>5.7379485630284988</v>
      </c>
      <c r="S149" s="35">
        <f t="shared" si="19"/>
        <v>6.8770033266378423</v>
      </c>
      <c r="AF149" s="34"/>
    </row>
    <row r="150" spans="7:32" ht="18.5" x14ac:dyDescent="0.45">
      <c r="G150" s="59">
        <v>2008</v>
      </c>
      <c r="H150" s="59">
        <v>5</v>
      </c>
      <c r="I150" s="46">
        <f t="shared" si="24"/>
        <v>27</v>
      </c>
      <c r="J150" s="46">
        <f t="shared" si="24"/>
        <v>147</v>
      </c>
      <c r="K150" s="119">
        <v>24.6</v>
      </c>
      <c r="L150" s="119">
        <v>15.7</v>
      </c>
      <c r="M150" s="54">
        <f t="shared" si="20"/>
        <v>20.149999999999999</v>
      </c>
      <c r="N150" s="36">
        <v>48.5</v>
      </c>
      <c r="O150" s="55">
        <f t="shared" si="21"/>
        <v>49.946543388675472</v>
      </c>
      <c r="P150" s="56">
        <f t="shared" si="22"/>
        <v>35.561938892736947</v>
      </c>
      <c r="Q150" s="120">
        <v>23.840777999999997</v>
      </c>
      <c r="R150" s="11">
        <f t="shared" si="23"/>
        <v>5.306402884711499</v>
      </c>
      <c r="S150" s="35">
        <f t="shared" si="19"/>
        <v>6.8345002214931583</v>
      </c>
      <c r="AF150" s="34"/>
    </row>
    <row r="151" spans="7:32" ht="18.5" x14ac:dyDescent="0.45">
      <c r="G151" s="59">
        <v>2008</v>
      </c>
      <c r="H151" s="59">
        <v>5</v>
      </c>
      <c r="I151" s="46">
        <f t="shared" si="24"/>
        <v>28</v>
      </c>
      <c r="J151" s="46">
        <f t="shared" si="24"/>
        <v>148</v>
      </c>
      <c r="K151" s="119">
        <v>26.3</v>
      </c>
      <c r="L151" s="119">
        <v>13.6</v>
      </c>
      <c r="M151" s="54">
        <f t="shared" si="20"/>
        <v>19.95</v>
      </c>
      <c r="N151" s="36">
        <v>38</v>
      </c>
      <c r="O151" s="55">
        <f t="shared" si="21"/>
        <v>45.050092269773273</v>
      </c>
      <c r="P151" s="56">
        <f t="shared" si="22"/>
        <v>45.770893746089648</v>
      </c>
      <c r="Q151" s="120">
        <v>25.687244999999997</v>
      </c>
      <c r="R151" s="11">
        <f t="shared" si="23"/>
        <v>5.687252370168749</v>
      </c>
      <c r="S151" s="35">
        <f t="shared" si="19"/>
        <v>9.9209675800370718</v>
      </c>
      <c r="AF151" s="34"/>
    </row>
    <row r="152" spans="7:32" ht="18.5" x14ac:dyDescent="0.45">
      <c r="G152" s="59">
        <v>2008</v>
      </c>
      <c r="H152" s="59">
        <v>5</v>
      </c>
      <c r="I152" s="46">
        <f t="shared" si="24"/>
        <v>29</v>
      </c>
      <c r="J152" s="46">
        <f t="shared" si="24"/>
        <v>149</v>
      </c>
      <c r="K152" s="119">
        <v>27.4</v>
      </c>
      <c r="L152" s="119">
        <v>15.9</v>
      </c>
      <c r="M152" s="54">
        <f t="shared" si="20"/>
        <v>21.65</v>
      </c>
      <c r="N152" s="36">
        <v>52</v>
      </c>
      <c r="O152" s="55">
        <f t="shared" si="21"/>
        <v>45.744854758163079</v>
      </c>
      <c r="P152" s="56">
        <f t="shared" si="22"/>
        <v>42.085266377510031</v>
      </c>
      <c r="Q152" s="120">
        <v>24.820535999999997</v>
      </c>
      <c r="R152" s="11">
        <f t="shared" si="23"/>
        <v>5.7428329015979998</v>
      </c>
      <c r="S152" s="35">
        <f t="shared" si="19"/>
        <v>8.0895579888856357</v>
      </c>
      <c r="AF152" s="34"/>
    </row>
    <row r="153" spans="7:32" ht="18.5" x14ac:dyDescent="0.45">
      <c r="G153" s="59">
        <v>2008</v>
      </c>
      <c r="H153" s="59">
        <v>5</v>
      </c>
      <c r="I153" s="46">
        <f t="shared" si="24"/>
        <v>30</v>
      </c>
      <c r="J153" s="46">
        <f t="shared" si="24"/>
        <v>150</v>
      </c>
      <c r="K153" s="119">
        <v>30.4</v>
      </c>
      <c r="L153" s="119">
        <v>17.3</v>
      </c>
      <c r="M153" s="54">
        <f t="shared" si="20"/>
        <v>23.85</v>
      </c>
      <c r="N153" s="36">
        <v>51.5</v>
      </c>
      <c r="O153" s="55">
        <f t="shared" si="21"/>
        <v>43.109771652848586</v>
      </c>
      <c r="P153" s="56">
        <f t="shared" si="22"/>
        <v>45.17904069218531</v>
      </c>
      <c r="Q153" s="120">
        <v>24.964987499999999</v>
      </c>
      <c r="R153" s="11">
        <f t="shared" si="23"/>
        <v>6.0983784927843754</v>
      </c>
      <c r="S153" s="35">
        <f t="shared" si="19"/>
        <v>8.9957182074046873</v>
      </c>
      <c r="AF153" s="34"/>
    </row>
    <row r="154" spans="7:32" ht="18.5" x14ac:dyDescent="0.45">
      <c r="G154" s="59">
        <v>2008</v>
      </c>
      <c r="H154" s="60">
        <v>5</v>
      </c>
      <c r="I154" s="60">
        <f t="shared" si="24"/>
        <v>31</v>
      </c>
      <c r="J154" s="46">
        <f t="shared" si="24"/>
        <v>151</v>
      </c>
      <c r="K154" s="119">
        <v>26.9</v>
      </c>
      <c r="L154" s="119">
        <v>14.8</v>
      </c>
      <c r="M154" s="54">
        <f t="shared" si="20"/>
        <v>20.85</v>
      </c>
      <c r="N154" s="36">
        <v>50</v>
      </c>
      <c r="O154" s="55">
        <f t="shared" si="21"/>
        <v>37.697686271488294</v>
      </c>
      <c r="P154" s="56">
        <f t="shared" si="22"/>
        <v>36.491360310800665</v>
      </c>
      <c r="Q154" s="120">
        <v>20.981057</v>
      </c>
      <c r="R154" s="49">
        <f t="shared" si="23"/>
        <v>4.7560332081382501</v>
      </c>
      <c r="S154" s="48">
        <f t="shared" si="19"/>
        <v>6.9559448359514668</v>
      </c>
      <c r="AF154" s="34"/>
    </row>
    <row r="155" spans="7:32" ht="18.5" x14ac:dyDescent="0.45">
      <c r="G155" s="59">
        <v>2008</v>
      </c>
      <c r="H155" s="59">
        <v>6</v>
      </c>
      <c r="I155" s="46">
        <v>1</v>
      </c>
      <c r="J155" s="46">
        <f t="shared" si="24"/>
        <v>152</v>
      </c>
      <c r="K155" s="119">
        <v>29</v>
      </c>
      <c r="L155" s="119">
        <v>15.1</v>
      </c>
      <c r="M155" s="54">
        <f t="shared" si="20"/>
        <v>22.05</v>
      </c>
      <c r="N155" s="36">
        <v>29.5</v>
      </c>
      <c r="O155" s="55">
        <f t="shared" si="21"/>
        <v>35.817984686170675</v>
      </c>
      <c r="P155" s="56">
        <f t="shared" si="22"/>
        <v>39.829598971021795</v>
      </c>
      <c r="Q155" s="120">
        <v>21.366260999999998</v>
      </c>
      <c r="R155" s="11">
        <f t="shared" si="23"/>
        <v>4.9937278624852492</v>
      </c>
      <c r="S155" s="35">
        <f t="shared" si="19"/>
        <v>9.9988426444422469</v>
      </c>
      <c r="AF155" s="34"/>
    </row>
    <row r="156" spans="7:32" ht="18.5" x14ac:dyDescent="0.45">
      <c r="G156" s="59">
        <v>2008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19">
        <v>31</v>
      </c>
      <c r="L156" s="119">
        <v>19.899999999999999</v>
      </c>
      <c r="M156" s="54">
        <f t="shared" si="20"/>
        <v>25.45</v>
      </c>
      <c r="N156" s="36">
        <v>30</v>
      </c>
      <c r="O156" s="55">
        <f t="shared" si="21"/>
        <v>44.837717278658097</v>
      </c>
      <c r="P156" s="56">
        <f t="shared" si="22"/>
        <v>39.815892943448397</v>
      </c>
      <c r="Q156" s="120">
        <v>23.9014895</v>
      </c>
      <c r="R156" s="11">
        <f t="shared" si="23"/>
        <v>6.0628817034318754</v>
      </c>
      <c r="S156" s="35">
        <f t="shared" si="19"/>
        <v>10.508736999456204</v>
      </c>
      <c r="AF156" s="34"/>
    </row>
    <row r="157" spans="7:32" ht="18.5" x14ac:dyDescent="0.45">
      <c r="G157" s="59">
        <v>2008</v>
      </c>
      <c r="H157" s="59">
        <v>6</v>
      </c>
      <c r="I157" s="46">
        <f t="shared" si="25"/>
        <v>3</v>
      </c>
      <c r="J157" s="46">
        <f t="shared" si="25"/>
        <v>154</v>
      </c>
      <c r="K157" s="119">
        <v>33</v>
      </c>
      <c r="L157" s="119">
        <v>23.3</v>
      </c>
      <c r="M157" s="54">
        <f t="shared" si="20"/>
        <v>28.15</v>
      </c>
      <c r="N157" s="36">
        <v>49</v>
      </c>
      <c r="O157" s="55">
        <f t="shared" si="21"/>
        <v>47.808968918229581</v>
      </c>
      <c r="P157" s="56">
        <f t="shared" si="22"/>
        <v>37.099759880546152</v>
      </c>
      <c r="Q157" s="120">
        <v>23.824029999999997</v>
      </c>
      <c r="R157" s="11">
        <f t="shared" si="23"/>
        <v>6.4204986569024989</v>
      </c>
      <c r="S157" s="35">
        <f t="shared" si="19"/>
        <v>8.0388181464752861</v>
      </c>
      <c r="AF157" s="34"/>
    </row>
    <row r="158" spans="7:32" ht="18.5" x14ac:dyDescent="0.45">
      <c r="G158" s="59">
        <v>2008</v>
      </c>
      <c r="H158" s="59">
        <v>6</v>
      </c>
      <c r="I158" s="46">
        <f t="shared" si="25"/>
        <v>4</v>
      </c>
      <c r="J158" s="46">
        <f t="shared" si="25"/>
        <v>155</v>
      </c>
      <c r="K158" s="119">
        <v>29</v>
      </c>
      <c r="L158" s="119">
        <v>18.8</v>
      </c>
      <c r="M158" s="54">
        <f t="shared" si="20"/>
        <v>23.9</v>
      </c>
      <c r="N158" s="36">
        <v>60</v>
      </c>
      <c r="O158" s="55">
        <f t="shared" si="21"/>
        <v>47.220601182299376</v>
      </c>
      <c r="P158" s="56">
        <f t="shared" si="22"/>
        <v>38.532010564756291</v>
      </c>
      <c r="Q158" s="120">
        <v>24.129680999999998</v>
      </c>
      <c r="R158" s="11">
        <f t="shared" si="23"/>
        <v>5.9014081470104998</v>
      </c>
      <c r="S158" s="35">
        <f t="shared" si="19"/>
        <v>7.7369788245316036</v>
      </c>
      <c r="AF158" s="34"/>
    </row>
    <row r="159" spans="7:32" ht="18.5" x14ac:dyDescent="0.45">
      <c r="G159" s="59">
        <v>2008</v>
      </c>
      <c r="H159" s="59">
        <v>6</v>
      </c>
      <c r="I159" s="46">
        <f t="shared" si="25"/>
        <v>5</v>
      </c>
      <c r="J159" s="46">
        <f t="shared" si="25"/>
        <v>156</v>
      </c>
      <c r="K159" s="119">
        <v>29.4</v>
      </c>
      <c r="L159" s="119">
        <v>15.7</v>
      </c>
      <c r="M159" s="54">
        <f t="shared" si="20"/>
        <v>22.549999999999997</v>
      </c>
      <c r="N159" s="36">
        <v>52.5</v>
      </c>
      <c r="O159" s="55">
        <f t="shared" si="21"/>
        <v>40.765927963400571</v>
      </c>
      <c r="P159" s="56">
        <f t="shared" si="22"/>
        <v>44.67945704788702</v>
      </c>
      <c r="Q159" s="120">
        <v>24.142242</v>
      </c>
      <c r="R159" s="11">
        <f t="shared" si="23"/>
        <v>5.7133279604654996</v>
      </c>
      <c r="S159" s="35">
        <f t="shared" si="19"/>
        <v>8.7068412648003779</v>
      </c>
      <c r="AF159" s="34"/>
    </row>
    <row r="160" spans="7:32" ht="18.5" x14ac:dyDescent="0.45">
      <c r="G160" s="59">
        <v>2008</v>
      </c>
      <c r="H160" s="59">
        <v>6</v>
      </c>
      <c r="I160" s="46">
        <f t="shared" si="25"/>
        <v>6</v>
      </c>
      <c r="J160" s="46">
        <f t="shared" si="25"/>
        <v>157</v>
      </c>
      <c r="K160" s="119">
        <v>31.2</v>
      </c>
      <c r="L160" s="119">
        <v>19.8</v>
      </c>
      <c r="M160" s="54">
        <f t="shared" si="20"/>
        <v>25.5</v>
      </c>
      <c r="N160" s="36">
        <v>51</v>
      </c>
      <c r="O160" s="55">
        <f t="shared" si="21"/>
        <v>51.060391814863067</v>
      </c>
      <c r="P160" s="56">
        <f t="shared" si="22"/>
        <v>46.567077335155112</v>
      </c>
      <c r="Q160" s="120">
        <v>27.583955999999997</v>
      </c>
      <c r="R160" s="11">
        <f t="shared" si="23"/>
        <v>7.0050697540019984</v>
      </c>
      <c r="S160" s="35">
        <f t="shared" si="19"/>
        <v>9.4971406502321276</v>
      </c>
      <c r="AF160" s="34"/>
    </row>
    <row r="161" spans="7:32" ht="18.5" x14ac:dyDescent="0.45">
      <c r="G161" s="59">
        <v>2008</v>
      </c>
      <c r="H161" s="59">
        <v>6</v>
      </c>
      <c r="I161" s="46">
        <f t="shared" si="25"/>
        <v>7</v>
      </c>
      <c r="J161" s="46">
        <f t="shared" si="25"/>
        <v>158</v>
      </c>
      <c r="K161" s="119">
        <v>30.8</v>
      </c>
      <c r="L161" s="119">
        <v>22.1</v>
      </c>
      <c r="M161" s="54">
        <f t="shared" si="20"/>
        <v>26.450000000000003</v>
      </c>
      <c r="N161" s="36">
        <v>52</v>
      </c>
      <c r="O161" s="55">
        <f t="shared" si="21"/>
        <v>54.163786832426041</v>
      </c>
      <c r="P161" s="56">
        <f t="shared" si="22"/>
        <v>37.697995635368521</v>
      </c>
      <c r="Q161" s="120">
        <v>25.561634999999999</v>
      </c>
      <c r="R161" s="11">
        <f t="shared" si="23"/>
        <v>6.6339152754187483</v>
      </c>
      <c r="S161" s="35">
        <f t="shared" si="19"/>
        <v>7.8707278700169878</v>
      </c>
      <c r="AF161" s="34"/>
    </row>
    <row r="162" spans="7:32" ht="18.5" x14ac:dyDescent="0.45">
      <c r="G162" s="59">
        <v>2008</v>
      </c>
      <c r="H162" s="59">
        <v>6</v>
      </c>
      <c r="I162" s="46">
        <f t="shared" si="25"/>
        <v>8</v>
      </c>
      <c r="J162" s="46">
        <f t="shared" si="25"/>
        <v>159</v>
      </c>
      <c r="K162" s="119">
        <v>28.8</v>
      </c>
      <c r="L162" s="119">
        <v>19</v>
      </c>
      <c r="M162" s="54">
        <f t="shared" si="20"/>
        <v>23.9</v>
      </c>
      <c r="N162" s="36">
        <v>56.5</v>
      </c>
      <c r="O162" s="55">
        <f t="shared" si="21"/>
        <v>52.713749300908887</v>
      </c>
      <c r="P162" s="56">
        <f t="shared" si="22"/>
        <v>41.32757945191257</v>
      </c>
      <c r="Q162" s="120">
        <v>26.403222</v>
      </c>
      <c r="R162" s="11">
        <f t="shared" si="23"/>
        <v>6.4574492061509998</v>
      </c>
      <c r="S162" s="35">
        <f t="shared" si="19"/>
        <v>8.2694304925249416</v>
      </c>
      <c r="AF162" s="34"/>
    </row>
    <row r="163" spans="7:32" ht="18.5" x14ac:dyDescent="0.45">
      <c r="G163" s="59">
        <v>2008</v>
      </c>
      <c r="H163" s="59">
        <v>6</v>
      </c>
      <c r="I163" s="46">
        <f t="shared" si="25"/>
        <v>9</v>
      </c>
      <c r="J163" s="46">
        <f t="shared" si="25"/>
        <v>160</v>
      </c>
      <c r="K163" s="119">
        <v>29.8</v>
      </c>
      <c r="L163" s="119">
        <v>17.2</v>
      </c>
      <c r="M163" s="54">
        <f t="shared" si="20"/>
        <v>23.5</v>
      </c>
      <c r="N163" s="36">
        <v>36</v>
      </c>
      <c r="O163" s="55">
        <f t="shared" si="21"/>
        <v>48.346954061891125</v>
      </c>
      <c r="P163" s="56">
        <f t="shared" si="22"/>
        <v>48.733729694386263</v>
      </c>
      <c r="Q163" s="120">
        <v>27.458345999999995</v>
      </c>
      <c r="R163" s="11">
        <f t="shared" si="23"/>
        <v>6.6510841306769981</v>
      </c>
      <c r="S163" s="35">
        <f t="shared" si="19"/>
        <v>11.540286882813628</v>
      </c>
      <c r="AF163" s="34"/>
    </row>
    <row r="164" spans="7:32" ht="18.5" x14ac:dyDescent="0.45">
      <c r="G164" s="59">
        <v>2008</v>
      </c>
      <c r="H164" s="59">
        <v>6</v>
      </c>
      <c r="I164" s="46">
        <f t="shared" si="25"/>
        <v>10</v>
      </c>
      <c r="J164" s="46">
        <f t="shared" si="25"/>
        <v>161</v>
      </c>
      <c r="K164" s="119">
        <v>30.4</v>
      </c>
      <c r="L164" s="119">
        <v>19.8</v>
      </c>
      <c r="M164" s="54">
        <f t="shared" si="20"/>
        <v>25.1</v>
      </c>
      <c r="N164" s="36">
        <v>50</v>
      </c>
      <c r="O164" s="55">
        <f t="shared" si="21"/>
        <v>50.982926026523579</v>
      </c>
      <c r="P164" s="56">
        <f t="shared" si="22"/>
        <v>43.233521270491991</v>
      </c>
      <c r="Q164" s="120">
        <v>26.558140999999996</v>
      </c>
      <c r="R164" s="11">
        <f t="shared" si="23"/>
        <v>6.6822540197984983</v>
      </c>
      <c r="S164" s="35">
        <f t="shared" si="19"/>
        <v>8.7945715462767637</v>
      </c>
      <c r="AF164" s="34"/>
    </row>
    <row r="165" spans="7:32" ht="18.5" x14ac:dyDescent="0.45">
      <c r="G165" s="59">
        <v>2008</v>
      </c>
      <c r="H165" s="59">
        <v>6</v>
      </c>
      <c r="I165" s="46">
        <f t="shared" si="25"/>
        <v>11</v>
      </c>
      <c r="J165" s="46">
        <f t="shared" si="25"/>
        <v>162</v>
      </c>
      <c r="K165" s="119">
        <v>30.5</v>
      </c>
      <c r="L165" s="119">
        <v>21.6</v>
      </c>
      <c r="M165" s="54">
        <f t="shared" si="20"/>
        <v>26.05</v>
      </c>
      <c r="N165" s="36">
        <v>56</v>
      </c>
      <c r="O165" s="55">
        <f t="shared" si="21"/>
        <v>56.051705699620015</v>
      </c>
      <c r="P165" s="56">
        <f t="shared" si="22"/>
        <v>39.908814458129442</v>
      </c>
      <c r="Q165" s="120">
        <v>26.754929999999998</v>
      </c>
      <c r="R165" s="11">
        <f t="shared" si="23"/>
        <v>6.8808395861324998</v>
      </c>
      <c r="S165" s="35">
        <f t="shared" si="19"/>
        <v>8.2621541085657579</v>
      </c>
      <c r="AF165" s="34"/>
    </row>
    <row r="166" spans="7:32" ht="18.5" x14ac:dyDescent="0.45">
      <c r="G166" s="59">
        <v>2008</v>
      </c>
      <c r="H166" s="59">
        <v>6</v>
      </c>
      <c r="I166" s="46">
        <f t="shared" si="25"/>
        <v>12</v>
      </c>
      <c r="J166" s="46">
        <f t="shared" si="25"/>
        <v>163</v>
      </c>
      <c r="K166" s="119">
        <v>27.4</v>
      </c>
      <c r="L166" s="119">
        <v>16.100000000000001</v>
      </c>
      <c r="M166" s="54">
        <f t="shared" si="20"/>
        <v>21.75</v>
      </c>
      <c r="N166" s="36">
        <v>53</v>
      </c>
      <c r="O166" s="55">
        <f t="shared" si="21"/>
        <v>48.973759218590175</v>
      </c>
      <c r="P166" s="56">
        <f t="shared" si="22"/>
        <v>44.272278333605506</v>
      </c>
      <c r="Q166" s="120">
        <v>26.340416999999999</v>
      </c>
      <c r="R166" s="11">
        <f t="shared" si="23"/>
        <v>6.1099428826327484</v>
      </c>
      <c r="S166" s="35">
        <f t="shared" si="19"/>
        <v>8.5060588207982342</v>
      </c>
      <c r="AF166" s="34"/>
    </row>
    <row r="167" spans="7:32" ht="18.5" x14ac:dyDescent="0.45">
      <c r="G167" s="59">
        <v>2008</v>
      </c>
      <c r="H167" s="59">
        <v>6</v>
      </c>
      <c r="I167" s="46">
        <f t="shared" si="25"/>
        <v>13</v>
      </c>
      <c r="J167" s="46">
        <f t="shared" si="25"/>
        <v>164</v>
      </c>
      <c r="K167" s="119">
        <v>25.7</v>
      </c>
      <c r="L167" s="119">
        <v>15.7</v>
      </c>
      <c r="M167" s="54">
        <f t="shared" si="20"/>
        <v>20.7</v>
      </c>
      <c r="N167" s="36">
        <v>45.5</v>
      </c>
      <c r="O167" s="55">
        <f t="shared" si="21"/>
        <v>50.222706801003518</v>
      </c>
      <c r="P167" s="56">
        <f t="shared" si="22"/>
        <v>40.178165440802815</v>
      </c>
      <c r="Q167" s="120">
        <v>25.410902999999998</v>
      </c>
      <c r="R167" s="11">
        <f t="shared" si="23"/>
        <v>5.7378454246574986</v>
      </c>
      <c r="S167" s="35">
        <f t="shared" si="19"/>
        <v>8.0860319782735317</v>
      </c>
      <c r="AF167" s="34"/>
    </row>
    <row r="168" spans="7:32" ht="18.5" x14ac:dyDescent="0.45">
      <c r="G168" s="59">
        <v>2008</v>
      </c>
      <c r="H168" s="59">
        <v>6</v>
      </c>
      <c r="I168" s="46">
        <f t="shared" si="25"/>
        <v>14</v>
      </c>
      <c r="J168" s="46">
        <f t="shared" si="25"/>
        <v>165</v>
      </c>
      <c r="K168" s="119">
        <v>28</v>
      </c>
      <c r="L168" s="119">
        <v>16.100000000000001</v>
      </c>
      <c r="M168" s="54">
        <f t="shared" si="20"/>
        <v>22.05</v>
      </c>
      <c r="N168" s="36">
        <v>49</v>
      </c>
      <c r="O168" s="55">
        <f t="shared" si="21"/>
        <v>48.762432891585249</v>
      </c>
      <c r="P168" s="56">
        <f t="shared" si="22"/>
        <v>46.421836112789151</v>
      </c>
      <c r="Q168" s="120">
        <v>26.914035999999996</v>
      </c>
      <c r="R168" s="11">
        <f t="shared" si="23"/>
        <v>6.2903552224289996</v>
      </c>
      <c r="S168" s="35">
        <f t="shared" si="19"/>
        <v>9.0779982873248066</v>
      </c>
      <c r="AF168" s="34"/>
    </row>
    <row r="169" spans="7:32" ht="18.5" x14ac:dyDescent="0.45">
      <c r="G169" s="59">
        <v>2008</v>
      </c>
      <c r="H169" s="59">
        <v>6</v>
      </c>
      <c r="I169" s="46">
        <f t="shared" si="25"/>
        <v>15</v>
      </c>
      <c r="J169" s="46">
        <f t="shared" si="25"/>
        <v>166</v>
      </c>
      <c r="K169" s="119">
        <v>31.3</v>
      </c>
      <c r="L169" s="119">
        <v>19</v>
      </c>
      <c r="M169" s="54">
        <f t="shared" si="20"/>
        <v>25.15</v>
      </c>
      <c r="N169" s="36">
        <v>51.5</v>
      </c>
      <c r="O169" s="55">
        <f t="shared" si="21"/>
        <v>49.089692188503221</v>
      </c>
      <c r="P169" s="56">
        <f t="shared" si="22"/>
        <v>48.304257113487175</v>
      </c>
      <c r="Q169" s="120">
        <v>27.546272999999996</v>
      </c>
      <c r="R169" s="11">
        <f t="shared" si="23"/>
        <v>6.9389543746777491</v>
      </c>
      <c r="S169" s="35">
        <f t="shared" si="19"/>
        <v>9.7857739871806402</v>
      </c>
      <c r="AF169" s="34"/>
    </row>
    <row r="170" spans="7:32" ht="18.5" x14ac:dyDescent="0.45">
      <c r="G170" s="59">
        <v>2008</v>
      </c>
      <c r="H170" s="59">
        <v>6</v>
      </c>
      <c r="I170" s="46">
        <f t="shared" si="25"/>
        <v>16</v>
      </c>
      <c r="J170" s="46">
        <f t="shared" si="25"/>
        <v>167</v>
      </c>
      <c r="K170" s="119">
        <v>32.4</v>
      </c>
      <c r="L170" s="119">
        <v>19.899999999999999</v>
      </c>
      <c r="M170" s="54">
        <f t="shared" si="20"/>
        <v>26.15</v>
      </c>
      <c r="N170" s="36">
        <v>39</v>
      </c>
      <c r="O170" s="55">
        <f t="shared" si="21"/>
        <v>48.776809129342524</v>
      </c>
      <c r="P170" s="56">
        <f t="shared" si="22"/>
        <v>48.776809129342524</v>
      </c>
      <c r="Q170" s="120">
        <v>27.592329999999997</v>
      </c>
      <c r="R170" s="11">
        <f t="shared" si="23"/>
        <v>7.1123852290274989</v>
      </c>
      <c r="S170" s="35">
        <f t="shared" si="19"/>
        <v>11.595380956350711</v>
      </c>
      <c r="AF170" s="34"/>
    </row>
    <row r="171" spans="7:32" ht="18.5" x14ac:dyDescent="0.45">
      <c r="G171" s="59">
        <v>2008</v>
      </c>
      <c r="H171" s="59">
        <v>6</v>
      </c>
      <c r="I171" s="46">
        <f t="shared" si="25"/>
        <v>17</v>
      </c>
      <c r="J171" s="46">
        <f t="shared" si="25"/>
        <v>168</v>
      </c>
      <c r="K171" s="119">
        <v>32.1</v>
      </c>
      <c r="L171" s="119">
        <v>20</v>
      </c>
      <c r="M171" s="54">
        <f t="shared" si="20"/>
        <v>26.05</v>
      </c>
      <c r="N171" s="36">
        <v>37.5</v>
      </c>
      <c r="O171" s="55">
        <f t="shared" si="21"/>
        <v>48.064361921480476</v>
      </c>
      <c r="P171" s="56">
        <f t="shared" si="22"/>
        <v>46.526302339993101</v>
      </c>
      <c r="Q171" s="120">
        <v>26.750742999999996</v>
      </c>
      <c r="R171" s="11">
        <f t="shared" si="23"/>
        <v>6.8797627724257495</v>
      </c>
      <c r="S171" s="35">
        <f t="shared" si="19"/>
        <v>11.27182124155061</v>
      </c>
      <c r="AF171" s="34"/>
    </row>
    <row r="172" spans="7:32" ht="18.5" x14ac:dyDescent="0.45">
      <c r="G172" s="59">
        <v>2008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19">
        <v>32.1</v>
      </c>
      <c r="L172" s="119">
        <v>17.100000000000001</v>
      </c>
      <c r="M172" s="54">
        <f t="shared" si="20"/>
        <v>24.6</v>
      </c>
      <c r="N172" s="36">
        <v>38</v>
      </c>
      <c r="O172" s="55">
        <f t="shared" si="21"/>
        <v>43.135042179717409</v>
      </c>
      <c r="P172" s="56">
        <f t="shared" si="22"/>
        <v>51.76205061566089</v>
      </c>
      <c r="Q172" s="120">
        <v>26.729807999999998</v>
      </c>
      <c r="R172" s="11">
        <f t="shared" si="23"/>
        <v>6.6470617342080001</v>
      </c>
      <c r="S172" s="35">
        <f t="shared" si="19"/>
        <v>12.148416491916469</v>
      </c>
      <c r="AF172" s="34"/>
    </row>
    <row r="173" spans="7:32" ht="18.5" x14ac:dyDescent="0.45">
      <c r="G173" s="59">
        <v>2008</v>
      </c>
      <c r="H173" s="59">
        <v>6</v>
      </c>
      <c r="I173" s="46">
        <f t="shared" si="26"/>
        <v>19</v>
      </c>
      <c r="J173" s="46">
        <f t="shared" si="26"/>
        <v>170</v>
      </c>
      <c r="K173" s="119">
        <v>32.9</v>
      </c>
      <c r="L173" s="119">
        <v>19.3</v>
      </c>
      <c r="M173" s="54">
        <f t="shared" si="20"/>
        <v>26.1</v>
      </c>
      <c r="N173" s="36">
        <v>36.5</v>
      </c>
      <c r="O173" s="55">
        <f t="shared" si="21"/>
        <v>45.080879407900696</v>
      </c>
      <c r="P173" s="56">
        <f t="shared" si="22"/>
        <v>49.047996795795953</v>
      </c>
      <c r="Q173" s="120">
        <v>26.600010999999995</v>
      </c>
      <c r="R173" s="11">
        <f t="shared" si="23"/>
        <v>6.8487979322084982</v>
      </c>
      <c r="S173" s="35">
        <f t="shared" si="19"/>
        <v>12.008604076553548</v>
      </c>
      <c r="AF173" s="34"/>
    </row>
    <row r="174" spans="7:32" ht="18.5" x14ac:dyDescent="0.45">
      <c r="G174" s="59">
        <v>2008</v>
      </c>
      <c r="H174" s="59">
        <v>6</v>
      </c>
      <c r="I174" s="46">
        <f t="shared" si="26"/>
        <v>20</v>
      </c>
      <c r="J174" s="46">
        <f t="shared" si="26"/>
        <v>171</v>
      </c>
      <c r="K174" s="119">
        <v>34</v>
      </c>
      <c r="L174" s="119">
        <v>19.5</v>
      </c>
      <c r="M174" s="54">
        <f t="shared" si="20"/>
        <v>26.75</v>
      </c>
      <c r="N174" s="36">
        <v>45</v>
      </c>
      <c r="O174" s="55">
        <f t="shared" si="21"/>
        <v>42.779758925478411</v>
      </c>
      <c r="P174" s="56">
        <f t="shared" si="22"/>
        <v>49.624520353554956</v>
      </c>
      <c r="Q174" s="120">
        <v>26.064074999999999</v>
      </c>
      <c r="R174" s="11">
        <f t="shared" si="23"/>
        <v>6.810171384431249</v>
      </c>
      <c r="S174" s="35">
        <f t="shared" si="19"/>
        <v>11.005371942648106</v>
      </c>
      <c r="AF174" s="34"/>
    </row>
    <row r="175" spans="7:32" ht="18.5" x14ac:dyDescent="0.45">
      <c r="G175" s="59">
        <v>2008</v>
      </c>
      <c r="H175" s="59">
        <v>6</v>
      </c>
      <c r="I175" s="46">
        <f t="shared" si="26"/>
        <v>21</v>
      </c>
      <c r="J175" s="46">
        <f t="shared" si="26"/>
        <v>172</v>
      </c>
      <c r="K175" s="119">
        <v>36</v>
      </c>
      <c r="L175" s="119">
        <v>22.6</v>
      </c>
      <c r="M175" s="54">
        <f t="shared" si="20"/>
        <v>29.3</v>
      </c>
      <c r="N175" s="36">
        <v>39</v>
      </c>
      <c r="O175" s="55">
        <f t="shared" si="21"/>
        <v>42.292050720198269</v>
      </c>
      <c r="P175" s="56">
        <f t="shared" si="22"/>
        <v>45.337078372052538</v>
      </c>
      <c r="Q175" s="120">
        <v>24.770291999999998</v>
      </c>
      <c r="R175" s="11">
        <f t="shared" si="23"/>
        <v>6.8425826175179987</v>
      </c>
      <c r="S175" s="35">
        <f t="shared" si="19"/>
        <v>11.252238755601937</v>
      </c>
      <c r="AF175" s="34"/>
    </row>
    <row r="176" spans="7:32" ht="18.5" x14ac:dyDescent="0.45">
      <c r="G176" s="59">
        <v>2008</v>
      </c>
      <c r="H176" s="59">
        <v>6</v>
      </c>
      <c r="I176" s="46">
        <f t="shared" si="26"/>
        <v>22</v>
      </c>
      <c r="J176" s="46">
        <f t="shared" si="26"/>
        <v>173</v>
      </c>
      <c r="K176" s="119">
        <v>35</v>
      </c>
      <c r="L176" s="119">
        <v>22.9</v>
      </c>
      <c r="M176" s="54">
        <f t="shared" si="20"/>
        <v>28.95</v>
      </c>
      <c r="N176" s="36">
        <v>43.5</v>
      </c>
      <c r="O176" s="55">
        <f t="shared" si="21"/>
        <v>49.200332910703139</v>
      </c>
      <c r="P176" s="56">
        <f t="shared" si="22"/>
        <v>47.625922257560646</v>
      </c>
      <c r="Q176" s="120">
        <v>27.38298</v>
      </c>
      <c r="R176" s="11">
        <f t="shared" si="23"/>
        <v>7.5081050574749995</v>
      </c>
      <c r="S176" s="35">
        <f t="shared" si="19"/>
        <v>11.094564972854402</v>
      </c>
      <c r="AF176" s="34"/>
    </row>
    <row r="177" spans="7:32" ht="18.5" x14ac:dyDescent="0.45">
      <c r="G177" s="59">
        <v>2008</v>
      </c>
      <c r="H177" s="59">
        <v>6</v>
      </c>
      <c r="I177" s="46">
        <f t="shared" si="26"/>
        <v>23</v>
      </c>
      <c r="J177" s="46">
        <f t="shared" si="26"/>
        <v>174</v>
      </c>
      <c r="K177" s="119">
        <v>32.6</v>
      </c>
      <c r="L177" s="119">
        <v>21.1</v>
      </c>
      <c r="M177" s="54">
        <f t="shared" si="20"/>
        <v>26.85</v>
      </c>
      <c r="N177" s="36">
        <v>33.5</v>
      </c>
      <c r="O177" s="55">
        <f t="shared" si="21"/>
        <v>42.295470467188224</v>
      </c>
      <c r="P177" s="56">
        <f t="shared" si="22"/>
        <v>38.911832829813164</v>
      </c>
      <c r="Q177" s="120">
        <v>22.948947</v>
      </c>
      <c r="R177" s="11">
        <f t="shared" si="23"/>
        <v>6.0096923860207498</v>
      </c>
      <c r="S177" s="35">
        <f t="shared" si="19"/>
        <v>10.07701394635575</v>
      </c>
      <c r="AF177" s="34"/>
    </row>
    <row r="178" spans="7:32" ht="18.5" x14ac:dyDescent="0.45">
      <c r="G178" s="59">
        <v>2008</v>
      </c>
      <c r="H178" s="59">
        <v>6</v>
      </c>
      <c r="I178" s="46">
        <f t="shared" si="26"/>
        <v>24</v>
      </c>
      <c r="J178" s="46">
        <f t="shared" si="26"/>
        <v>175</v>
      </c>
      <c r="K178" s="119">
        <v>32.700000000000003</v>
      </c>
      <c r="L178" s="119">
        <v>18.8</v>
      </c>
      <c r="M178" s="54">
        <f t="shared" si="20"/>
        <v>25.75</v>
      </c>
      <c r="N178" s="36">
        <v>41</v>
      </c>
      <c r="O178" s="55">
        <f t="shared" si="21"/>
        <v>41.250694885484037</v>
      </c>
      <c r="P178" s="56">
        <f t="shared" si="22"/>
        <v>45.870772712658251</v>
      </c>
      <c r="Q178" s="120">
        <v>24.606999000000002</v>
      </c>
      <c r="R178" s="11">
        <f t="shared" si="23"/>
        <v>6.2851381398292494</v>
      </c>
      <c r="S178" s="35">
        <f t="shared" si="19"/>
        <v>10.602945691892995</v>
      </c>
      <c r="AF178" s="34"/>
    </row>
    <row r="179" spans="7:32" ht="18.5" x14ac:dyDescent="0.45">
      <c r="G179" s="59">
        <v>2008</v>
      </c>
      <c r="H179" s="59">
        <v>6</v>
      </c>
      <c r="I179" s="46">
        <f t="shared" si="26"/>
        <v>25</v>
      </c>
      <c r="J179" s="46">
        <f t="shared" si="26"/>
        <v>176</v>
      </c>
      <c r="K179" s="119">
        <v>33.200000000000003</v>
      </c>
      <c r="L179" s="119">
        <v>19.600000000000001</v>
      </c>
      <c r="M179" s="54">
        <f t="shared" si="20"/>
        <v>26.400000000000002</v>
      </c>
      <c r="N179" s="36">
        <v>45</v>
      </c>
      <c r="O179" s="55">
        <f t="shared" si="21"/>
        <v>41.298712128755248</v>
      </c>
      <c r="P179" s="56">
        <f t="shared" si="22"/>
        <v>44.932998796085712</v>
      </c>
      <c r="Q179" s="120">
        <v>24.36834</v>
      </c>
      <c r="R179" s="11">
        <f t="shared" si="23"/>
        <v>6.3170778832200005</v>
      </c>
      <c r="S179" s="35">
        <f t="shared" si="19"/>
        <v>9.9595295586740544</v>
      </c>
      <c r="AF179" s="34"/>
    </row>
    <row r="180" spans="7:32" ht="18.5" x14ac:dyDescent="0.45">
      <c r="G180" s="59">
        <v>2008</v>
      </c>
      <c r="H180" s="59">
        <v>6</v>
      </c>
      <c r="I180" s="46">
        <f t="shared" si="26"/>
        <v>26</v>
      </c>
      <c r="J180" s="46">
        <f t="shared" si="26"/>
        <v>177</v>
      </c>
      <c r="K180" s="119">
        <v>36.700000000000003</v>
      </c>
      <c r="L180" s="119">
        <v>22.1</v>
      </c>
      <c r="M180" s="54">
        <f t="shared" si="20"/>
        <v>29.400000000000002</v>
      </c>
      <c r="N180" s="36">
        <v>47</v>
      </c>
      <c r="O180" s="55">
        <f t="shared" si="21"/>
        <v>40.239389299398859</v>
      </c>
      <c r="P180" s="56">
        <f t="shared" si="22"/>
        <v>46.999606701697871</v>
      </c>
      <c r="Q180" s="120">
        <v>24.600718499999996</v>
      </c>
      <c r="R180" s="11">
        <f t="shared" si="23"/>
        <v>6.8101677009179991</v>
      </c>
      <c r="S180" s="35">
        <f t="shared" si="19"/>
        <v>10.508492699481028</v>
      </c>
      <c r="AF180" s="34"/>
    </row>
    <row r="181" spans="7:32" ht="18.5" x14ac:dyDescent="0.45">
      <c r="G181" s="59">
        <v>2008</v>
      </c>
      <c r="H181" s="59">
        <v>6</v>
      </c>
      <c r="I181" s="46">
        <f t="shared" si="26"/>
        <v>27</v>
      </c>
      <c r="J181" s="46">
        <f t="shared" si="26"/>
        <v>178</v>
      </c>
      <c r="K181" s="119">
        <v>38.299999999999997</v>
      </c>
      <c r="L181" s="119">
        <v>25.2</v>
      </c>
      <c r="M181" s="54">
        <f t="shared" si="20"/>
        <v>31.75</v>
      </c>
      <c r="N181" s="36">
        <v>40.5</v>
      </c>
      <c r="O181" s="55">
        <f t="shared" si="21"/>
        <v>42.55666514862336</v>
      </c>
      <c r="P181" s="56">
        <f t="shared" si="22"/>
        <v>44.599385075757276</v>
      </c>
      <c r="Q181" s="120">
        <v>24.644682</v>
      </c>
      <c r="R181" s="11">
        <f t="shared" si="23"/>
        <v>7.162009519531499</v>
      </c>
      <c r="S181" s="35">
        <f t="shared" si="19"/>
        <v>11.163774384216104</v>
      </c>
      <c r="AF181" s="34"/>
    </row>
    <row r="182" spans="7:32" ht="18.5" x14ac:dyDescent="0.45">
      <c r="G182" s="59">
        <v>2008</v>
      </c>
      <c r="H182" s="59">
        <v>6</v>
      </c>
      <c r="I182" s="46">
        <f t="shared" si="26"/>
        <v>28</v>
      </c>
      <c r="J182" s="46">
        <f t="shared" si="26"/>
        <v>179</v>
      </c>
      <c r="K182" s="119">
        <v>40</v>
      </c>
      <c r="L182" s="119">
        <v>28.8</v>
      </c>
      <c r="M182" s="54">
        <f t="shared" si="20"/>
        <v>34.4</v>
      </c>
      <c r="N182" s="36">
        <v>49.5</v>
      </c>
      <c r="O182" s="55">
        <f t="shared" si="21"/>
        <v>45.485506036602857</v>
      </c>
      <c r="P182" s="56">
        <f t="shared" si="22"/>
        <v>40.755013408796152</v>
      </c>
      <c r="Q182" s="120">
        <v>24.355779000000002</v>
      </c>
      <c r="R182" s="11">
        <f t="shared" si="23"/>
        <v>7.456594808186999</v>
      </c>
      <c r="S182" s="35">
        <f t="shared" si="19"/>
        <v>9.3150362119415409</v>
      </c>
      <c r="AF182" s="34"/>
    </row>
    <row r="183" spans="7:32" ht="18.5" x14ac:dyDescent="0.45">
      <c r="G183" s="59">
        <v>2008</v>
      </c>
      <c r="H183" s="59">
        <v>6</v>
      </c>
      <c r="I183" s="46">
        <f t="shared" si="26"/>
        <v>29</v>
      </c>
      <c r="J183" s="46">
        <f t="shared" si="26"/>
        <v>180</v>
      </c>
      <c r="K183" s="119">
        <v>38.200000000000003</v>
      </c>
      <c r="L183" s="119">
        <v>27.6</v>
      </c>
      <c r="M183" s="54">
        <f t="shared" si="20"/>
        <v>32.900000000000006</v>
      </c>
      <c r="N183" s="36">
        <v>49.5</v>
      </c>
      <c r="O183" s="55">
        <f t="shared" si="21"/>
        <v>45.718253703116211</v>
      </c>
      <c r="P183" s="56">
        <f t="shared" si="22"/>
        <v>38.769079140242553</v>
      </c>
      <c r="Q183" s="120">
        <v>23.815655999999997</v>
      </c>
      <c r="R183" s="11">
        <f t="shared" si="23"/>
        <v>7.0817162977079988</v>
      </c>
      <c r="S183" s="35">
        <f t="shared" si="19"/>
        <v>8.7619693542108674</v>
      </c>
      <c r="AF183" s="34"/>
    </row>
    <row r="184" spans="7:32" ht="18.5" x14ac:dyDescent="0.45">
      <c r="G184" s="59">
        <v>2008</v>
      </c>
      <c r="H184" s="60">
        <v>6</v>
      </c>
      <c r="I184" s="60">
        <f t="shared" si="26"/>
        <v>30</v>
      </c>
      <c r="J184" s="46">
        <f t="shared" si="26"/>
        <v>181</v>
      </c>
      <c r="K184" s="119">
        <v>37.1</v>
      </c>
      <c r="L184" s="119">
        <v>25.8</v>
      </c>
      <c r="M184" s="54">
        <f t="shared" si="20"/>
        <v>31.450000000000003</v>
      </c>
      <c r="N184" s="36">
        <v>49</v>
      </c>
      <c r="O184" s="55">
        <f t="shared" si="21"/>
        <v>40.145871290775638</v>
      </c>
      <c r="P184" s="56">
        <f t="shared" si="22"/>
        <v>36.291867646861178</v>
      </c>
      <c r="Q184" s="120">
        <v>21.592359000000002</v>
      </c>
      <c r="R184" s="49">
        <f t="shared" si="23"/>
        <v>6.2369798875987499</v>
      </c>
      <c r="S184" s="48">
        <f t="shared" si="19"/>
        <v>8.1711472619523864</v>
      </c>
      <c r="AF184" s="34"/>
    </row>
    <row r="185" spans="7:32" ht="18.5" x14ac:dyDescent="0.45">
      <c r="G185" s="59">
        <v>2008</v>
      </c>
      <c r="H185" s="59">
        <v>7</v>
      </c>
      <c r="I185" s="46">
        <v>1</v>
      </c>
      <c r="J185" s="46">
        <f t="shared" si="26"/>
        <v>182</v>
      </c>
      <c r="K185" s="119">
        <v>35.299999999999997</v>
      </c>
      <c r="L185" s="119">
        <v>22.9</v>
      </c>
      <c r="M185" s="54">
        <f t="shared" si="20"/>
        <v>29.099999999999998</v>
      </c>
      <c r="N185" s="36">
        <v>48</v>
      </c>
      <c r="O185" s="55">
        <f t="shared" si="21"/>
        <v>39.772989944873899</v>
      </c>
      <c r="P185" s="56">
        <f t="shared" si="22"/>
        <v>39.454806025314902</v>
      </c>
      <c r="Q185" s="120">
        <v>22.408823999999999</v>
      </c>
      <c r="R185" s="11">
        <f t="shared" si="23"/>
        <v>6.1639616044439975</v>
      </c>
      <c r="S185" s="35">
        <f t="shared" si="19"/>
        <v>8.7411240852330199</v>
      </c>
      <c r="AF185" s="34"/>
    </row>
    <row r="186" spans="7:32" ht="18.5" x14ac:dyDescent="0.45">
      <c r="G186" s="59">
        <v>2008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19">
        <v>34</v>
      </c>
      <c r="L186" s="119">
        <v>18.8</v>
      </c>
      <c r="M186" s="54">
        <f t="shared" si="20"/>
        <v>26.4</v>
      </c>
      <c r="N186" s="36">
        <v>45.5</v>
      </c>
      <c r="O186" s="55">
        <f t="shared" si="21"/>
        <v>28.687698114705668</v>
      </c>
      <c r="P186" s="56">
        <f t="shared" si="22"/>
        <v>34.884240907482095</v>
      </c>
      <c r="Q186" s="120">
        <v>17.895237999999999</v>
      </c>
      <c r="R186" s="11">
        <f t="shared" si="23"/>
        <v>4.639036232454</v>
      </c>
      <c r="S186" s="35">
        <f t="shared" si="19"/>
        <v>7.7789822205724954</v>
      </c>
      <c r="AF186" s="34"/>
    </row>
    <row r="187" spans="7:32" ht="18.5" x14ac:dyDescent="0.45">
      <c r="G187" s="59">
        <v>2008</v>
      </c>
      <c r="H187" s="59">
        <v>7</v>
      </c>
      <c r="I187" s="46">
        <f t="shared" si="27"/>
        <v>3</v>
      </c>
      <c r="J187" s="46">
        <f t="shared" si="26"/>
        <v>184</v>
      </c>
      <c r="K187" s="119">
        <v>35.299999999999997</v>
      </c>
      <c r="L187" s="119">
        <v>21.5</v>
      </c>
      <c r="M187" s="54">
        <f t="shared" si="20"/>
        <v>28.4</v>
      </c>
      <c r="N187" s="36">
        <v>47</v>
      </c>
      <c r="O187" s="55">
        <f t="shared" si="21"/>
        <v>39.751496718645846</v>
      </c>
      <c r="P187" s="56">
        <f t="shared" si="22"/>
        <v>43.885652377385007</v>
      </c>
      <c r="Q187" s="120">
        <v>23.627240999999998</v>
      </c>
      <c r="R187" s="11">
        <f t="shared" si="23"/>
        <v>6.4021081030829974</v>
      </c>
      <c r="S187" s="35">
        <f t="shared" si="19"/>
        <v>9.7261961743667946</v>
      </c>
      <c r="AF187" s="34"/>
    </row>
    <row r="188" spans="7:32" ht="18.5" x14ac:dyDescent="0.45">
      <c r="G188" s="59">
        <v>2008</v>
      </c>
      <c r="H188" s="59">
        <v>7</v>
      </c>
      <c r="I188" s="46">
        <f t="shared" si="27"/>
        <v>4</v>
      </c>
      <c r="J188" s="46">
        <f t="shared" si="27"/>
        <v>185</v>
      </c>
      <c r="K188" s="119">
        <v>34.1</v>
      </c>
      <c r="L188" s="119">
        <v>22.4</v>
      </c>
      <c r="M188" s="54">
        <f t="shared" si="20"/>
        <v>28.25</v>
      </c>
      <c r="N188" s="36">
        <v>48.5</v>
      </c>
      <c r="O188" s="55">
        <f t="shared" si="21"/>
        <v>46.339102814293717</v>
      </c>
      <c r="P188" s="56">
        <f t="shared" si="22"/>
        <v>43.373400234178931</v>
      </c>
      <c r="Q188" s="120">
        <v>25.360659000000002</v>
      </c>
      <c r="R188" s="11">
        <f t="shared" si="23"/>
        <v>6.8494892048617499</v>
      </c>
      <c r="S188" s="35">
        <f t="shared" si="19"/>
        <v>9.4029461667659024</v>
      </c>
      <c r="AF188" s="34"/>
    </row>
    <row r="189" spans="7:32" ht="18.5" x14ac:dyDescent="0.45">
      <c r="G189" s="59">
        <v>2008</v>
      </c>
      <c r="H189" s="59">
        <v>7</v>
      </c>
      <c r="I189" s="46">
        <f t="shared" si="27"/>
        <v>5</v>
      </c>
      <c r="J189" s="46">
        <f t="shared" si="27"/>
        <v>186</v>
      </c>
      <c r="K189" s="119">
        <v>32.9</v>
      </c>
      <c r="L189" s="119">
        <v>18.399999999999999</v>
      </c>
      <c r="M189" s="54">
        <f t="shared" si="20"/>
        <v>25.65</v>
      </c>
      <c r="N189" s="36">
        <v>39</v>
      </c>
      <c r="O189" s="55">
        <f t="shared" si="21"/>
        <v>40.759317299118464</v>
      </c>
      <c r="P189" s="56">
        <f t="shared" si="22"/>
        <v>47.280808066977414</v>
      </c>
      <c r="Q189" s="120">
        <v>24.833096999999999</v>
      </c>
      <c r="R189" s="11">
        <f t="shared" si="23"/>
        <v>6.3283236491722494</v>
      </c>
      <c r="S189" s="35">
        <f t="shared" si="19"/>
        <v>11.174953578601384</v>
      </c>
      <c r="AF189" s="34"/>
    </row>
    <row r="190" spans="7:32" ht="18.5" x14ac:dyDescent="0.45">
      <c r="G190" s="59">
        <v>2008</v>
      </c>
      <c r="H190" s="59">
        <v>7</v>
      </c>
      <c r="I190" s="46">
        <f t="shared" si="27"/>
        <v>6</v>
      </c>
      <c r="J190" s="46">
        <f t="shared" si="27"/>
        <v>187</v>
      </c>
      <c r="K190" s="119">
        <v>34.700000000000003</v>
      </c>
      <c r="L190" s="119">
        <v>22.2</v>
      </c>
      <c r="M190" s="54">
        <f t="shared" si="20"/>
        <v>28.450000000000003</v>
      </c>
      <c r="N190" s="36">
        <v>36.5</v>
      </c>
      <c r="O190" s="55">
        <f t="shared" si="21"/>
        <v>38.481127566532891</v>
      </c>
      <c r="P190" s="56">
        <f t="shared" si="22"/>
        <v>38.481127566532898</v>
      </c>
      <c r="Q190" s="120">
        <v>21.768212999999999</v>
      </c>
      <c r="R190" s="11">
        <f t="shared" si="23"/>
        <v>5.9047638275812506</v>
      </c>
      <c r="S190" s="35">
        <f t="shared" si="19"/>
        <v>9.8233517916648285</v>
      </c>
      <c r="AF190" s="34"/>
    </row>
    <row r="191" spans="7:32" ht="18.5" x14ac:dyDescent="0.45">
      <c r="G191" s="59">
        <v>2008</v>
      </c>
      <c r="H191" s="59">
        <v>7</v>
      </c>
      <c r="I191" s="46">
        <f t="shared" si="27"/>
        <v>7</v>
      </c>
      <c r="J191" s="46">
        <f t="shared" si="27"/>
        <v>188</v>
      </c>
      <c r="K191" s="119">
        <v>35.700000000000003</v>
      </c>
      <c r="L191" s="119">
        <v>25.1</v>
      </c>
      <c r="M191" s="54">
        <f t="shared" si="20"/>
        <v>30.400000000000002</v>
      </c>
      <c r="N191" s="36">
        <v>35</v>
      </c>
      <c r="O191" s="55">
        <f t="shared" si="21"/>
        <v>47.936649979849705</v>
      </c>
      <c r="P191" s="56">
        <f t="shared" si="22"/>
        <v>40.650279182912556</v>
      </c>
      <c r="Q191" s="120">
        <v>24.971267999999998</v>
      </c>
      <c r="R191" s="11">
        <f t="shared" si="23"/>
        <v>7.0592026647240012</v>
      </c>
      <c r="S191" s="35">
        <f t="shared" si="19"/>
        <v>10.773024932876108</v>
      </c>
      <c r="AF191" s="34"/>
    </row>
    <row r="192" spans="7:32" ht="18.5" x14ac:dyDescent="0.45">
      <c r="G192" s="59">
        <v>2008</v>
      </c>
      <c r="H192" s="59">
        <v>7</v>
      </c>
      <c r="I192" s="46">
        <f t="shared" si="27"/>
        <v>8</v>
      </c>
      <c r="J192" s="46">
        <f t="shared" si="27"/>
        <v>189</v>
      </c>
      <c r="K192" s="119">
        <v>34.6</v>
      </c>
      <c r="L192" s="119">
        <v>24</v>
      </c>
      <c r="M192" s="54">
        <f t="shared" si="20"/>
        <v>29.3</v>
      </c>
      <c r="N192" s="36">
        <v>52</v>
      </c>
      <c r="O192" s="55">
        <f t="shared" si="21"/>
        <v>49.769238208455626</v>
      </c>
      <c r="P192" s="56">
        <f t="shared" si="22"/>
        <v>42.204314000770374</v>
      </c>
      <c r="Q192" s="120">
        <v>25.925903999999999</v>
      </c>
      <c r="R192" s="11">
        <f t="shared" si="23"/>
        <v>7.1618106098159995</v>
      </c>
      <c r="S192" s="35">
        <f t="shared" si="19"/>
        <v>9.0818341776297355</v>
      </c>
      <c r="AF192" s="34"/>
    </row>
    <row r="193" spans="7:32" ht="18.5" x14ac:dyDescent="0.45">
      <c r="G193" s="59">
        <v>2008</v>
      </c>
      <c r="H193" s="59">
        <v>7</v>
      </c>
      <c r="I193" s="46">
        <f t="shared" si="27"/>
        <v>9</v>
      </c>
      <c r="J193" s="46">
        <f t="shared" si="27"/>
        <v>190</v>
      </c>
      <c r="K193" s="119">
        <v>31.9</v>
      </c>
      <c r="L193" s="119">
        <v>18.2</v>
      </c>
      <c r="M193" s="54">
        <f t="shared" si="20"/>
        <v>25.049999999999997</v>
      </c>
      <c r="N193" s="36">
        <v>42</v>
      </c>
      <c r="O193" s="55">
        <f t="shared" si="21"/>
        <v>42.505161102317764</v>
      </c>
      <c r="P193" s="56">
        <f t="shared" si="22"/>
        <v>46.585656568140266</v>
      </c>
      <c r="Q193" s="120">
        <v>25.172243999999999</v>
      </c>
      <c r="R193" s="11">
        <f t="shared" si="23"/>
        <v>6.3261687939209992</v>
      </c>
      <c r="S193" s="35">
        <f t="shared" si="19"/>
        <v>10.516598275096012</v>
      </c>
      <c r="AF193" s="34"/>
    </row>
    <row r="194" spans="7:32" ht="18.5" x14ac:dyDescent="0.45">
      <c r="G194" s="59">
        <v>2008</v>
      </c>
      <c r="H194" s="59">
        <v>7</v>
      </c>
      <c r="I194" s="46">
        <f t="shared" si="27"/>
        <v>10</v>
      </c>
      <c r="J194" s="46">
        <f t="shared" si="27"/>
        <v>191</v>
      </c>
      <c r="K194" s="119">
        <v>36</v>
      </c>
      <c r="L194" s="119">
        <v>21.7</v>
      </c>
      <c r="M194" s="54">
        <f t="shared" si="20"/>
        <v>28.85</v>
      </c>
      <c r="N194" s="36">
        <v>40.5</v>
      </c>
      <c r="O194" s="55">
        <f t="shared" si="21"/>
        <v>42.081378978341171</v>
      </c>
      <c r="P194" s="56">
        <f t="shared" si="22"/>
        <v>48.141097551222302</v>
      </c>
      <c r="Q194" s="120">
        <v>25.461147</v>
      </c>
      <c r="R194" s="11">
        <f t="shared" si="23"/>
        <v>6.9662271067807513</v>
      </c>
      <c r="S194" s="35">
        <f t="shared" si="19"/>
        <v>11.635355844754473</v>
      </c>
      <c r="AF194" s="34"/>
    </row>
    <row r="195" spans="7:32" ht="18.5" x14ac:dyDescent="0.45">
      <c r="G195" s="59">
        <v>2008</v>
      </c>
      <c r="H195" s="59">
        <v>7</v>
      </c>
      <c r="I195" s="46">
        <f t="shared" si="27"/>
        <v>11</v>
      </c>
      <c r="J195" s="46">
        <f t="shared" si="27"/>
        <v>192</v>
      </c>
      <c r="K195" s="119">
        <v>36.799999999999997</v>
      </c>
      <c r="L195" s="119">
        <v>26.2</v>
      </c>
      <c r="M195" s="54">
        <f t="shared" si="20"/>
        <v>31.5</v>
      </c>
      <c r="N195" s="36">
        <v>40</v>
      </c>
      <c r="O195" s="55">
        <f t="shared" si="21"/>
        <v>45.549462682060408</v>
      </c>
      <c r="P195" s="56">
        <f t="shared" si="22"/>
        <v>38.625944354387222</v>
      </c>
      <c r="Q195" s="120">
        <v>23.727729</v>
      </c>
      <c r="R195" s="11">
        <f t="shared" si="23"/>
        <v>6.8607423378404979</v>
      </c>
      <c r="S195" s="35">
        <f t="shared" si="19"/>
        <v>9.771826645052931</v>
      </c>
      <c r="AF195" s="34"/>
    </row>
    <row r="196" spans="7:32" ht="18.5" x14ac:dyDescent="0.45">
      <c r="G196" s="59">
        <v>2008</v>
      </c>
      <c r="H196" s="59">
        <v>7</v>
      </c>
      <c r="I196" s="46">
        <f t="shared" si="27"/>
        <v>12</v>
      </c>
      <c r="J196" s="46">
        <f t="shared" si="27"/>
        <v>193</v>
      </c>
      <c r="K196" s="119">
        <v>37.6</v>
      </c>
      <c r="L196" s="119">
        <v>27.2</v>
      </c>
      <c r="M196" s="54">
        <f t="shared" si="20"/>
        <v>32.4</v>
      </c>
      <c r="N196" s="36">
        <v>40</v>
      </c>
      <c r="O196" s="55">
        <f t="shared" si="21"/>
        <v>46.423540224075239</v>
      </c>
      <c r="P196" s="56">
        <f t="shared" si="22"/>
        <v>38.62438546643061</v>
      </c>
      <c r="Q196" s="120">
        <v>23.953827</v>
      </c>
      <c r="R196" s="11">
        <f t="shared" si="23"/>
        <v>7.0525576068210007</v>
      </c>
      <c r="S196" s="35">
        <f t="shared" ref="S196:S259" si="28">0.31*(IF(N196&gt;50,1,(1+(50-N196)/70)))*(P196+2.09)*((M196/(M196+15)))</f>
        <v>9.8598019921598326</v>
      </c>
      <c r="AF196" s="34"/>
    </row>
    <row r="197" spans="7:32" ht="18.5" x14ac:dyDescent="0.45">
      <c r="G197" s="59">
        <v>2008</v>
      </c>
      <c r="H197" s="59">
        <v>7</v>
      </c>
      <c r="I197" s="46">
        <f t="shared" si="27"/>
        <v>13</v>
      </c>
      <c r="J197" s="46">
        <f t="shared" si="27"/>
        <v>194</v>
      </c>
      <c r="K197" s="119">
        <v>39.299999999999997</v>
      </c>
      <c r="L197" s="119">
        <v>26.5</v>
      </c>
      <c r="M197" s="54">
        <f t="shared" ref="M197:M260" si="29">(K197+L197)/2</f>
        <v>32.9</v>
      </c>
      <c r="N197" s="36">
        <v>40.5</v>
      </c>
      <c r="O197" s="55">
        <f t="shared" ref="O197:O260" si="30">((Q197)/(0.16*(K197-(L197))^0.5))</f>
        <v>41.077602928110736</v>
      </c>
      <c r="P197" s="56">
        <f t="shared" ref="P197:P260" si="31">0.16*((K197-L197)^1/2)*O197</f>
        <v>42.063465398385382</v>
      </c>
      <c r="Q197" s="120">
        <v>23.514192000000001</v>
      </c>
      <c r="R197" s="11">
        <f t="shared" ref="R197:R260" si="32">0.0023*0.408*O197*(K197-L197)^0.5*(M197+17.8)</f>
        <v>6.992074319256</v>
      </c>
      <c r="S197" s="35">
        <f t="shared" si="28"/>
        <v>10.677165192678654</v>
      </c>
      <c r="AF197" s="34"/>
    </row>
    <row r="198" spans="7:32" ht="18.5" x14ac:dyDescent="0.45">
      <c r="G198" s="59">
        <v>2008</v>
      </c>
      <c r="H198" s="59">
        <v>7</v>
      </c>
      <c r="I198" s="46">
        <f t="shared" si="27"/>
        <v>14</v>
      </c>
      <c r="J198" s="46">
        <f t="shared" si="27"/>
        <v>195</v>
      </c>
      <c r="K198" s="119">
        <v>35.700000000000003</v>
      </c>
      <c r="L198" s="119">
        <v>26.5</v>
      </c>
      <c r="M198" s="54">
        <f t="shared" si="29"/>
        <v>31.1</v>
      </c>
      <c r="N198" s="36">
        <v>32.5</v>
      </c>
      <c r="O198" s="55">
        <f t="shared" si="30"/>
        <v>44.414788952415009</v>
      </c>
      <c r="P198" s="56">
        <f t="shared" si="31"/>
        <v>32.689284668977457</v>
      </c>
      <c r="Q198" s="120">
        <v>21.554675999999997</v>
      </c>
      <c r="R198" s="11">
        <f t="shared" si="32"/>
        <v>6.1818487447859995</v>
      </c>
      <c r="S198" s="35">
        <f t="shared" si="28"/>
        <v>9.0918406587204892</v>
      </c>
      <c r="AF198" s="34"/>
    </row>
    <row r="199" spans="7:32" ht="18.5" x14ac:dyDescent="0.45">
      <c r="G199" s="59">
        <v>2008</v>
      </c>
      <c r="H199" s="59">
        <v>7</v>
      </c>
      <c r="I199" s="46">
        <f t="shared" si="27"/>
        <v>15</v>
      </c>
      <c r="J199" s="46">
        <f t="shared" si="27"/>
        <v>196</v>
      </c>
      <c r="K199" s="119">
        <v>35</v>
      </c>
      <c r="L199" s="119">
        <v>24.7</v>
      </c>
      <c r="M199" s="54">
        <f t="shared" si="29"/>
        <v>29.85</v>
      </c>
      <c r="N199" s="36">
        <v>36</v>
      </c>
      <c r="O199" s="55">
        <f t="shared" si="30"/>
        <v>45.033884445115575</v>
      </c>
      <c r="P199" s="56">
        <f t="shared" si="31"/>
        <v>37.107920782775238</v>
      </c>
      <c r="Q199" s="120">
        <v>23.124800999999998</v>
      </c>
      <c r="R199" s="11">
        <f t="shared" si="32"/>
        <v>6.4626245422672497</v>
      </c>
      <c r="S199" s="35">
        <f t="shared" si="28"/>
        <v>9.7048283602250347</v>
      </c>
      <c r="AF199" s="34"/>
    </row>
    <row r="200" spans="7:32" ht="18.5" x14ac:dyDescent="0.45">
      <c r="G200" s="59">
        <v>2008</v>
      </c>
      <c r="H200" s="59">
        <v>7</v>
      </c>
      <c r="I200" s="46">
        <f t="shared" si="27"/>
        <v>16</v>
      </c>
      <c r="J200" s="46">
        <f t="shared" si="27"/>
        <v>197</v>
      </c>
      <c r="K200" s="119">
        <v>36.5</v>
      </c>
      <c r="L200" s="119">
        <v>24.3</v>
      </c>
      <c r="M200" s="54">
        <f t="shared" si="29"/>
        <v>30.4</v>
      </c>
      <c r="N200" s="36">
        <v>29.5</v>
      </c>
      <c r="O200" s="55">
        <f t="shared" si="30"/>
        <v>42.615015488100248</v>
      </c>
      <c r="P200" s="56">
        <f t="shared" si="31"/>
        <v>41.592255116385843</v>
      </c>
      <c r="Q200" s="120">
        <v>23.815655999999997</v>
      </c>
      <c r="R200" s="11">
        <f t="shared" si="32"/>
        <v>6.7325192416079984</v>
      </c>
      <c r="S200" s="35">
        <f t="shared" si="28"/>
        <v>11.722898768288932</v>
      </c>
      <c r="AF200" s="34"/>
    </row>
    <row r="201" spans="7:32" ht="18.5" x14ac:dyDescent="0.45">
      <c r="G201" s="59">
        <v>2008</v>
      </c>
      <c r="H201" s="59">
        <v>7</v>
      </c>
      <c r="I201" s="46">
        <f t="shared" si="27"/>
        <v>17</v>
      </c>
      <c r="J201" s="46">
        <f t="shared" si="27"/>
        <v>198</v>
      </c>
      <c r="K201" s="119">
        <v>38</v>
      </c>
      <c r="L201" s="119">
        <v>22.7</v>
      </c>
      <c r="M201" s="54">
        <f t="shared" si="29"/>
        <v>30.35</v>
      </c>
      <c r="N201" s="36">
        <v>40.5</v>
      </c>
      <c r="O201" s="55">
        <f t="shared" si="30"/>
        <v>37.351228511585198</v>
      </c>
      <c r="P201" s="56">
        <f t="shared" si="31"/>
        <v>45.71790369818028</v>
      </c>
      <c r="Q201" s="120">
        <v>23.376020999999998</v>
      </c>
      <c r="R201" s="11">
        <f t="shared" si="32"/>
        <v>6.6013824863947486</v>
      </c>
      <c r="S201" s="35">
        <f t="shared" si="28"/>
        <v>11.264499172963985</v>
      </c>
      <c r="AF201" s="34"/>
    </row>
    <row r="202" spans="7:32" ht="18.5" x14ac:dyDescent="0.45">
      <c r="G202" s="59">
        <v>2008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19">
        <v>39</v>
      </c>
      <c r="L202" s="119">
        <v>29</v>
      </c>
      <c r="M202" s="54">
        <f t="shared" si="29"/>
        <v>34</v>
      </c>
      <c r="N202" s="36">
        <v>48</v>
      </c>
      <c r="O202" s="55">
        <f t="shared" si="30"/>
        <v>48.410419308925789</v>
      </c>
      <c r="P202" s="56">
        <f t="shared" si="31"/>
        <v>38.728335447140637</v>
      </c>
      <c r="Q202" s="120">
        <v>24.493949999999998</v>
      </c>
      <c r="R202" s="11">
        <f t="shared" si="32"/>
        <v>7.4414334676499987</v>
      </c>
      <c r="S202" s="35">
        <f t="shared" si="28"/>
        <v>9.030967464759792</v>
      </c>
      <c r="AF202" s="34"/>
    </row>
    <row r="203" spans="7:32" ht="18.5" x14ac:dyDescent="0.45">
      <c r="G203" s="59">
        <v>2008</v>
      </c>
      <c r="H203" s="59">
        <v>7</v>
      </c>
      <c r="I203" s="46">
        <f t="shared" si="33"/>
        <v>19</v>
      </c>
      <c r="J203" s="46">
        <f t="shared" si="33"/>
        <v>200</v>
      </c>
      <c r="K203" s="119">
        <v>36.799999999999997</v>
      </c>
      <c r="L203" s="119">
        <v>25.9</v>
      </c>
      <c r="M203" s="54">
        <f t="shared" si="29"/>
        <v>31.349999999999998</v>
      </c>
      <c r="N203" s="36">
        <v>38</v>
      </c>
      <c r="O203" s="55">
        <f t="shared" si="30"/>
        <v>45.702964083130965</v>
      </c>
      <c r="P203" s="56">
        <f t="shared" si="31"/>
        <v>39.852984680490195</v>
      </c>
      <c r="Q203" s="120">
        <v>24.142242</v>
      </c>
      <c r="R203" s="11">
        <f t="shared" si="32"/>
        <v>6.9593573545694989</v>
      </c>
      <c r="S203" s="35">
        <f t="shared" si="28"/>
        <v>10.302073515987736</v>
      </c>
      <c r="AF203" s="34"/>
    </row>
    <row r="204" spans="7:32" ht="18.5" x14ac:dyDescent="0.45">
      <c r="G204" s="59">
        <v>2008</v>
      </c>
      <c r="H204" s="59">
        <v>7</v>
      </c>
      <c r="I204" s="46">
        <f t="shared" si="33"/>
        <v>20</v>
      </c>
      <c r="J204" s="46">
        <f t="shared" si="33"/>
        <v>201</v>
      </c>
      <c r="K204" s="119">
        <v>39</v>
      </c>
      <c r="L204" s="119">
        <v>26.1</v>
      </c>
      <c r="M204" s="54">
        <f t="shared" si="29"/>
        <v>32.549999999999997</v>
      </c>
      <c r="N204" s="36">
        <v>44</v>
      </c>
      <c r="O204" s="55">
        <f t="shared" si="30"/>
        <v>41.289662760801058</v>
      </c>
      <c r="P204" s="56">
        <f t="shared" si="31"/>
        <v>42.610931969146684</v>
      </c>
      <c r="Q204" s="120">
        <v>23.727729</v>
      </c>
      <c r="R204" s="11">
        <f t="shared" si="32"/>
        <v>7.0068636249547502</v>
      </c>
      <c r="S204" s="35">
        <f t="shared" si="28"/>
        <v>10.298981915768442</v>
      </c>
      <c r="AF204" s="34"/>
    </row>
    <row r="205" spans="7:32" ht="18.5" x14ac:dyDescent="0.45">
      <c r="G205" s="59">
        <v>2008</v>
      </c>
      <c r="H205" s="59">
        <v>7</v>
      </c>
      <c r="I205" s="46">
        <f t="shared" si="33"/>
        <v>21</v>
      </c>
      <c r="J205" s="46">
        <f t="shared" si="33"/>
        <v>202</v>
      </c>
      <c r="K205" s="119">
        <v>41</v>
      </c>
      <c r="L205" s="119">
        <v>29.6</v>
      </c>
      <c r="M205" s="54">
        <f t="shared" si="29"/>
        <v>35.299999999999997</v>
      </c>
      <c r="N205" s="36">
        <v>39</v>
      </c>
      <c r="O205" s="55">
        <f t="shared" si="30"/>
        <v>42.550326512385887</v>
      </c>
      <c r="P205" s="56">
        <f t="shared" si="31"/>
        <v>38.805897779295925</v>
      </c>
      <c r="Q205" s="120">
        <v>22.986629999999998</v>
      </c>
      <c r="R205" s="11">
        <f t="shared" si="32"/>
        <v>7.1587606608449965</v>
      </c>
      <c r="S205" s="35">
        <f t="shared" si="28"/>
        <v>10.295208338911005</v>
      </c>
      <c r="AF205" s="34"/>
    </row>
    <row r="206" spans="7:32" ht="18.5" x14ac:dyDescent="0.45">
      <c r="G206" s="59">
        <v>2008</v>
      </c>
      <c r="H206" s="59">
        <v>7</v>
      </c>
      <c r="I206" s="46">
        <f t="shared" si="33"/>
        <v>22</v>
      </c>
      <c r="J206" s="46">
        <f t="shared" si="33"/>
        <v>203</v>
      </c>
      <c r="K206" s="119">
        <v>39</v>
      </c>
      <c r="L206" s="119">
        <v>30</v>
      </c>
      <c r="M206" s="54">
        <f t="shared" si="29"/>
        <v>34.5</v>
      </c>
      <c r="N206" s="36">
        <v>38.5</v>
      </c>
      <c r="O206" s="55">
        <f t="shared" si="30"/>
        <v>48.229006249999998</v>
      </c>
      <c r="P206" s="56">
        <f t="shared" si="31"/>
        <v>34.724884499999995</v>
      </c>
      <c r="Q206" s="120">
        <v>23.149922999999998</v>
      </c>
      <c r="R206" s="11">
        <f t="shared" si="32"/>
        <v>7.1009958060584992</v>
      </c>
      <c r="S206" s="35">
        <f t="shared" si="28"/>
        <v>9.2610152850768372</v>
      </c>
      <c r="AF206" s="34"/>
    </row>
    <row r="207" spans="7:32" ht="18.5" x14ac:dyDescent="0.45">
      <c r="G207" s="59">
        <v>2008</v>
      </c>
      <c r="H207" s="59">
        <v>7</v>
      </c>
      <c r="I207" s="46">
        <f t="shared" si="33"/>
        <v>23</v>
      </c>
      <c r="J207" s="46">
        <f t="shared" si="33"/>
        <v>204</v>
      </c>
      <c r="K207" s="119">
        <v>37</v>
      </c>
      <c r="L207" s="119">
        <v>28.1</v>
      </c>
      <c r="M207" s="54">
        <f t="shared" si="29"/>
        <v>32.549999999999997</v>
      </c>
      <c r="N207" s="36">
        <v>45.5</v>
      </c>
      <c r="O207" s="55">
        <f t="shared" si="30"/>
        <v>48.42025281093936</v>
      </c>
      <c r="P207" s="56">
        <f t="shared" si="31"/>
        <v>34.47522000138882</v>
      </c>
      <c r="Q207" s="120">
        <v>23.11224</v>
      </c>
      <c r="R207" s="11">
        <f t="shared" si="32"/>
        <v>6.8251080306599983</v>
      </c>
      <c r="S207" s="35">
        <f t="shared" si="28"/>
        <v>8.2582607046985235</v>
      </c>
      <c r="AF207" s="34"/>
    </row>
    <row r="208" spans="7:32" ht="18.5" x14ac:dyDescent="0.45">
      <c r="G208" s="59">
        <v>2008</v>
      </c>
      <c r="H208" s="59">
        <v>7</v>
      </c>
      <c r="I208" s="46">
        <f t="shared" si="33"/>
        <v>24</v>
      </c>
      <c r="J208" s="46">
        <f t="shared" si="33"/>
        <v>205</v>
      </c>
      <c r="K208" s="119">
        <v>39</v>
      </c>
      <c r="L208" s="119">
        <v>28.3</v>
      </c>
      <c r="M208" s="54">
        <f t="shared" si="29"/>
        <v>33.65</v>
      </c>
      <c r="N208" s="36">
        <v>29</v>
      </c>
      <c r="O208" s="55">
        <f t="shared" si="30"/>
        <v>44.016111729103969</v>
      </c>
      <c r="P208" s="56">
        <f t="shared" si="31"/>
        <v>37.677791640113</v>
      </c>
      <c r="Q208" s="120">
        <v>23.036874000000001</v>
      </c>
      <c r="R208" s="11">
        <f t="shared" si="32"/>
        <v>6.9514746362145008</v>
      </c>
      <c r="S208" s="35">
        <f t="shared" si="28"/>
        <v>11.085077780924779</v>
      </c>
      <c r="AF208" s="34"/>
    </row>
    <row r="209" spans="7:32" ht="18.5" x14ac:dyDescent="0.45">
      <c r="G209" s="59">
        <v>2008</v>
      </c>
      <c r="H209" s="59">
        <v>7</v>
      </c>
      <c r="I209" s="46">
        <f t="shared" si="33"/>
        <v>25</v>
      </c>
      <c r="J209" s="46">
        <f t="shared" si="33"/>
        <v>206</v>
      </c>
      <c r="K209" s="119">
        <v>38.799999999999997</v>
      </c>
      <c r="L209" s="119">
        <v>29.6</v>
      </c>
      <c r="M209" s="54">
        <f t="shared" si="29"/>
        <v>34.200000000000003</v>
      </c>
      <c r="N209" s="36">
        <v>40.5</v>
      </c>
      <c r="O209" s="55">
        <f t="shared" si="30"/>
        <v>39.186474635172701</v>
      </c>
      <c r="P209" s="56">
        <f t="shared" si="31"/>
        <v>28.841245331487094</v>
      </c>
      <c r="Q209" s="120">
        <v>19.017353999999997</v>
      </c>
      <c r="R209" s="11">
        <f t="shared" si="32"/>
        <v>5.7999126229199991</v>
      </c>
      <c r="S209" s="35">
        <f t="shared" si="28"/>
        <v>7.5698834230115795</v>
      </c>
      <c r="AF209" s="34"/>
    </row>
    <row r="210" spans="7:32" ht="18.5" x14ac:dyDescent="0.45">
      <c r="G210" s="59">
        <v>2008</v>
      </c>
      <c r="H210" s="59">
        <v>7</v>
      </c>
      <c r="I210" s="46">
        <f t="shared" si="33"/>
        <v>26</v>
      </c>
      <c r="J210" s="46">
        <f t="shared" si="33"/>
        <v>207</v>
      </c>
      <c r="K210" s="119">
        <v>39</v>
      </c>
      <c r="L210" s="119">
        <v>30.8</v>
      </c>
      <c r="M210" s="54">
        <f t="shared" si="29"/>
        <v>34.9</v>
      </c>
      <c r="N210" s="36">
        <v>42.5</v>
      </c>
      <c r="O210" s="55">
        <f t="shared" si="30"/>
        <v>39.295652775203315</v>
      </c>
      <c r="P210" s="56">
        <f t="shared" si="31"/>
        <v>25.777948220533371</v>
      </c>
      <c r="Q210" s="120">
        <v>18.004099999999998</v>
      </c>
      <c r="R210" s="11">
        <f t="shared" si="32"/>
        <v>5.5648062505499984</v>
      </c>
      <c r="S210" s="35">
        <f t="shared" si="28"/>
        <v>6.6895242526026824</v>
      </c>
      <c r="AF210" s="34"/>
    </row>
    <row r="211" spans="7:32" ht="18.5" x14ac:dyDescent="0.45">
      <c r="G211" s="59">
        <v>2008</v>
      </c>
      <c r="H211" s="59">
        <v>7</v>
      </c>
      <c r="I211" s="46">
        <f t="shared" si="33"/>
        <v>27</v>
      </c>
      <c r="J211" s="46">
        <f t="shared" si="33"/>
        <v>208</v>
      </c>
      <c r="K211" s="119">
        <v>38</v>
      </c>
      <c r="L211" s="119">
        <v>28.4</v>
      </c>
      <c r="M211" s="54">
        <f t="shared" si="29"/>
        <v>33.200000000000003</v>
      </c>
      <c r="N211" s="36">
        <v>47</v>
      </c>
      <c r="O211" s="55">
        <f t="shared" si="30"/>
        <v>35.067491997608599</v>
      </c>
      <c r="P211" s="56">
        <f t="shared" si="31"/>
        <v>26.931833854163408</v>
      </c>
      <c r="Q211" s="120">
        <v>17.384423999999999</v>
      </c>
      <c r="R211" s="11">
        <f t="shared" si="32"/>
        <v>5.1999419847599979</v>
      </c>
      <c r="S211" s="35">
        <f t="shared" si="28"/>
        <v>6.4625276004666965</v>
      </c>
      <c r="AF211" s="34"/>
    </row>
    <row r="212" spans="7:32" ht="18.5" x14ac:dyDescent="0.45">
      <c r="G212" s="59">
        <v>2008</v>
      </c>
      <c r="H212" s="59">
        <v>7</v>
      </c>
      <c r="I212" s="46">
        <f t="shared" si="33"/>
        <v>28</v>
      </c>
      <c r="J212" s="46">
        <f t="shared" si="33"/>
        <v>209</v>
      </c>
      <c r="K212" s="119">
        <v>31.2</v>
      </c>
      <c r="L212" s="119">
        <v>22.7</v>
      </c>
      <c r="M212" s="54">
        <f t="shared" si="29"/>
        <v>26.95</v>
      </c>
      <c r="N212" s="36">
        <v>42</v>
      </c>
      <c r="O212" s="55">
        <f t="shared" si="30"/>
        <v>34.646615791598769</v>
      </c>
      <c r="P212" s="56">
        <f t="shared" si="31"/>
        <v>23.559698738287164</v>
      </c>
      <c r="Q212" s="120">
        <v>16.161819999999999</v>
      </c>
      <c r="R212" s="11">
        <f t="shared" si="32"/>
        <v>4.2418110749249989</v>
      </c>
      <c r="S212" s="35">
        <f t="shared" si="28"/>
        <v>5.692031953857847</v>
      </c>
      <c r="AF212" s="34"/>
    </row>
    <row r="213" spans="7:32" ht="18.5" x14ac:dyDescent="0.45">
      <c r="G213" s="59">
        <v>2008</v>
      </c>
      <c r="H213" s="59">
        <v>7</v>
      </c>
      <c r="I213" s="46">
        <f t="shared" si="33"/>
        <v>29</v>
      </c>
      <c r="J213" s="46">
        <f t="shared" si="33"/>
        <v>210</v>
      </c>
      <c r="K213" s="119">
        <v>36</v>
      </c>
      <c r="L213" s="119">
        <v>22.7</v>
      </c>
      <c r="M213" s="54">
        <f t="shared" si="29"/>
        <v>29.35</v>
      </c>
      <c r="N213" s="36">
        <v>39</v>
      </c>
      <c r="O213" s="55">
        <f t="shared" si="30"/>
        <v>37.069058829947053</v>
      </c>
      <c r="P213" s="56">
        <f t="shared" si="31"/>
        <v>39.441478595063664</v>
      </c>
      <c r="Q213" s="120">
        <v>21.630042</v>
      </c>
      <c r="R213" s="11">
        <f t="shared" si="32"/>
        <v>5.9814582569594998</v>
      </c>
      <c r="S213" s="35">
        <f t="shared" si="28"/>
        <v>9.8591743590826599</v>
      </c>
      <c r="AF213" s="34"/>
    </row>
    <row r="214" spans="7:32" ht="18.5" x14ac:dyDescent="0.45">
      <c r="G214" s="59">
        <v>2008</v>
      </c>
      <c r="H214" s="59">
        <v>7</v>
      </c>
      <c r="I214" s="46">
        <f t="shared" si="33"/>
        <v>30</v>
      </c>
      <c r="J214" s="46">
        <f t="shared" si="33"/>
        <v>211</v>
      </c>
      <c r="K214" s="119">
        <v>37.6</v>
      </c>
      <c r="L214" s="119">
        <v>27</v>
      </c>
      <c r="M214" s="54">
        <f t="shared" si="29"/>
        <v>32.299999999999997</v>
      </c>
      <c r="N214" s="36">
        <v>48.5</v>
      </c>
      <c r="O214" s="55">
        <f t="shared" si="30"/>
        <v>43.740987456462463</v>
      </c>
      <c r="P214" s="56">
        <f t="shared" si="31"/>
        <v>37.092357363080176</v>
      </c>
      <c r="Q214" s="120">
        <v>22.785654000000001</v>
      </c>
      <c r="R214" s="11">
        <f t="shared" si="32"/>
        <v>6.6952568215710002</v>
      </c>
      <c r="S214" s="35">
        <f t="shared" si="28"/>
        <v>8.4723061056391735</v>
      </c>
      <c r="AF214" s="34"/>
    </row>
    <row r="215" spans="7:32" ht="18.5" x14ac:dyDescent="0.45">
      <c r="G215" s="59">
        <v>2008</v>
      </c>
      <c r="H215" s="60">
        <v>7</v>
      </c>
      <c r="I215" s="60">
        <f t="shared" si="33"/>
        <v>31</v>
      </c>
      <c r="J215" s="46">
        <f t="shared" si="33"/>
        <v>212</v>
      </c>
      <c r="K215" s="119">
        <v>39.799999999999997</v>
      </c>
      <c r="L215" s="119">
        <v>26.6</v>
      </c>
      <c r="M215" s="54">
        <f t="shared" si="29"/>
        <v>33.200000000000003</v>
      </c>
      <c r="N215" s="36">
        <v>45</v>
      </c>
      <c r="O215" s="55">
        <f t="shared" si="30"/>
        <v>27.010167683109799</v>
      </c>
      <c r="P215" s="56">
        <f t="shared" si="31"/>
        <v>28.522737073363938</v>
      </c>
      <c r="Q215" s="120">
        <v>15.70125</v>
      </c>
      <c r="R215" s="49">
        <f t="shared" si="32"/>
        <v>4.6964793937499998</v>
      </c>
      <c r="S215" s="48">
        <f t="shared" si="28"/>
        <v>7.0035482356045113</v>
      </c>
      <c r="AF215" s="34"/>
    </row>
    <row r="216" spans="7:32" ht="18.5" x14ac:dyDescent="0.45">
      <c r="G216" s="59">
        <v>2008</v>
      </c>
      <c r="H216" s="59">
        <v>8</v>
      </c>
      <c r="I216" s="46">
        <v>1</v>
      </c>
      <c r="J216" s="46">
        <f t="shared" si="33"/>
        <v>213</v>
      </c>
      <c r="K216" s="119">
        <v>40.200000000000003</v>
      </c>
      <c r="L216" s="119">
        <v>26</v>
      </c>
      <c r="M216" s="54">
        <f t="shared" si="29"/>
        <v>33.1</v>
      </c>
      <c r="N216" s="36">
        <v>42</v>
      </c>
      <c r="O216" s="55">
        <f t="shared" si="30"/>
        <v>33.260516084714233</v>
      </c>
      <c r="P216" s="56">
        <f t="shared" si="31"/>
        <v>37.783946272235383</v>
      </c>
      <c r="Q216" s="120">
        <v>20.0536365</v>
      </c>
      <c r="R216" s="11">
        <f t="shared" si="32"/>
        <v>5.9865820238902492</v>
      </c>
      <c r="S216" s="35">
        <f t="shared" si="28"/>
        <v>9.4782987497932183</v>
      </c>
      <c r="AF216" s="34"/>
    </row>
    <row r="217" spans="7:32" ht="18.5" x14ac:dyDescent="0.45">
      <c r="G217" s="59">
        <v>2008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19">
        <v>38.299999999999997</v>
      </c>
      <c r="L217" s="119">
        <v>29.1</v>
      </c>
      <c r="M217" s="54">
        <f t="shared" si="29"/>
        <v>33.700000000000003</v>
      </c>
      <c r="N217" s="36">
        <v>25.5</v>
      </c>
      <c r="O217" s="55">
        <f t="shared" si="30"/>
        <v>40.247667145108025</v>
      </c>
      <c r="P217" s="56">
        <f t="shared" si="31"/>
        <v>29.622283018799493</v>
      </c>
      <c r="Q217" s="120">
        <v>19.532354999999999</v>
      </c>
      <c r="R217" s="11">
        <f t="shared" si="32"/>
        <v>5.8996989968624982</v>
      </c>
      <c r="S217" s="35">
        <f t="shared" si="28"/>
        <v>9.1838315799073467</v>
      </c>
      <c r="AF217" s="34"/>
    </row>
    <row r="218" spans="7:32" ht="18.5" x14ac:dyDescent="0.45">
      <c r="G218" s="59">
        <v>2008</v>
      </c>
      <c r="H218" s="59">
        <v>8</v>
      </c>
      <c r="I218" s="46">
        <f t="shared" si="34"/>
        <v>3</v>
      </c>
      <c r="J218" s="46">
        <f t="shared" si="34"/>
        <v>215</v>
      </c>
      <c r="K218" s="119">
        <v>35.299999999999997</v>
      </c>
      <c r="L218" s="119">
        <v>27.3</v>
      </c>
      <c r="M218" s="54">
        <f t="shared" si="29"/>
        <v>31.299999999999997</v>
      </c>
      <c r="N218" s="36">
        <v>19</v>
      </c>
      <c r="O218" s="55">
        <f t="shared" si="30"/>
        <v>42.494666982372969</v>
      </c>
      <c r="P218" s="56">
        <f t="shared" si="31"/>
        <v>27.196586868718686</v>
      </c>
      <c r="Q218" s="120">
        <v>19.230891</v>
      </c>
      <c r="R218" s="11">
        <f t="shared" si="32"/>
        <v>5.537948527606499</v>
      </c>
      <c r="S218" s="35">
        <f t="shared" si="28"/>
        <v>8.8555825335096934</v>
      </c>
      <c r="AF218" s="34"/>
    </row>
    <row r="219" spans="7:32" ht="18.5" x14ac:dyDescent="0.45">
      <c r="G219" s="59">
        <v>2008</v>
      </c>
      <c r="H219" s="59">
        <v>8</v>
      </c>
      <c r="I219" s="46">
        <f t="shared" si="34"/>
        <v>4</v>
      </c>
      <c r="J219" s="46">
        <f t="shared" si="34"/>
        <v>216</v>
      </c>
      <c r="K219" s="119">
        <v>36.5</v>
      </c>
      <c r="L219" s="119">
        <v>25.9</v>
      </c>
      <c r="M219" s="54">
        <f t="shared" si="29"/>
        <v>31.2</v>
      </c>
      <c r="N219" s="36">
        <v>29</v>
      </c>
      <c r="O219" s="55">
        <f t="shared" si="30"/>
        <v>39.424759918035342</v>
      </c>
      <c r="P219" s="56">
        <f t="shared" si="31"/>
        <v>33.432196410493972</v>
      </c>
      <c r="Q219" s="120">
        <v>20.537234999999999</v>
      </c>
      <c r="R219" s="11">
        <f t="shared" si="32"/>
        <v>5.9020932804749986</v>
      </c>
      <c r="S219" s="35">
        <f t="shared" si="28"/>
        <v>9.6675733503676842</v>
      </c>
      <c r="AF219" s="34"/>
    </row>
    <row r="220" spans="7:32" ht="18.5" x14ac:dyDescent="0.45">
      <c r="G220" s="59">
        <v>2008</v>
      </c>
      <c r="H220" s="59">
        <v>8</v>
      </c>
      <c r="I220" s="46">
        <f t="shared" si="34"/>
        <v>5</v>
      </c>
      <c r="J220" s="46">
        <f t="shared" si="34"/>
        <v>217</v>
      </c>
      <c r="K220" s="119">
        <v>38</v>
      </c>
      <c r="L220" s="119">
        <v>28.2</v>
      </c>
      <c r="M220" s="54">
        <f t="shared" si="29"/>
        <v>33.1</v>
      </c>
      <c r="N220" s="36">
        <v>38</v>
      </c>
      <c r="O220" s="55">
        <f t="shared" si="30"/>
        <v>42.507043323044982</v>
      </c>
      <c r="P220" s="56">
        <f t="shared" si="31"/>
        <v>33.325521965267271</v>
      </c>
      <c r="Q220" s="120">
        <v>21.290894999999999</v>
      </c>
      <c r="R220" s="11">
        <f t="shared" si="32"/>
        <v>6.3559389480074993</v>
      </c>
      <c r="S220" s="35">
        <f t="shared" si="28"/>
        <v>8.8502200809681675</v>
      </c>
      <c r="AF220" s="34"/>
    </row>
    <row r="221" spans="7:32" ht="18.5" x14ac:dyDescent="0.45">
      <c r="G221" s="59">
        <v>2008</v>
      </c>
      <c r="H221" s="59">
        <v>8</v>
      </c>
      <c r="I221" s="46">
        <f t="shared" si="34"/>
        <v>6</v>
      </c>
      <c r="J221" s="46">
        <f t="shared" si="34"/>
        <v>218</v>
      </c>
      <c r="K221" s="119">
        <v>38.5</v>
      </c>
      <c r="L221" s="119">
        <v>27.8</v>
      </c>
      <c r="M221" s="54">
        <f t="shared" si="29"/>
        <v>33.15</v>
      </c>
      <c r="N221" s="36">
        <v>45.5</v>
      </c>
      <c r="O221" s="55">
        <f t="shared" si="30"/>
        <v>38.712098265564173</v>
      </c>
      <c r="P221" s="56">
        <f t="shared" si="31"/>
        <v>33.13755611532293</v>
      </c>
      <c r="Q221" s="120">
        <v>20.260892999999999</v>
      </c>
      <c r="R221" s="11">
        <f t="shared" si="32"/>
        <v>6.0543955028227492</v>
      </c>
      <c r="S221" s="35">
        <f t="shared" si="28"/>
        <v>8.0018366833479142</v>
      </c>
      <c r="AF221" s="34"/>
    </row>
    <row r="222" spans="7:32" ht="18.5" x14ac:dyDescent="0.45">
      <c r="G222" s="59">
        <v>2008</v>
      </c>
      <c r="H222" s="59">
        <v>8</v>
      </c>
      <c r="I222" s="46">
        <f t="shared" si="34"/>
        <v>7</v>
      </c>
      <c r="J222" s="46">
        <f t="shared" si="34"/>
        <v>219</v>
      </c>
      <c r="K222" s="119">
        <v>36.799999999999997</v>
      </c>
      <c r="L222" s="119">
        <v>27.6</v>
      </c>
      <c r="M222" s="54">
        <f t="shared" si="29"/>
        <v>32.200000000000003</v>
      </c>
      <c r="N222" s="36">
        <v>47.5</v>
      </c>
      <c r="O222" s="55">
        <f t="shared" si="30"/>
        <v>43.819485837085459</v>
      </c>
      <c r="P222" s="56">
        <f t="shared" si="31"/>
        <v>32.251141576094881</v>
      </c>
      <c r="Q222" s="120">
        <v>21.265772999999999</v>
      </c>
      <c r="R222" s="11">
        <f t="shared" si="32"/>
        <v>6.2361879322499991</v>
      </c>
      <c r="S222" s="35">
        <f t="shared" si="28"/>
        <v>7.5219468683147683</v>
      </c>
      <c r="AF222" s="34"/>
    </row>
    <row r="223" spans="7:32" ht="18.5" x14ac:dyDescent="0.45">
      <c r="G223" s="59">
        <v>2008</v>
      </c>
      <c r="H223" s="59">
        <v>8</v>
      </c>
      <c r="I223" s="46">
        <f t="shared" si="34"/>
        <v>8</v>
      </c>
      <c r="J223" s="46">
        <f t="shared" si="34"/>
        <v>220</v>
      </c>
      <c r="K223" s="119">
        <v>37</v>
      </c>
      <c r="L223" s="119">
        <v>27</v>
      </c>
      <c r="M223" s="54">
        <f t="shared" si="29"/>
        <v>32</v>
      </c>
      <c r="N223" s="36">
        <v>41.5</v>
      </c>
      <c r="O223" s="55">
        <f t="shared" si="30"/>
        <v>39.646892121207429</v>
      </c>
      <c r="P223" s="56">
        <f t="shared" si="31"/>
        <v>31.717513696965945</v>
      </c>
      <c r="Q223" s="120">
        <v>20.059916999999999</v>
      </c>
      <c r="R223" s="11">
        <f t="shared" si="32"/>
        <v>5.8590403776089985</v>
      </c>
      <c r="S223" s="35">
        <f t="shared" si="28"/>
        <v>8.0020021477511598</v>
      </c>
      <c r="AF223" s="34"/>
    </row>
    <row r="224" spans="7:32" ht="18.5" x14ac:dyDescent="0.45">
      <c r="G224" s="59">
        <v>2008</v>
      </c>
      <c r="H224" s="59">
        <v>8</v>
      </c>
      <c r="I224" s="46">
        <f t="shared" si="34"/>
        <v>9</v>
      </c>
      <c r="J224" s="46">
        <f t="shared" si="34"/>
        <v>221</v>
      </c>
      <c r="K224" s="119">
        <v>35.6</v>
      </c>
      <c r="L224" s="119">
        <v>24.2</v>
      </c>
      <c r="M224" s="54">
        <f t="shared" si="29"/>
        <v>29.9</v>
      </c>
      <c r="N224" s="36">
        <v>45.5</v>
      </c>
      <c r="O224" s="55">
        <f t="shared" si="30"/>
        <v>39.899650434565125</v>
      </c>
      <c r="P224" s="56">
        <f t="shared" si="31"/>
        <v>36.388481196323397</v>
      </c>
      <c r="Q224" s="120">
        <v>21.554675999999997</v>
      </c>
      <c r="R224" s="11">
        <f t="shared" si="32"/>
        <v>6.0301469350979993</v>
      </c>
      <c r="S224" s="35">
        <f t="shared" si="28"/>
        <v>8.454008795593305</v>
      </c>
      <c r="AF224" s="34"/>
    </row>
    <row r="225" spans="7:32" ht="18.5" x14ac:dyDescent="0.45">
      <c r="G225" s="59">
        <v>2008</v>
      </c>
      <c r="H225" s="59">
        <v>8</v>
      </c>
      <c r="I225" s="46">
        <f t="shared" si="34"/>
        <v>10</v>
      </c>
      <c r="J225" s="46">
        <f t="shared" si="34"/>
        <v>222</v>
      </c>
      <c r="K225" s="119">
        <v>37.5</v>
      </c>
      <c r="L225" s="119">
        <v>24.1</v>
      </c>
      <c r="M225" s="54">
        <f t="shared" si="29"/>
        <v>30.8</v>
      </c>
      <c r="N225" s="36">
        <v>48</v>
      </c>
      <c r="O225" s="55">
        <f t="shared" si="30"/>
        <v>36.308540501671231</v>
      </c>
      <c r="P225" s="56">
        <f t="shared" si="31"/>
        <v>38.922755417791556</v>
      </c>
      <c r="Q225" s="120">
        <v>21.265772999999999</v>
      </c>
      <c r="R225" s="11">
        <f t="shared" si="32"/>
        <v>6.0615746701469995</v>
      </c>
      <c r="S225" s="35">
        <f t="shared" si="28"/>
        <v>8.7942809695861843</v>
      </c>
      <c r="AF225" s="34"/>
    </row>
    <row r="226" spans="7:32" ht="18.5" x14ac:dyDescent="0.45">
      <c r="G226" s="59">
        <v>2008</v>
      </c>
      <c r="H226" s="59">
        <v>8</v>
      </c>
      <c r="I226" s="46">
        <f t="shared" si="34"/>
        <v>11</v>
      </c>
      <c r="J226" s="46">
        <f t="shared" si="34"/>
        <v>223</v>
      </c>
      <c r="K226" s="119">
        <v>36</v>
      </c>
      <c r="L226" s="119">
        <v>26.2</v>
      </c>
      <c r="M226" s="54">
        <f t="shared" si="29"/>
        <v>31.1</v>
      </c>
      <c r="N226" s="36">
        <v>53.5</v>
      </c>
      <c r="O226" s="55">
        <f t="shared" si="30"/>
        <v>43.10891296301731</v>
      </c>
      <c r="P226" s="56">
        <f t="shared" si="31"/>
        <v>33.797387763005574</v>
      </c>
      <c r="Q226" s="120">
        <v>21.592359000000002</v>
      </c>
      <c r="R226" s="11">
        <f t="shared" si="32"/>
        <v>6.1926561726615006</v>
      </c>
      <c r="S226" s="35">
        <f t="shared" si="28"/>
        <v>7.5052126989834438</v>
      </c>
      <c r="AF226" s="34"/>
    </row>
    <row r="227" spans="7:32" ht="18.5" x14ac:dyDescent="0.45">
      <c r="G227" s="59">
        <v>2008</v>
      </c>
      <c r="H227" s="59">
        <v>8</v>
      </c>
      <c r="I227" s="46">
        <f t="shared" si="34"/>
        <v>12</v>
      </c>
      <c r="J227" s="46">
        <f t="shared" si="34"/>
        <v>224</v>
      </c>
      <c r="K227" s="119">
        <v>36.799999999999997</v>
      </c>
      <c r="L227" s="119">
        <v>26</v>
      </c>
      <c r="M227" s="54">
        <f t="shared" si="29"/>
        <v>31.4</v>
      </c>
      <c r="N227" s="36">
        <v>49</v>
      </c>
      <c r="O227" s="55">
        <f t="shared" si="30"/>
        <v>40.336054969384051</v>
      </c>
      <c r="P227" s="56">
        <f t="shared" si="31"/>
        <v>34.850351493547812</v>
      </c>
      <c r="Q227" s="120">
        <v>21.209248499999998</v>
      </c>
      <c r="R227" s="11">
        <f t="shared" si="32"/>
        <v>6.1200983286629986</v>
      </c>
      <c r="S227" s="35">
        <f t="shared" si="28"/>
        <v>7.8602198528669325</v>
      </c>
      <c r="AF227" s="34"/>
    </row>
    <row r="228" spans="7:32" ht="18.5" x14ac:dyDescent="0.45">
      <c r="G228" s="59">
        <v>2008</v>
      </c>
      <c r="H228" s="59">
        <v>8</v>
      </c>
      <c r="I228" s="46">
        <f t="shared" si="34"/>
        <v>13</v>
      </c>
      <c r="J228" s="46">
        <f t="shared" si="34"/>
        <v>225</v>
      </c>
      <c r="K228" s="119">
        <v>36.1</v>
      </c>
      <c r="L228" s="119">
        <v>27.4</v>
      </c>
      <c r="M228" s="54">
        <f t="shared" si="29"/>
        <v>31.75</v>
      </c>
      <c r="N228" s="36">
        <v>47.5</v>
      </c>
      <c r="O228" s="55">
        <f t="shared" si="30"/>
        <v>43.943200029648835</v>
      </c>
      <c r="P228" s="56">
        <f t="shared" si="31"/>
        <v>30.584467220635602</v>
      </c>
      <c r="Q228" s="120">
        <v>20.738211</v>
      </c>
      <c r="R228" s="11">
        <f t="shared" si="32"/>
        <v>6.0267470523682496</v>
      </c>
      <c r="S228" s="35">
        <f t="shared" si="28"/>
        <v>7.1247936325088421</v>
      </c>
      <c r="AF228" s="34"/>
    </row>
    <row r="229" spans="7:32" ht="18.5" x14ac:dyDescent="0.45">
      <c r="G229" s="59">
        <v>2008</v>
      </c>
      <c r="H229" s="59">
        <v>8</v>
      </c>
      <c r="I229" s="46">
        <f t="shared" si="34"/>
        <v>14</v>
      </c>
      <c r="J229" s="46">
        <f t="shared" si="34"/>
        <v>226</v>
      </c>
      <c r="K229" s="119">
        <v>33.299999999999997</v>
      </c>
      <c r="L229" s="119">
        <v>23.4</v>
      </c>
      <c r="M229" s="54">
        <f t="shared" si="29"/>
        <v>28.349999999999998</v>
      </c>
      <c r="N229" s="36">
        <v>50.5</v>
      </c>
      <c r="O229" s="55">
        <f t="shared" si="30"/>
        <v>40.670006335682572</v>
      </c>
      <c r="P229" s="56">
        <f t="shared" si="31"/>
        <v>32.210645017860593</v>
      </c>
      <c r="Q229" s="120">
        <v>20.474429999999998</v>
      </c>
      <c r="R229" s="11">
        <f t="shared" si="32"/>
        <v>5.5418088494925</v>
      </c>
      <c r="S229" s="35">
        <f t="shared" si="28"/>
        <v>6.953892012444471</v>
      </c>
      <c r="AF229" s="34"/>
    </row>
    <row r="230" spans="7:32" ht="18.5" x14ac:dyDescent="0.45">
      <c r="G230" s="59">
        <v>2008</v>
      </c>
      <c r="H230" s="59">
        <v>8</v>
      </c>
      <c r="I230" s="46">
        <f t="shared" si="34"/>
        <v>15</v>
      </c>
      <c r="J230" s="46">
        <f t="shared" si="34"/>
        <v>227</v>
      </c>
      <c r="K230" s="119">
        <v>35.5</v>
      </c>
      <c r="L230" s="119">
        <v>23.9</v>
      </c>
      <c r="M230" s="54">
        <f t="shared" si="29"/>
        <v>29.7</v>
      </c>
      <c r="N230" s="36">
        <v>48</v>
      </c>
      <c r="O230" s="55">
        <f t="shared" si="30"/>
        <v>35.935306510776279</v>
      </c>
      <c r="P230" s="56">
        <f t="shared" si="31"/>
        <v>33.347964442000389</v>
      </c>
      <c r="Q230" s="120">
        <v>19.582598999999998</v>
      </c>
      <c r="R230" s="11">
        <f t="shared" si="32"/>
        <v>5.4554672989124988</v>
      </c>
      <c r="S230" s="35">
        <f t="shared" si="28"/>
        <v>7.507819872310586</v>
      </c>
      <c r="AF230" s="34"/>
    </row>
    <row r="231" spans="7:32" ht="18.5" x14ac:dyDescent="0.45">
      <c r="G231" s="59">
        <v>2008</v>
      </c>
      <c r="H231" s="59">
        <v>8</v>
      </c>
      <c r="I231" s="46">
        <f t="shared" si="34"/>
        <v>16</v>
      </c>
      <c r="J231" s="46">
        <f t="shared" si="34"/>
        <v>228</v>
      </c>
      <c r="K231" s="119">
        <v>36</v>
      </c>
      <c r="L231" s="119">
        <v>25.1</v>
      </c>
      <c r="M231" s="54">
        <f t="shared" si="29"/>
        <v>30.55</v>
      </c>
      <c r="N231" s="36">
        <v>28</v>
      </c>
      <c r="O231" s="55">
        <f t="shared" si="30"/>
        <v>38.14128740340378</v>
      </c>
      <c r="P231" s="56">
        <f t="shared" si="31"/>
        <v>33.259202615768089</v>
      </c>
      <c r="Q231" s="120">
        <v>20.147843999999999</v>
      </c>
      <c r="R231" s="11">
        <f t="shared" si="32"/>
        <v>5.7133795296509984</v>
      </c>
      <c r="S231" s="35">
        <f t="shared" si="28"/>
        <v>9.659484193282772</v>
      </c>
      <c r="AF231" s="34"/>
    </row>
    <row r="232" spans="7:32" ht="18.5" x14ac:dyDescent="0.45">
      <c r="G232" s="59">
        <v>2008</v>
      </c>
      <c r="H232" s="59">
        <v>8</v>
      </c>
      <c r="I232" s="46">
        <f t="shared" si="34"/>
        <v>17</v>
      </c>
      <c r="J232" s="46">
        <f t="shared" si="34"/>
        <v>229</v>
      </c>
      <c r="K232" s="119">
        <v>33.200000000000003</v>
      </c>
      <c r="L232" s="119">
        <v>24.8</v>
      </c>
      <c r="M232" s="54">
        <f t="shared" si="29"/>
        <v>29</v>
      </c>
      <c r="N232" s="36">
        <v>33</v>
      </c>
      <c r="O232" s="55">
        <f t="shared" si="30"/>
        <v>40.576670029272393</v>
      </c>
      <c r="P232" s="56">
        <f t="shared" si="31"/>
        <v>27.267522259671054</v>
      </c>
      <c r="Q232" s="120">
        <v>18.816377999999997</v>
      </c>
      <c r="R232" s="11">
        <f t="shared" si="32"/>
        <v>5.1647570661959987</v>
      </c>
      <c r="S232" s="35">
        <f t="shared" si="28"/>
        <v>7.4549996379728967</v>
      </c>
      <c r="AF232" s="34"/>
    </row>
    <row r="233" spans="7:32" ht="18.5" x14ac:dyDescent="0.45">
      <c r="G233" s="59">
        <v>2008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19">
        <v>35.299999999999997</v>
      </c>
      <c r="L233" s="119">
        <v>26.9</v>
      </c>
      <c r="M233" s="54">
        <f t="shared" si="29"/>
        <v>31.099999999999998</v>
      </c>
      <c r="N233" s="36">
        <v>38.5</v>
      </c>
      <c r="O233" s="55">
        <f t="shared" si="30"/>
        <v>42.716561172338167</v>
      </c>
      <c r="P233" s="56">
        <f t="shared" si="31"/>
        <v>28.705529107811245</v>
      </c>
      <c r="Q233" s="120">
        <v>19.808696999999999</v>
      </c>
      <c r="R233" s="11">
        <f t="shared" si="32"/>
        <v>5.6811045865544978</v>
      </c>
      <c r="S233" s="35">
        <f t="shared" si="28"/>
        <v>7.4983964160103094</v>
      </c>
      <c r="AF233" s="34"/>
    </row>
    <row r="234" spans="7:32" ht="18.5" x14ac:dyDescent="0.45">
      <c r="G234" s="59">
        <v>2008</v>
      </c>
      <c r="H234" s="59">
        <v>8</v>
      </c>
      <c r="I234" s="46">
        <f t="shared" si="35"/>
        <v>19</v>
      </c>
      <c r="J234" s="46">
        <f t="shared" si="35"/>
        <v>231</v>
      </c>
      <c r="K234" s="119">
        <v>36.200000000000003</v>
      </c>
      <c r="L234" s="119">
        <v>27.3</v>
      </c>
      <c r="M234" s="54">
        <f t="shared" si="29"/>
        <v>31.75</v>
      </c>
      <c r="N234" s="36">
        <v>48</v>
      </c>
      <c r="O234" s="55">
        <f t="shared" si="30"/>
        <v>43.05192043407434</v>
      </c>
      <c r="P234" s="56">
        <f t="shared" si="31"/>
        <v>30.652967349060937</v>
      </c>
      <c r="Q234" s="120">
        <v>20.549796000000001</v>
      </c>
      <c r="R234" s="11">
        <f t="shared" si="32"/>
        <v>5.9719916279069993</v>
      </c>
      <c r="S234" s="35">
        <f t="shared" si="28"/>
        <v>7.0904908301254466</v>
      </c>
      <c r="AF234" s="34"/>
    </row>
    <row r="235" spans="7:32" ht="18.5" x14ac:dyDescent="0.45">
      <c r="G235" s="59">
        <v>2008</v>
      </c>
      <c r="H235" s="59">
        <v>8</v>
      </c>
      <c r="I235" s="46">
        <f t="shared" si="35"/>
        <v>20</v>
      </c>
      <c r="J235" s="46">
        <f t="shared" si="35"/>
        <v>232</v>
      </c>
      <c r="K235" s="119">
        <v>39.299999999999997</v>
      </c>
      <c r="L235" s="119">
        <v>28</v>
      </c>
      <c r="M235" s="54">
        <f t="shared" si="29"/>
        <v>33.65</v>
      </c>
      <c r="N235" s="36">
        <v>40.5</v>
      </c>
      <c r="O235" s="55">
        <f t="shared" si="30"/>
        <v>38.184118417927962</v>
      </c>
      <c r="P235" s="56">
        <f t="shared" si="31"/>
        <v>34.518443049806869</v>
      </c>
      <c r="Q235" s="120">
        <v>20.537234999999999</v>
      </c>
      <c r="R235" s="11">
        <f t="shared" si="32"/>
        <v>6.1971979444987495</v>
      </c>
      <c r="S235" s="35">
        <f t="shared" si="28"/>
        <v>8.9148546196117433</v>
      </c>
      <c r="AF235" s="34"/>
    </row>
    <row r="236" spans="7:32" ht="18.5" x14ac:dyDescent="0.45">
      <c r="G236" s="59">
        <v>2008</v>
      </c>
      <c r="H236" s="59">
        <v>8</v>
      </c>
      <c r="I236" s="46">
        <f t="shared" si="35"/>
        <v>21</v>
      </c>
      <c r="J236" s="46">
        <f t="shared" si="35"/>
        <v>233</v>
      </c>
      <c r="K236" s="119">
        <v>39</v>
      </c>
      <c r="L236" s="119">
        <v>29.9</v>
      </c>
      <c r="M236" s="54">
        <f t="shared" si="29"/>
        <v>34.450000000000003</v>
      </c>
      <c r="N236" s="36">
        <v>48.5</v>
      </c>
      <c r="O236" s="55">
        <f t="shared" si="30"/>
        <v>43.096685373069349</v>
      </c>
      <c r="P236" s="56">
        <f t="shared" si="31"/>
        <v>31.374386951594492</v>
      </c>
      <c r="Q236" s="120">
        <v>20.801016000000001</v>
      </c>
      <c r="R236" s="11">
        <f t="shared" si="32"/>
        <v>6.37439334939</v>
      </c>
      <c r="S236" s="35">
        <f t="shared" si="28"/>
        <v>7.3820247904501128</v>
      </c>
      <c r="AF236" s="34"/>
    </row>
    <row r="237" spans="7:32" ht="18.5" x14ac:dyDescent="0.45">
      <c r="G237" s="59">
        <v>2008</v>
      </c>
      <c r="H237" s="59">
        <v>8</v>
      </c>
      <c r="I237" s="46">
        <f t="shared" si="35"/>
        <v>22</v>
      </c>
      <c r="J237" s="46">
        <f t="shared" si="35"/>
        <v>234</v>
      </c>
      <c r="K237" s="119">
        <v>37.700000000000003</v>
      </c>
      <c r="L237" s="119">
        <v>28.2</v>
      </c>
      <c r="M237" s="54">
        <f t="shared" si="29"/>
        <v>32.950000000000003</v>
      </c>
      <c r="N237" s="36">
        <v>49.5</v>
      </c>
      <c r="O237" s="55">
        <f t="shared" si="30"/>
        <v>41.644743097455439</v>
      </c>
      <c r="P237" s="56">
        <f t="shared" si="31"/>
        <v>31.650004754066149</v>
      </c>
      <c r="Q237" s="120">
        <v>20.537234999999999</v>
      </c>
      <c r="R237" s="11">
        <f t="shared" si="32"/>
        <v>6.1128823262062495</v>
      </c>
      <c r="S237" s="35">
        <f t="shared" si="28"/>
        <v>7.2387689970233318</v>
      </c>
      <c r="AF237" s="34"/>
    </row>
    <row r="238" spans="7:32" ht="18.5" x14ac:dyDescent="0.45">
      <c r="G238" s="59">
        <v>2008</v>
      </c>
      <c r="H238" s="59">
        <v>8</v>
      </c>
      <c r="I238" s="46">
        <f t="shared" si="35"/>
        <v>23</v>
      </c>
      <c r="J238" s="46">
        <f t="shared" si="35"/>
        <v>235</v>
      </c>
      <c r="K238" s="119">
        <v>38.9</v>
      </c>
      <c r="L238" s="119">
        <v>29</v>
      </c>
      <c r="M238" s="54">
        <f t="shared" si="29"/>
        <v>33.950000000000003</v>
      </c>
      <c r="N238" s="36">
        <v>53</v>
      </c>
      <c r="O238" s="55">
        <f t="shared" si="30"/>
        <v>40.769810032211851</v>
      </c>
      <c r="P238" s="56">
        <f t="shared" si="31"/>
        <v>32.289689545511784</v>
      </c>
      <c r="Q238" s="120">
        <v>20.524673999999997</v>
      </c>
      <c r="R238" s="11">
        <f t="shared" si="32"/>
        <v>6.2295207732674989</v>
      </c>
      <c r="S238" s="35">
        <f t="shared" si="28"/>
        <v>7.3918088380334774</v>
      </c>
      <c r="AF238" s="34"/>
    </row>
    <row r="239" spans="7:32" ht="18.5" x14ac:dyDescent="0.45">
      <c r="G239" s="59">
        <v>2008</v>
      </c>
      <c r="H239" s="59">
        <v>8</v>
      </c>
      <c r="I239" s="46">
        <f t="shared" si="35"/>
        <v>24</v>
      </c>
      <c r="J239" s="46">
        <f t="shared" si="35"/>
        <v>236</v>
      </c>
      <c r="K239" s="119">
        <v>38.9</v>
      </c>
      <c r="L239" s="119">
        <v>30.7</v>
      </c>
      <c r="M239" s="54">
        <f t="shared" si="29"/>
        <v>34.799999999999997</v>
      </c>
      <c r="N239" s="36">
        <v>52</v>
      </c>
      <c r="O239" s="55">
        <f t="shared" si="30"/>
        <v>44.139070442844655</v>
      </c>
      <c r="P239" s="56">
        <f t="shared" si="31"/>
        <v>28.955230210506091</v>
      </c>
      <c r="Q239" s="120">
        <v>20.223209999999998</v>
      </c>
      <c r="R239" s="11">
        <f t="shared" si="32"/>
        <v>6.2388400617899977</v>
      </c>
      <c r="S239" s="35">
        <f t="shared" si="28"/>
        <v>6.7252197492156576</v>
      </c>
      <c r="AF239" s="34"/>
    </row>
    <row r="240" spans="7:32" ht="18.5" x14ac:dyDescent="0.45">
      <c r="G240" s="59">
        <v>2008</v>
      </c>
      <c r="H240" s="59">
        <v>8</v>
      </c>
      <c r="I240" s="46">
        <f t="shared" si="35"/>
        <v>25</v>
      </c>
      <c r="J240" s="46">
        <f t="shared" si="35"/>
        <v>237</v>
      </c>
      <c r="K240" s="119">
        <v>32.200000000000003</v>
      </c>
      <c r="L240" s="119">
        <v>22.4</v>
      </c>
      <c r="M240" s="54">
        <f t="shared" si="29"/>
        <v>27.3</v>
      </c>
      <c r="N240" s="36">
        <v>30.5</v>
      </c>
      <c r="O240" s="55">
        <f t="shared" si="30"/>
        <v>38.670124368221444</v>
      </c>
      <c r="P240" s="56">
        <f t="shared" si="31"/>
        <v>30.317377504685627</v>
      </c>
      <c r="Q240" s="120">
        <v>19.369062</v>
      </c>
      <c r="R240" s="11">
        <f t="shared" si="32"/>
        <v>5.123339643212999</v>
      </c>
      <c r="S240" s="35">
        <f t="shared" si="28"/>
        <v>8.2899680533883231</v>
      </c>
      <c r="AF240" s="34"/>
    </row>
    <row r="241" spans="7:32" ht="18.5" x14ac:dyDescent="0.45">
      <c r="G241" s="59">
        <v>2008</v>
      </c>
      <c r="H241" s="59">
        <v>8</v>
      </c>
      <c r="I241" s="46">
        <f t="shared" si="35"/>
        <v>26</v>
      </c>
      <c r="J241" s="46">
        <f t="shared" si="35"/>
        <v>238</v>
      </c>
      <c r="K241" s="119">
        <v>36</v>
      </c>
      <c r="L241" s="119">
        <v>25.5</v>
      </c>
      <c r="M241" s="54">
        <f t="shared" si="29"/>
        <v>30.75</v>
      </c>
      <c r="N241" s="36">
        <v>23</v>
      </c>
      <c r="O241" s="55">
        <f t="shared" si="30"/>
        <v>35.832553454430048</v>
      </c>
      <c r="P241" s="56">
        <f t="shared" si="31"/>
        <v>30.099344901721238</v>
      </c>
      <c r="Q241" s="120">
        <v>18.577718999999998</v>
      </c>
      <c r="R241" s="11">
        <f t="shared" si="32"/>
        <v>5.2899265299442488</v>
      </c>
      <c r="S241" s="35">
        <f t="shared" si="28"/>
        <v>9.2939760302072756</v>
      </c>
      <c r="AF241" s="34"/>
    </row>
    <row r="242" spans="7:32" ht="18.5" x14ac:dyDescent="0.45">
      <c r="G242" s="59">
        <v>2008</v>
      </c>
      <c r="H242" s="59">
        <v>8</v>
      </c>
      <c r="I242" s="46">
        <f t="shared" si="35"/>
        <v>27</v>
      </c>
      <c r="J242" s="46">
        <f t="shared" si="35"/>
        <v>239</v>
      </c>
      <c r="K242" s="119">
        <v>38.6</v>
      </c>
      <c r="L242" s="119">
        <v>26.8</v>
      </c>
      <c r="M242" s="54">
        <f t="shared" si="29"/>
        <v>32.700000000000003</v>
      </c>
      <c r="N242" s="36">
        <v>31</v>
      </c>
      <c r="O242" s="55">
        <f t="shared" si="30"/>
        <v>33.458333522637922</v>
      </c>
      <c r="P242" s="56">
        <f t="shared" si="31"/>
        <v>31.584666845370201</v>
      </c>
      <c r="Q242" s="120">
        <v>18.389303999999999</v>
      </c>
      <c r="R242" s="11">
        <f t="shared" si="32"/>
        <v>5.4465900319799996</v>
      </c>
      <c r="S242" s="35">
        <f t="shared" si="28"/>
        <v>9.0988465723944518</v>
      </c>
      <c r="AF242" s="34"/>
    </row>
    <row r="243" spans="7:32" ht="18.5" x14ac:dyDescent="0.45">
      <c r="G243" s="59">
        <v>2008</v>
      </c>
      <c r="H243" s="59">
        <v>8</v>
      </c>
      <c r="I243" s="46">
        <f t="shared" si="35"/>
        <v>28</v>
      </c>
      <c r="J243" s="46">
        <f t="shared" si="35"/>
        <v>240</v>
      </c>
      <c r="K243" s="119">
        <v>36.799999999999997</v>
      </c>
      <c r="L243" s="119">
        <v>27</v>
      </c>
      <c r="M243" s="54">
        <f t="shared" si="29"/>
        <v>31.9</v>
      </c>
      <c r="N243" s="36">
        <v>33.5</v>
      </c>
      <c r="O243" s="55">
        <f t="shared" si="30"/>
        <v>37.391151383280288</v>
      </c>
      <c r="P243" s="56">
        <f t="shared" si="31"/>
        <v>29.31466268449174</v>
      </c>
      <c r="Q243" s="120">
        <v>18.728451</v>
      </c>
      <c r="R243" s="11">
        <f t="shared" si="32"/>
        <v>5.4591655462155009</v>
      </c>
      <c r="S243" s="35">
        <f t="shared" si="28"/>
        <v>8.1826077835273239</v>
      </c>
      <c r="AF243" s="34"/>
    </row>
    <row r="244" spans="7:32" ht="18.5" x14ac:dyDescent="0.45">
      <c r="G244" s="59">
        <v>2008</v>
      </c>
      <c r="H244" s="59">
        <v>8</v>
      </c>
      <c r="I244" s="46">
        <f t="shared" si="35"/>
        <v>29</v>
      </c>
      <c r="J244" s="46">
        <f t="shared" si="35"/>
        <v>241</v>
      </c>
      <c r="K244" s="119">
        <v>39.1</v>
      </c>
      <c r="L244" s="119">
        <v>28.5</v>
      </c>
      <c r="M244" s="54">
        <f t="shared" si="29"/>
        <v>33.799999999999997</v>
      </c>
      <c r="N244" s="36">
        <v>24.5</v>
      </c>
      <c r="O244" s="55">
        <f t="shared" si="30"/>
        <v>27.537049435104809</v>
      </c>
      <c r="P244" s="56">
        <f t="shared" si="31"/>
        <v>23.351417920968881</v>
      </c>
      <c r="Q244" s="120">
        <v>14.344662</v>
      </c>
      <c r="R244" s="11">
        <f t="shared" si="32"/>
        <v>4.3411824397079997</v>
      </c>
      <c r="S244" s="35">
        <f t="shared" si="28"/>
        <v>7.4525554453160385</v>
      </c>
      <c r="AF244" s="34"/>
    </row>
    <row r="245" spans="7:32" ht="18.5" x14ac:dyDescent="0.45">
      <c r="G245" s="59">
        <v>2008</v>
      </c>
      <c r="H245" s="59">
        <v>8</v>
      </c>
      <c r="I245" s="46">
        <f t="shared" si="35"/>
        <v>30</v>
      </c>
      <c r="J245" s="46">
        <f t="shared" si="35"/>
        <v>242</v>
      </c>
      <c r="K245" s="119">
        <v>39.9</v>
      </c>
      <c r="L245" s="119">
        <v>30.8</v>
      </c>
      <c r="M245" s="54">
        <f t="shared" si="29"/>
        <v>35.35</v>
      </c>
      <c r="N245" s="36">
        <v>42.5</v>
      </c>
      <c r="O245" s="55">
        <f t="shared" si="30"/>
        <v>36.590543257569756</v>
      </c>
      <c r="P245" s="56">
        <f t="shared" si="31"/>
        <v>26.637915491510778</v>
      </c>
      <c r="Q245" s="120">
        <v>17.660765999999999</v>
      </c>
      <c r="R245" s="11">
        <f t="shared" si="32"/>
        <v>5.505297866158501</v>
      </c>
      <c r="S245" s="35">
        <f t="shared" si="28"/>
        <v>6.9224434099342798</v>
      </c>
      <c r="AF245" s="34"/>
    </row>
    <row r="246" spans="7:32" ht="18.5" x14ac:dyDescent="0.45">
      <c r="G246" s="59">
        <v>2008</v>
      </c>
      <c r="H246" s="60">
        <v>8</v>
      </c>
      <c r="I246" s="60">
        <f t="shared" si="35"/>
        <v>31</v>
      </c>
      <c r="J246" s="46">
        <f t="shared" si="35"/>
        <v>243</v>
      </c>
      <c r="K246" s="119">
        <v>36</v>
      </c>
      <c r="L246" s="119">
        <v>29.5</v>
      </c>
      <c r="M246" s="54">
        <f t="shared" si="29"/>
        <v>32.75</v>
      </c>
      <c r="N246" s="36">
        <v>36.5</v>
      </c>
      <c r="O246" s="55">
        <f t="shared" si="30"/>
        <v>36.335367908693264</v>
      </c>
      <c r="P246" s="56">
        <f t="shared" si="31"/>
        <v>18.894391312520497</v>
      </c>
      <c r="Q246" s="120">
        <v>14.82198</v>
      </c>
      <c r="R246" s="49">
        <f t="shared" si="32"/>
        <v>4.3943576369850001</v>
      </c>
      <c r="S246" s="48">
        <f t="shared" si="28"/>
        <v>5.3221171993509122</v>
      </c>
      <c r="AF246" s="34"/>
    </row>
    <row r="247" spans="7:32" ht="18.5" x14ac:dyDescent="0.45">
      <c r="G247" s="59">
        <v>2008</v>
      </c>
      <c r="H247" s="59">
        <v>9</v>
      </c>
      <c r="I247" s="46">
        <v>1</v>
      </c>
      <c r="J247" s="46">
        <f t="shared" si="35"/>
        <v>244</v>
      </c>
      <c r="K247" s="119">
        <v>33.5</v>
      </c>
      <c r="L247" s="119">
        <v>24.6</v>
      </c>
      <c r="M247" s="54">
        <f t="shared" si="29"/>
        <v>29.05</v>
      </c>
      <c r="N247" s="36">
        <v>41.5</v>
      </c>
      <c r="O247" s="55">
        <f t="shared" si="30"/>
        <v>38.052003024249082</v>
      </c>
      <c r="P247" s="56">
        <f t="shared" si="31"/>
        <v>27.093026153265342</v>
      </c>
      <c r="Q247" s="120">
        <v>18.163205999999999</v>
      </c>
      <c r="R247" s="11">
        <f t="shared" si="32"/>
        <v>4.9907994694514999</v>
      </c>
      <c r="S247" s="35">
        <f t="shared" si="28"/>
        <v>6.6905814006238487</v>
      </c>
      <c r="AF247" s="34"/>
    </row>
    <row r="248" spans="7:32" ht="18.5" x14ac:dyDescent="0.45">
      <c r="G248" s="59">
        <v>2008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19">
        <v>34</v>
      </c>
      <c r="L248" s="119">
        <v>25.2</v>
      </c>
      <c r="M248" s="54">
        <f t="shared" si="29"/>
        <v>29.6</v>
      </c>
      <c r="N248" s="36">
        <v>42</v>
      </c>
      <c r="O248" s="55">
        <f t="shared" si="30"/>
        <v>36.67972974608589</v>
      </c>
      <c r="P248" s="56">
        <f t="shared" si="31"/>
        <v>25.82252974124447</v>
      </c>
      <c r="Q248" s="120">
        <v>17.409545999999999</v>
      </c>
      <c r="R248" s="11">
        <f t="shared" si="32"/>
        <v>4.8398711975459996</v>
      </c>
      <c r="S248" s="35">
        <f t="shared" si="28"/>
        <v>6.3990323788089114</v>
      </c>
      <c r="AF248" s="34"/>
    </row>
    <row r="249" spans="7:32" ht="18.5" x14ac:dyDescent="0.45">
      <c r="G249" s="59">
        <v>2008</v>
      </c>
      <c r="H249" s="59">
        <v>9</v>
      </c>
      <c r="I249" s="46">
        <f t="shared" si="36"/>
        <v>3</v>
      </c>
      <c r="J249" s="46">
        <f t="shared" si="36"/>
        <v>246</v>
      </c>
      <c r="K249" s="119">
        <v>37.799999999999997</v>
      </c>
      <c r="L249" s="119">
        <v>26.3</v>
      </c>
      <c r="M249" s="54">
        <f t="shared" si="29"/>
        <v>32.049999999999997</v>
      </c>
      <c r="N249" s="36">
        <v>45.5</v>
      </c>
      <c r="O249" s="55">
        <f t="shared" si="30"/>
        <v>31.252810690040565</v>
      </c>
      <c r="P249" s="56">
        <f t="shared" si="31"/>
        <v>28.752585834837312</v>
      </c>
      <c r="Q249" s="120">
        <v>16.957349999999998</v>
      </c>
      <c r="R249" s="11">
        <f t="shared" si="32"/>
        <v>4.9578246588374997</v>
      </c>
      <c r="S249" s="35">
        <f t="shared" si="28"/>
        <v>6.9316897256325918</v>
      </c>
      <c r="AF249" s="34"/>
    </row>
    <row r="250" spans="7:32" ht="18.5" x14ac:dyDescent="0.45">
      <c r="G250" s="59">
        <v>2008</v>
      </c>
      <c r="H250" s="59">
        <v>9</v>
      </c>
      <c r="I250" s="46">
        <f t="shared" si="36"/>
        <v>4</v>
      </c>
      <c r="J250" s="46">
        <f t="shared" si="36"/>
        <v>247</v>
      </c>
      <c r="K250" s="119">
        <v>36.799999999999997</v>
      </c>
      <c r="L250" s="119">
        <v>26.5</v>
      </c>
      <c r="M250" s="54">
        <f t="shared" si="29"/>
        <v>31.65</v>
      </c>
      <c r="N250" s="36">
        <v>43</v>
      </c>
      <c r="O250" s="55">
        <f t="shared" si="30"/>
        <v>27.947426930225177</v>
      </c>
      <c r="P250" s="56">
        <f t="shared" si="31"/>
        <v>23.028679790505542</v>
      </c>
      <c r="Q250" s="120">
        <v>14.350942499999999</v>
      </c>
      <c r="R250" s="11">
        <f t="shared" si="32"/>
        <v>4.1621213353556241</v>
      </c>
      <c r="S250" s="35">
        <f t="shared" si="28"/>
        <v>5.8112994521114612</v>
      </c>
      <c r="AF250" s="34"/>
    </row>
    <row r="251" spans="7:32" ht="18.5" x14ac:dyDescent="0.45">
      <c r="G251" s="59">
        <v>2008</v>
      </c>
      <c r="H251" s="59">
        <v>9</v>
      </c>
      <c r="I251" s="46">
        <f t="shared" si="36"/>
        <v>5</v>
      </c>
      <c r="J251" s="46">
        <f t="shared" si="36"/>
        <v>248</v>
      </c>
      <c r="K251" s="119">
        <v>35.4</v>
      </c>
      <c r="L251" s="119">
        <v>25.7</v>
      </c>
      <c r="M251" s="54">
        <f t="shared" si="29"/>
        <v>30.549999999999997</v>
      </c>
      <c r="N251" s="36">
        <v>22.5</v>
      </c>
      <c r="O251" s="55">
        <f t="shared" si="30"/>
        <v>27.147764248646713</v>
      </c>
      <c r="P251" s="56">
        <f t="shared" si="31"/>
        <v>21.066665056949848</v>
      </c>
      <c r="Q251" s="120">
        <v>13.528197</v>
      </c>
      <c r="R251" s="11">
        <f t="shared" si="32"/>
        <v>3.8362280258317489</v>
      </c>
      <c r="S251" s="35">
        <f t="shared" si="28"/>
        <v>6.7060550889539732</v>
      </c>
      <c r="AF251" s="34"/>
    </row>
    <row r="252" spans="7:32" ht="18.5" x14ac:dyDescent="0.45">
      <c r="G252" s="59">
        <v>2008</v>
      </c>
      <c r="H252" s="59">
        <v>9</v>
      </c>
      <c r="I252" s="46">
        <f t="shared" si="36"/>
        <v>6</v>
      </c>
      <c r="J252" s="46">
        <f t="shared" si="36"/>
        <v>249</v>
      </c>
      <c r="K252" s="119">
        <v>37</v>
      </c>
      <c r="L252" s="119">
        <v>26.4</v>
      </c>
      <c r="M252" s="54">
        <f t="shared" si="29"/>
        <v>31.7</v>
      </c>
      <c r="N252" s="36">
        <v>20.5</v>
      </c>
      <c r="O252" s="55">
        <f t="shared" si="30"/>
        <v>27.995196492256291</v>
      </c>
      <c r="P252" s="56">
        <f t="shared" si="31"/>
        <v>23.739926625433338</v>
      </c>
      <c r="Q252" s="120">
        <v>14.583321</v>
      </c>
      <c r="R252" s="11">
        <f t="shared" si="32"/>
        <v>4.2337932944174996</v>
      </c>
      <c r="S252" s="35">
        <f t="shared" si="28"/>
        <v>7.7259570358945471</v>
      </c>
      <c r="AF252" s="34"/>
    </row>
    <row r="253" spans="7:32" ht="18.5" x14ac:dyDescent="0.45">
      <c r="G253" s="59">
        <v>2008</v>
      </c>
      <c r="H253" s="59">
        <v>9</v>
      </c>
      <c r="I253" s="46">
        <f t="shared" si="36"/>
        <v>7</v>
      </c>
      <c r="J253" s="46">
        <f t="shared" si="36"/>
        <v>250</v>
      </c>
      <c r="K253" s="119">
        <v>37.1</v>
      </c>
      <c r="L253" s="119">
        <v>26.4</v>
      </c>
      <c r="M253" s="54">
        <f t="shared" si="29"/>
        <v>31.75</v>
      </c>
      <c r="N253" s="36">
        <v>20.5</v>
      </c>
      <c r="O253" s="55">
        <f t="shared" si="30"/>
        <v>29.856075785717181</v>
      </c>
      <c r="P253" s="56">
        <f t="shared" si="31"/>
        <v>25.556800872573913</v>
      </c>
      <c r="Q253" s="120">
        <v>15.625883999999999</v>
      </c>
      <c r="R253" s="11">
        <f t="shared" si="32"/>
        <v>4.5410498686529994</v>
      </c>
      <c r="S253" s="35">
        <f t="shared" si="28"/>
        <v>8.2735850084145834</v>
      </c>
      <c r="AF253" s="34"/>
    </row>
    <row r="254" spans="7:32" ht="18.5" x14ac:dyDescent="0.45">
      <c r="G254" s="59">
        <v>2008</v>
      </c>
      <c r="H254" s="59">
        <v>9</v>
      </c>
      <c r="I254" s="46">
        <f t="shared" si="36"/>
        <v>8</v>
      </c>
      <c r="J254" s="46">
        <f t="shared" si="36"/>
        <v>251</v>
      </c>
      <c r="K254" s="119">
        <v>35.6</v>
      </c>
      <c r="L254" s="119">
        <v>25</v>
      </c>
      <c r="M254" s="54">
        <f t="shared" si="29"/>
        <v>30.3</v>
      </c>
      <c r="N254" s="36">
        <v>18</v>
      </c>
      <c r="O254" s="55">
        <f t="shared" si="30"/>
        <v>30.213592768989773</v>
      </c>
      <c r="P254" s="56">
        <f t="shared" si="31"/>
        <v>25.621126668103329</v>
      </c>
      <c r="Q254" s="120">
        <v>15.738932999999998</v>
      </c>
      <c r="R254" s="11">
        <f t="shared" si="32"/>
        <v>4.4400553023644989</v>
      </c>
      <c r="S254" s="35">
        <f t="shared" si="28"/>
        <v>8.3726403358361559</v>
      </c>
      <c r="AF254" s="34"/>
    </row>
    <row r="255" spans="7:32" ht="18.5" x14ac:dyDescent="0.45">
      <c r="G255" s="59">
        <v>2008</v>
      </c>
      <c r="H255" s="59">
        <v>9</v>
      </c>
      <c r="I255" s="46">
        <f t="shared" si="36"/>
        <v>9</v>
      </c>
      <c r="J255" s="46">
        <f t="shared" si="36"/>
        <v>252</v>
      </c>
      <c r="K255" s="119">
        <v>33.5</v>
      </c>
      <c r="L255" s="119">
        <v>26</v>
      </c>
      <c r="M255" s="54">
        <f t="shared" si="29"/>
        <v>29.75</v>
      </c>
      <c r="N255" s="36">
        <v>15.5</v>
      </c>
      <c r="O255" s="55">
        <f t="shared" si="30"/>
        <v>30.529747261399358</v>
      </c>
      <c r="P255" s="56">
        <f t="shared" si="31"/>
        <v>18.317848356839615</v>
      </c>
      <c r="Q255" s="120">
        <v>13.377464999999999</v>
      </c>
      <c r="R255" s="11">
        <f t="shared" si="32"/>
        <v>3.7307174722987488</v>
      </c>
      <c r="S255" s="35">
        <f t="shared" si="28"/>
        <v>6.2787196691826423</v>
      </c>
      <c r="AF255" s="34"/>
    </row>
    <row r="256" spans="7:32" ht="18.5" x14ac:dyDescent="0.45">
      <c r="G256" s="59">
        <v>2008</v>
      </c>
      <c r="H256" s="59">
        <v>9</v>
      </c>
      <c r="I256" s="46">
        <f t="shared" si="36"/>
        <v>10</v>
      </c>
      <c r="J256" s="46">
        <f t="shared" si="36"/>
        <v>253</v>
      </c>
      <c r="K256" s="119">
        <v>32.200000000000003</v>
      </c>
      <c r="L256" s="119">
        <v>24.8</v>
      </c>
      <c r="M256" s="54">
        <f t="shared" si="29"/>
        <v>28.5</v>
      </c>
      <c r="N256" s="36">
        <v>16</v>
      </c>
      <c r="O256" s="55">
        <f t="shared" si="30"/>
        <v>37.748188673441796</v>
      </c>
      <c r="P256" s="56">
        <f t="shared" si="31"/>
        <v>22.34692769467755</v>
      </c>
      <c r="Q256" s="120">
        <v>16.429787999999999</v>
      </c>
      <c r="R256" s="11">
        <f t="shared" si="32"/>
        <v>4.4615007165059986</v>
      </c>
      <c r="S256" s="35">
        <f t="shared" si="28"/>
        <v>7.3739332160845716</v>
      </c>
      <c r="AF256" s="34"/>
    </row>
    <row r="257" spans="7:32" ht="18.5" x14ac:dyDescent="0.45">
      <c r="G257" s="59">
        <v>2008</v>
      </c>
      <c r="H257" s="59">
        <v>9</v>
      </c>
      <c r="I257" s="46">
        <f t="shared" si="36"/>
        <v>11</v>
      </c>
      <c r="J257" s="46">
        <f t="shared" si="36"/>
        <v>254</v>
      </c>
      <c r="K257" s="119">
        <v>31.7</v>
      </c>
      <c r="L257" s="119">
        <v>24</v>
      </c>
      <c r="M257" s="54">
        <f t="shared" si="29"/>
        <v>27.85</v>
      </c>
      <c r="N257" s="36">
        <v>22</v>
      </c>
      <c r="O257" s="55">
        <f t="shared" si="30"/>
        <v>37.288445670087825</v>
      </c>
      <c r="P257" s="56">
        <f t="shared" si="31"/>
        <v>22.969682532774101</v>
      </c>
      <c r="Q257" s="120">
        <v>16.555397999999997</v>
      </c>
      <c r="R257" s="11">
        <f t="shared" si="32"/>
        <v>4.4324967331754994</v>
      </c>
      <c r="S257" s="35">
        <f t="shared" si="28"/>
        <v>7.0687019091105547</v>
      </c>
      <c r="AF257" s="34"/>
    </row>
    <row r="258" spans="7:32" ht="18.5" x14ac:dyDescent="0.45">
      <c r="G258" s="59">
        <v>2008</v>
      </c>
      <c r="H258" s="59">
        <v>9</v>
      </c>
      <c r="I258" s="46">
        <f t="shared" si="36"/>
        <v>12</v>
      </c>
      <c r="J258" s="46">
        <f t="shared" si="36"/>
        <v>255</v>
      </c>
      <c r="K258" s="119">
        <v>29.1</v>
      </c>
      <c r="L258" s="119">
        <v>19</v>
      </c>
      <c r="M258" s="54">
        <f t="shared" si="29"/>
        <v>24.05</v>
      </c>
      <c r="N258" s="36">
        <v>40</v>
      </c>
      <c r="O258" s="55">
        <f t="shared" si="30"/>
        <v>31.075933768409985</v>
      </c>
      <c r="P258" s="56">
        <f t="shared" si="31"/>
        <v>25.109354484875272</v>
      </c>
      <c r="Q258" s="120">
        <v>15.801737999999999</v>
      </c>
      <c r="R258" s="11">
        <f t="shared" si="32"/>
        <v>3.8785405425344992</v>
      </c>
      <c r="S258" s="35">
        <f t="shared" si="28"/>
        <v>5.9348026299465921</v>
      </c>
      <c r="AF258" s="34"/>
    </row>
    <row r="259" spans="7:32" ht="18.5" x14ac:dyDescent="0.45">
      <c r="G259" s="59">
        <v>2008</v>
      </c>
      <c r="H259" s="59">
        <v>9</v>
      </c>
      <c r="I259" s="46">
        <f t="shared" si="36"/>
        <v>13</v>
      </c>
      <c r="J259" s="46">
        <f t="shared" si="36"/>
        <v>256</v>
      </c>
      <c r="K259" s="119">
        <v>29.8</v>
      </c>
      <c r="L259" s="119">
        <v>20.9</v>
      </c>
      <c r="M259" s="54">
        <f t="shared" si="29"/>
        <v>25.35</v>
      </c>
      <c r="N259" s="36">
        <v>43</v>
      </c>
      <c r="O259" s="55">
        <f t="shared" si="30"/>
        <v>33.262608452732245</v>
      </c>
      <c r="P259" s="56">
        <f t="shared" si="31"/>
        <v>23.682977218345364</v>
      </c>
      <c r="Q259" s="120">
        <v>15.877103999999999</v>
      </c>
      <c r="R259" s="11">
        <f t="shared" si="32"/>
        <v>4.0180941255239997</v>
      </c>
      <c r="S259" s="35">
        <f t="shared" si="28"/>
        <v>5.5214531751525096</v>
      </c>
      <c r="AF259" s="34"/>
    </row>
    <row r="260" spans="7:32" ht="18.5" x14ac:dyDescent="0.45">
      <c r="G260" s="59">
        <v>2008</v>
      </c>
      <c r="H260" s="59">
        <v>9</v>
      </c>
      <c r="I260" s="46">
        <f t="shared" si="36"/>
        <v>14</v>
      </c>
      <c r="J260" s="46">
        <f t="shared" si="36"/>
        <v>257</v>
      </c>
      <c r="K260" s="119">
        <v>32.299999999999997</v>
      </c>
      <c r="L260" s="119">
        <v>22.8</v>
      </c>
      <c r="M260" s="54">
        <f t="shared" si="29"/>
        <v>27.549999999999997</v>
      </c>
      <c r="N260" s="36">
        <v>19</v>
      </c>
      <c r="O260" s="55">
        <f t="shared" si="30"/>
        <v>28.298048673561478</v>
      </c>
      <c r="P260" s="56">
        <f t="shared" si="31"/>
        <v>21.506516991906718</v>
      </c>
      <c r="Q260" s="120">
        <v>13.955271</v>
      </c>
      <c r="R260" s="11">
        <f t="shared" si="32"/>
        <v>3.7117915812202491</v>
      </c>
      <c r="S260" s="35">
        <f t="shared" ref="S260:S323" si="37">0.31*(IF(N260&gt;50,1,(1+(50-N260)/70)))*(P260+2.09)*((M260/(M260+15)))</f>
        <v>6.8336852074222971</v>
      </c>
      <c r="AF260" s="34"/>
    </row>
    <row r="261" spans="7:32" ht="18.5" x14ac:dyDescent="0.45">
      <c r="G261" s="59">
        <v>2008</v>
      </c>
      <c r="H261" s="59">
        <v>9</v>
      </c>
      <c r="I261" s="46">
        <f t="shared" si="36"/>
        <v>15</v>
      </c>
      <c r="J261" s="46">
        <f t="shared" si="36"/>
        <v>258</v>
      </c>
      <c r="K261" s="119">
        <v>30</v>
      </c>
      <c r="L261" s="119">
        <v>22.1</v>
      </c>
      <c r="M261" s="54">
        <f t="shared" ref="M261:M324" si="38">(K261+L261)/2</f>
        <v>26.05</v>
      </c>
      <c r="N261" s="36">
        <v>27</v>
      </c>
      <c r="O261" s="55">
        <f t="shared" ref="O261:O324" si="39">((Q261)/(0.16*(K261-(L261))^0.5))</f>
        <v>30.584740955043404</v>
      </c>
      <c r="P261" s="56">
        <f t="shared" ref="P261:P324" si="40">0.16*((K261-L261)^1/2)*O261</f>
        <v>19.329556283587429</v>
      </c>
      <c r="Q261" s="120">
        <v>13.754294999999999</v>
      </c>
      <c r="R261" s="11">
        <f t="shared" ref="R261:R324" si="41">0.0023*0.408*O261*(K261-L261)^0.5*(M261+17.8)</f>
        <v>3.5373330266737493</v>
      </c>
      <c r="S261" s="35">
        <f t="shared" si="37"/>
        <v>5.5982416180387178</v>
      </c>
      <c r="AF261" s="34"/>
    </row>
    <row r="262" spans="7:32" ht="18.5" x14ac:dyDescent="0.45">
      <c r="G262" s="59">
        <v>2008</v>
      </c>
      <c r="H262" s="59">
        <v>9</v>
      </c>
      <c r="I262" s="46">
        <f t="shared" si="36"/>
        <v>16</v>
      </c>
      <c r="J262" s="46">
        <f t="shared" si="36"/>
        <v>259</v>
      </c>
      <c r="K262" s="119">
        <v>32.1</v>
      </c>
      <c r="L262" s="119">
        <v>20.9</v>
      </c>
      <c r="M262" s="54">
        <f t="shared" si="38"/>
        <v>26.5</v>
      </c>
      <c r="N262" s="36">
        <v>46.5</v>
      </c>
      <c r="O262" s="55">
        <f t="shared" si="39"/>
        <v>27.375753246372113</v>
      </c>
      <c r="P262" s="56">
        <f t="shared" si="40"/>
        <v>24.528674908749419</v>
      </c>
      <c r="Q262" s="120">
        <v>14.658687</v>
      </c>
      <c r="R262" s="11">
        <f t="shared" si="41"/>
        <v>3.8086127269964996</v>
      </c>
      <c r="S262" s="35">
        <f t="shared" si="37"/>
        <v>5.532675544437236</v>
      </c>
      <c r="AF262" s="34"/>
    </row>
    <row r="263" spans="7:32" ht="18.5" x14ac:dyDescent="0.45">
      <c r="G263" s="59">
        <v>2008</v>
      </c>
      <c r="H263" s="59">
        <v>9</v>
      </c>
      <c r="I263" s="46">
        <f t="shared" si="36"/>
        <v>17</v>
      </c>
      <c r="J263" s="46">
        <f t="shared" si="36"/>
        <v>260</v>
      </c>
      <c r="K263" s="119">
        <v>33</v>
      </c>
      <c r="L263" s="119">
        <v>24.9</v>
      </c>
      <c r="M263" s="54">
        <f t="shared" si="38"/>
        <v>28.95</v>
      </c>
      <c r="N263" s="36">
        <v>59.5</v>
      </c>
      <c r="O263" s="55">
        <f t="shared" si="39"/>
        <v>31.694342897980473</v>
      </c>
      <c r="P263" s="56">
        <f t="shared" si="40"/>
        <v>20.537934197891349</v>
      </c>
      <c r="Q263" s="120">
        <v>14.432588999999998</v>
      </c>
      <c r="R263" s="11">
        <f t="shared" si="41"/>
        <v>3.9572535371737492</v>
      </c>
      <c r="S263" s="35">
        <f t="shared" si="37"/>
        <v>4.6205778261427959</v>
      </c>
      <c r="AF263" s="34"/>
    </row>
    <row r="264" spans="7:32" ht="18.5" x14ac:dyDescent="0.45">
      <c r="G264" s="59">
        <v>2008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19">
        <v>33.1</v>
      </c>
      <c r="L264" s="119">
        <v>25</v>
      </c>
      <c r="M264" s="54">
        <f t="shared" si="38"/>
        <v>29.05</v>
      </c>
      <c r="N264" s="36">
        <v>41.5</v>
      </c>
      <c r="O264" s="55">
        <f t="shared" si="39"/>
        <v>32.935635700773446</v>
      </c>
      <c r="P264" s="56">
        <f t="shared" si="40"/>
        <v>21.342291934101198</v>
      </c>
      <c r="Q264" s="120">
        <v>14.997833999999999</v>
      </c>
      <c r="R264" s="11">
        <f t="shared" si="41"/>
        <v>4.1210335868084993</v>
      </c>
      <c r="S264" s="35">
        <f t="shared" si="37"/>
        <v>5.3721521464196673</v>
      </c>
      <c r="AF264" s="34"/>
    </row>
    <row r="265" spans="7:32" ht="18.5" x14ac:dyDescent="0.45">
      <c r="G265" s="59">
        <v>2008</v>
      </c>
      <c r="H265" s="59">
        <v>9</v>
      </c>
      <c r="I265" s="46">
        <f t="shared" si="42"/>
        <v>19</v>
      </c>
      <c r="J265" s="46">
        <f t="shared" si="42"/>
        <v>262</v>
      </c>
      <c r="K265" s="119">
        <v>30.4</v>
      </c>
      <c r="L265" s="119">
        <v>23.4</v>
      </c>
      <c r="M265" s="54">
        <f t="shared" si="38"/>
        <v>26.9</v>
      </c>
      <c r="N265" s="36">
        <v>66</v>
      </c>
      <c r="O265" s="55">
        <f t="shared" si="39"/>
        <v>26.542116914512086</v>
      </c>
      <c r="P265" s="56">
        <f t="shared" si="40"/>
        <v>14.86358547212677</v>
      </c>
      <c r="Q265" s="120">
        <v>11.2358145</v>
      </c>
      <c r="R265" s="11">
        <f t="shared" si="41"/>
        <v>2.9456429262997501</v>
      </c>
      <c r="S265" s="35">
        <f t="shared" si="37"/>
        <v>3.3741276671137257</v>
      </c>
      <c r="AF265" s="34"/>
    </row>
    <row r="266" spans="7:32" ht="18.5" x14ac:dyDescent="0.45">
      <c r="G266" s="59">
        <v>2008</v>
      </c>
      <c r="H266" s="59">
        <v>9</v>
      </c>
      <c r="I266" s="46">
        <f t="shared" si="42"/>
        <v>20</v>
      </c>
      <c r="J266" s="46">
        <f t="shared" si="42"/>
        <v>263</v>
      </c>
      <c r="K266" s="119">
        <v>28</v>
      </c>
      <c r="L266" s="119">
        <v>20</v>
      </c>
      <c r="M266" s="54">
        <f t="shared" si="38"/>
        <v>24</v>
      </c>
      <c r="N266" s="36">
        <v>43.5</v>
      </c>
      <c r="O266" s="55">
        <f t="shared" si="39"/>
        <v>23.66211861689937</v>
      </c>
      <c r="P266" s="56">
        <f t="shared" si="40"/>
        <v>15.143755914815598</v>
      </c>
      <c r="Q266" s="120">
        <v>10.708252499999999</v>
      </c>
      <c r="R266" s="11">
        <f t="shared" si="41"/>
        <v>2.6252030581424992</v>
      </c>
      <c r="S266" s="35">
        <f t="shared" si="37"/>
        <v>3.5929540353393574</v>
      </c>
      <c r="AF266" s="34"/>
    </row>
    <row r="267" spans="7:32" ht="18.5" x14ac:dyDescent="0.45">
      <c r="G267" s="59">
        <v>2008</v>
      </c>
      <c r="H267" s="59">
        <v>9</v>
      </c>
      <c r="I267" s="46">
        <f t="shared" si="42"/>
        <v>21</v>
      </c>
      <c r="J267" s="46">
        <f t="shared" si="42"/>
        <v>264</v>
      </c>
      <c r="K267" s="119">
        <v>28.5</v>
      </c>
      <c r="L267" s="119">
        <v>18.8</v>
      </c>
      <c r="M267" s="54">
        <f t="shared" si="38"/>
        <v>23.65</v>
      </c>
      <c r="N267" s="36">
        <v>60</v>
      </c>
      <c r="O267" s="55">
        <f t="shared" si="39"/>
        <v>25.433699282158337</v>
      </c>
      <c r="P267" s="56">
        <f t="shared" si="40"/>
        <v>19.736550642954867</v>
      </c>
      <c r="Q267" s="120">
        <v>12.674048999999998</v>
      </c>
      <c r="R267" s="11">
        <f t="shared" si="41"/>
        <v>3.081115176608249</v>
      </c>
      <c r="S267" s="35">
        <f t="shared" si="37"/>
        <v>4.1402679440834049</v>
      </c>
      <c r="AF267" s="34"/>
    </row>
    <row r="268" spans="7:32" ht="18.5" x14ac:dyDescent="0.45">
      <c r="G268" s="59">
        <v>2008</v>
      </c>
      <c r="H268" s="59">
        <v>9</v>
      </c>
      <c r="I268" s="46">
        <f t="shared" si="42"/>
        <v>22</v>
      </c>
      <c r="J268" s="46">
        <f t="shared" si="42"/>
        <v>265</v>
      </c>
      <c r="K268" s="119">
        <v>30.7</v>
      </c>
      <c r="L268" s="119">
        <v>19.3</v>
      </c>
      <c r="M268" s="54">
        <f t="shared" si="38"/>
        <v>25</v>
      </c>
      <c r="N268" s="36">
        <v>47.5</v>
      </c>
      <c r="O268" s="55">
        <f t="shared" si="39"/>
        <v>16.601602803193181</v>
      </c>
      <c r="P268" s="56">
        <f t="shared" si="40"/>
        <v>15.140661756512181</v>
      </c>
      <c r="Q268" s="120">
        <v>8.9685539999999992</v>
      </c>
      <c r="R268" s="11">
        <f t="shared" si="41"/>
        <v>2.2513043621879993</v>
      </c>
      <c r="S268" s="35">
        <f t="shared" si="37"/>
        <v>3.4576707408715297</v>
      </c>
      <c r="AF268" s="34"/>
    </row>
    <row r="269" spans="7:32" ht="18.5" x14ac:dyDescent="0.45">
      <c r="G269" s="59">
        <v>2008</v>
      </c>
      <c r="H269" s="59">
        <v>9</v>
      </c>
      <c r="I269" s="46">
        <f t="shared" si="42"/>
        <v>23</v>
      </c>
      <c r="J269" s="46">
        <f t="shared" si="42"/>
        <v>266</v>
      </c>
      <c r="K269" s="119">
        <v>27.1</v>
      </c>
      <c r="L269" s="119">
        <v>20</v>
      </c>
      <c r="M269" s="54">
        <f t="shared" si="38"/>
        <v>23.55</v>
      </c>
      <c r="N269" s="36">
        <v>42.5</v>
      </c>
      <c r="O269" s="55">
        <f t="shared" si="39"/>
        <v>34.707261585712445</v>
      </c>
      <c r="P269" s="56">
        <f t="shared" si="40"/>
        <v>19.713724580684673</v>
      </c>
      <c r="Q269" s="120">
        <v>14.796857999999999</v>
      </c>
      <c r="R269" s="11">
        <f t="shared" si="41"/>
        <v>3.5885007092294998</v>
      </c>
      <c r="S269" s="35">
        <f t="shared" si="37"/>
        <v>4.571540513563038</v>
      </c>
      <c r="AF269" s="34"/>
    </row>
    <row r="270" spans="7:32" ht="18.5" x14ac:dyDescent="0.45">
      <c r="G270" s="59">
        <v>2008</v>
      </c>
      <c r="H270" s="59">
        <v>9</v>
      </c>
      <c r="I270" s="46">
        <f t="shared" si="42"/>
        <v>24</v>
      </c>
      <c r="J270" s="46">
        <f t="shared" si="42"/>
        <v>267</v>
      </c>
      <c r="K270" s="119">
        <v>21.8</v>
      </c>
      <c r="L270" s="119">
        <v>13.7</v>
      </c>
      <c r="M270" s="54">
        <f t="shared" si="38"/>
        <v>17.75</v>
      </c>
      <c r="N270" s="36">
        <v>50.5</v>
      </c>
      <c r="O270" s="55">
        <f t="shared" si="39"/>
        <v>27.832543067069015</v>
      </c>
      <c r="P270" s="56">
        <f t="shared" si="40"/>
        <v>18.035487907460727</v>
      </c>
      <c r="Q270" s="120">
        <v>12.674048999999998</v>
      </c>
      <c r="R270" s="11">
        <f t="shared" si="41"/>
        <v>2.6425487220367492</v>
      </c>
      <c r="S270" s="35">
        <f t="shared" si="37"/>
        <v>3.381389227810768</v>
      </c>
      <c r="AF270" s="34"/>
    </row>
    <row r="271" spans="7:32" ht="18.5" x14ac:dyDescent="0.45">
      <c r="G271" s="59">
        <v>2008</v>
      </c>
      <c r="H271" s="59">
        <v>9</v>
      </c>
      <c r="I271" s="46">
        <f t="shared" si="42"/>
        <v>25</v>
      </c>
      <c r="J271" s="46">
        <f t="shared" si="42"/>
        <v>268</v>
      </c>
      <c r="K271" s="119">
        <v>23.5</v>
      </c>
      <c r="L271" s="119">
        <v>10.4</v>
      </c>
      <c r="M271" s="54">
        <f t="shared" si="38"/>
        <v>16.95</v>
      </c>
      <c r="N271" s="36">
        <v>39.5</v>
      </c>
      <c r="O271" s="55">
        <f t="shared" si="39"/>
        <v>17.656027232915093</v>
      </c>
      <c r="P271" s="56">
        <f t="shared" si="40"/>
        <v>18.503516540095017</v>
      </c>
      <c r="Q271" s="120">
        <v>10.224653999999999</v>
      </c>
      <c r="R271" s="11">
        <f t="shared" si="41"/>
        <v>2.0838739509224995</v>
      </c>
      <c r="S271" s="35">
        <f t="shared" si="37"/>
        <v>3.894833413424684</v>
      </c>
      <c r="AF271" s="34"/>
    </row>
    <row r="272" spans="7:32" ht="18.5" x14ac:dyDescent="0.45">
      <c r="G272" s="59">
        <v>2008</v>
      </c>
      <c r="H272" s="59">
        <v>9</v>
      </c>
      <c r="I272" s="46">
        <f t="shared" si="42"/>
        <v>26</v>
      </c>
      <c r="J272" s="46">
        <f t="shared" si="42"/>
        <v>269</v>
      </c>
      <c r="K272" s="119">
        <v>26.8</v>
      </c>
      <c r="L272" s="119">
        <v>15.2</v>
      </c>
      <c r="M272" s="54">
        <f t="shared" si="38"/>
        <v>21</v>
      </c>
      <c r="N272" s="36">
        <v>54</v>
      </c>
      <c r="O272" s="55">
        <f t="shared" si="39"/>
        <v>27.568073500249156</v>
      </c>
      <c r="P272" s="56">
        <f t="shared" si="40"/>
        <v>25.583172208231222</v>
      </c>
      <c r="Q272" s="120">
        <v>15.022955999999999</v>
      </c>
      <c r="R272" s="11">
        <f t="shared" si="41"/>
        <v>3.4186539132719989</v>
      </c>
      <c r="S272" s="35">
        <f t="shared" si="37"/>
        <v>5.0042319743218133</v>
      </c>
      <c r="AF272" s="34"/>
    </row>
    <row r="273" spans="7:32" ht="18.5" x14ac:dyDescent="0.45">
      <c r="G273" s="59">
        <v>2008</v>
      </c>
      <c r="H273" s="59">
        <v>9</v>
      </c>
      <c r="I273" s="46">
        <f t="shared" si="42"/>
        <v>27</v>
      </c>
      <c r="J273" s="46">
        <f t="shared" si="42"/>
        <v>270</v>
      </c>
      <c r="K273" s="119">
        <v>27.2</v>
      </c>
      <c r="L273" s="119">
        <v>15.8</v>
      </c>
      <c r="M273" s="54">
        <f t="shared" si="38"/>
        <v>21.5</v>
      </c>
      <c r="N273" s="36">
        <v>51.5</v>
      </c>
      <c r="O273" s="55">
        <f t="shared" si="39"/>
        <v>26.971791669053353</v>
      </c>
      <c r="P273" s="56">
        <f t="shared" si="40"/>
        <v>24.598274002176655</v>
      </c>
      <c r="Q273" s="120">
        <v>14.57076</v>
      </c>
      <c r="R273" s="11">
        <f t="shared" si="41"/>
        <v>3.3584800408199995</v>
      </c>
      <c r="S273" s="35">
        <f t="shared" si="37"/>
        <v>4.8733519513563683</v>
      </c>
      <c r="AF273" s="34"/>
    </row>
    <row r="274" spans="7:32" ht="18.5" x14ac:dyDescent="0.45">
      <c r="G274" s="59">
        <v>2008</v>
      </c>
      <c r="H274" s="59">
        <v>9</v>
      </c>
      <c r="I274" s="46">
        <f t="shared" si="42"/>
        <v>28</v>
      </c>
      <c r="J274" s="46">
        <f t="shared" si="42"/>
        <v>271</v>
      </c>
      <c r="K274" s="119">
        <v>20.100000000000001</v>
      </c>
      <c r="L274" s="119">
        <v>15.1</v>
      </c>
      <c r="M274" s="54">
        <f t="shared" si="38"/>
        <v>17.600000000000001</v>
      </c>
      <c r="N274" s="36">
        <v>57</v>
      </c>
      <c r="O274" s="55">
        <f t="shared" si="39"/>
        <v>36.232552326333554</v>
      </c>
      <c r="P274" s="56">
        <f t="shared" si="40"/>
        <v>14.493020930533426</v>
      </c>
      <c r="Q274" s="120">
        <v>12.962952</v>
      </c>
      <c r="R274" s="11">
        <f t="shared" si="41"/>
        <v>2.6913810571919998</v>
      </c>
      <c r="S274" s="35">
        <f t="shared" si="37"/>
        <v>2.7753669385579869</v>
      </c>
      <c r="AF274" s="34"/>
    </row>
    <row r="275" spans="7:32" ht="18.5" x14ac:dyDescent="0.45">
      <c r="G275" s="59">
        <v>2008</v>
      </c>
      <c r="H275" s="59">
        <v>9</v>
      </c>
      <c r="I275" s="46">
        <f t="shared" si="42"/>
        <v>29</v>
      </c>
      <c r="J275" s="46">
        <f t="shared" si="42"/>
        <v>272</v>
      </c>
      <c r="K275" s="119">
        <v>22.8</v>
      </c>
      <c r="L275" s="119">
        <v>13.3</v>
      </c>
      <c r="M275" s="54">
        <f t="shared" si="38"/>
        <v>18.05</v>
      </c>
      <c r="N275" s="36">
        <v>53</v>
      </c>
      <c r="O275" s="55">
        <f t="shared" si="39"/>
        <v>27.024509129296778</v>
      </c>
      <c r="P275" s="56">
        <f t="shared" si="40"/>
        <v>20.538626938265551</v>
      </c>
      <c r="Q275" s="120">
        <v>13.327221</v>
      </c>
      <c r="R275" s="11">
        <f t="shared" si="41"/>
        <v>2.8021848192652494</v>
      </c>
      <c r="S275" s="35">
        <f t="shared" si="37"/>
        <v>3.831118972256125</v>
      </c>
      <c r="AF275" s="34"/>
    </row>
    <row r="276" spans="7:32" ht="18.5" x14ac:dyDescent="0.45">
      <c r="G276" s="59">
        <v>2008</v>
      </c>
      <c r="H276" s="60">
        <v>9</v>
      </c>
      <c r="I276" s="60">
        <f t="shared" si="42"/>
        <v>30</v>
      </c>
      <c r="J276" s="46">
        <f t="shared" si="42"/>
        <v>273</v>
      </c>
      <c r="K276" s="119">
        <v>23.5</v>
      </c>
      <c r="L276" s="119">
        <v>15</v>
      </c>
      <c r="M276" s="54">
        <f t="shared" si="38"/>
        <v>19.25</v>
      </c>
      <c r="N276" s="36">
        <v>49.5</v>
      </c>
      <c r="O276" s="55">
        <f t="shared" si="39"/>
        <v>10.313202472680569</v>
      </c>
      <c r="P276" s="56">
        <f t="shared" si="40"/>
        <v>7.0129776814227878</v>
      </c>
      <c r="Q276" s="120">
        <v>4.8108630000000003</v>
      </c>
      <c r="R276" s="49">
        <f t="shared" si="41"/>
        <v>1.0453921108897499</v>
      </c>
      <c r="S276" s="48">
        <f t="shared" si="37"/>
        <v>1.5973732478120037</v>
      </c>
      <c r="AF276" s="34"/>
    </row>
    <row r="277" spans="7:32" ht="18.5" x14ac:dyDescent="0.45">
      <c r="G277" s="59">
        <v>2008</v>
      </c>
      <c r="H277" s="59">
        <v>10</v>
      </c>
      <c r="I277" s="46">
        <v>1</v>
      </c>
      <c r="J277" s="46">
        <f t="shared" si="42"/>
        <v>274</v>
      </c>
      <c r="K277" s="119">
        <v>19.5</v>
      </c>
      <c r="L277" s="119">
        <v>13.6</v>
      </c>
      <c r="M277" s="54">
        <f t="shared" si="38"/>
        <v>16.55</v>
      </c>
      <c r="N277" s="36">
        <v>55</v>
      </c>
      <c r="O277" s="55">
        <f t="shared" si="39"/>
        <v>32.272030873329058</v>
      </c>
      <c r="P277" s="56">
        <f t="shared" si="40"/>
        <v>15.232398572211316</v>
      </c>
      <c r="Q277" s="120">
        <v>12.542158499999999</v>
      </c>
      <c r="R277" s="11">
        <f t="shared" si="41"/>
        <v>2.526777742345875</v>
      </c>
      <c r="S277" s="35">
        <f t="shared" si="37"/>
        <v>2.816880059420924</v>
      </c>
      <c r="AF277" s="34"/>
    </row>
    <row r="278" spans="7:32" ht="18.5" x14ac:dyDescent="0.45">
      <c r="G278" s="59">
        <v>2008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19">
        <v>19.100000000000001</v>
      </c>
      <c r="L278" s="119">
        <v>9.9</v>
      </c>
      <c r="M278" s="54">
        <f t="shared" si="38"/>
        <v>14.5</v>
      </c>
      <c r="N278" s="36">
        <v>41</v>
      </c>
      <c r="O278" s="55">
        <f t="shared" si="39"/>
        <v>8.5154228236273557</v>
      </c>
      <c r="P278" s="56">
        <f t="shared" si="40"/>
        <v>6.2673511981897345</v>
      </c>
      <c r="Q278" s="120">
        <v>4.1325690000000002</v>
      </c>
      <c r="R278" s="11">
        <f t="shared" si="41"/>
        <v>0.78287180507549992</v>
      </c>
      <c r="S278" s="35">
        <f t="shared" si="37"/>
        <v>1.437160870330831</v>
      </c>
      <c r="AF278" s="34"/>
    </row>
    <row r="279" spans="7:32" ht="18.5" x14ac:dyDescent="0.45">
      <c r="G279" s="59">
        <v>2008</v>
      </c>
      <c r="H279" s="59">
        <v>10</v>
      </c>
      <c r="I279" s="46">
        <f t="shared" si="43"/>
        <v>3</v>
      </c>
      <c r="J279" s="46">
        <f t="shared" si="42"/>
        <v>276</v>
      </c>
      <c r="K279" s="119">
        <v>23.2</v>
      </c>
      <c r="L279" s="119">
        <v>13.5</v>
      </c>
      <c r="M279" s="54">
        <f t="shared" si="38"/>
        <v>18.350000000000001</v>
      </c>
      <c r="N279" s="36">
        <v>56</v>
      </c>
      <c r="O279" s="55">
        <f t="shared" si="39"/>
        <v>7.9653607266224338</v>
      </c>
      <c r="P279" s="56">
        <f t="shared" si="40"/>
        <v>6.1811199238590078</v>
      </c>
      <c r="Q279" s="120">
        <v>3.9692759999999998</v>
      </c>
      <c r="R279" s="11">
        <f t="shared" si="41"/>
        <v>0.84156490520100002</v>
      </c>
      <c r="S279" s="35">
        <f t="shared" si="37"/>
        <v>1.4108025693214981</v>
      </c>
      <c r="AF279" s="34"/>
    </row>
    <row r="280" spans="7:32" ht="18.5" x14ac:dyDescent="0.45">
      <c r="G280" s="59">
        <v>2008</v>
      </c>
      <c r="H280" s="59">
        <v>10</v>
      </c>
      <c r="I280" s="46">
        <f t="shared" si="43"/>
        <v>4</v>
      </c>
      <c r="J280" s="46">
        <f t="shared" si="43"/>
        <v>277</v>
      </c>
      <c r="K280" s="119">
        <v>26.7</v>
      </c>
      <c r="L280" s="119">
        <v>14.8</v>
      </c>
      <c r="M280" s="54">
        <f t="shared" si="38"/>
        <v>20.75</v>
      </c>
      <c r="N280" s="36">
        <v>56.5</v>
      </c>
      <c r="O280" s="55">
        <f t="shared" si="39"/>
        <v>12.585077188416292</v>
      </c>
      <c r="P280" s="56">
        <f t="shared" si="40"/>
        <v>11.980993483372309</v>
      </c>
      <c r="Q280" s="120">
        <v>6.9462329999999994</v>
      </c>
      <c r="R280" s="11">
        <f t="shared" si="41"/>
        <v>1.5705137598097496</v>
      </c>
      <c r="S280" s="35">
        <f t="shared" si="37"/>
        <v>2.5317948414487379</v>
      </c>
      <c r="AF280" s="34"/>
    </row>
    <row r="281" spans="7:32" ht="18.5" x14ac:dyDescent="0.45">
      <c r="G281" s="59">
        <v>2008</v>
      </c>
      <c r="H281" s="59">
        <v>10</v>
      </c>
      <c r="I281" s="46">
        <f t="shared" si="43"/>
        <v>5</v>
      </c>
      <c r="J281" s="46">
        <f t="shared" si="43"/>
        <v>278</v>
      </c>
      <c r="K281" s="119">
        <v>27</v>
      </c>
      <c r="L281" s="119">
        <v>18.100000000000001</v>
      </c>
      <c r="M281" s="54">
        <f t="shared" si="38"/>
        <v>22.55</v>
      </c>
      <c r="N281" s="36">
        <v>48.5</v>
      </c>
      <c r="O281" s="55">
        <f t="shared" si="39"/>
        <v>15.92078964707517</v>
      </c>
      <c r="P281" s="56">
        <f t="shared" si="40"/>
        <v>11.335602228717518</v>
      </c>
      <c r="Q281" s="120">
        <v>7.599405</v>
      </c>
      <c r="R281" s="11">
        <f t="shared" si="41"/>
        <v>1.7984200916137498</v>
      </c>
      <c r="S281" s="35">
        <f t="shared" si="37"/>
        <v>2.5529368747039229</v>
      </c>
      <c r="AF281" s="34"/>
    </row>
    <row r="282" spans="7:32" ht="18.5" x14ac:dyDescent="0.45">
      <c r="G282" s="59">
        <v>2008</v>
      </c>
      <c r="H282" s="59">
        <v>10</v>
      </c>
      <c r="I282" s="46">
        <f t="shared" si="43"/>
        <v>6</v>
      </c>
      <c r="J282" s="46">
        <f t="shared" si="43"/>
        <v>279</v>
      </c>
      <c r="K282" s="119">
        <v>27.2</v>
      </c>
      <c r="L282" s="119">
        <v>18.899999999999999</v>
      </c>
      <c r="M282" s="54">
        <f t="shared" si="38"/>
        <v>23.049999999999997</v>
      </c>
      <c r="N282" s="36">
        <v>54.5</v>
      </c>
      <c r="O282" s="55">
        <f t="shared" si="39"/>
        <v>12.207962899247262</v>
      </c>
      <c r="P282" s="56">
        <f t="shared" si="40"/>
        <v>8.1060873651001817</v>
      </c>
      <c r="Q282" s="120">
        <v>5.6273280000000003</v>
      </c>
      <c r="R282" s="11">
        <f t="shared" si="41"/>
        <v>1.348224785712</v>
      </c>
      <c r="S282" s="35">
        <f t="shared" si="37"/>
        <v>1.9147474971701273</v>
      </c>
      <c r="AF282" s="34"/>
    </row>
    <row r="283" spans="7:32" ht="18.5" x14ac:dyDescent="0.45">
      <c r="G283" s="59">
        <v>2008</v>
      </c>
      <c r="H283" s="59">
        <v>10</v>
      </c>
      <c r="I283" s="46">
        <f t="shared" si="43"/>
        <v>7</v>
      </c>
      <c r="J283" s="46">
        <f t="shared" si="43"/>
        <v>280</v>
      </c>
      <c r="K283" s="119">
        <v>26</v>
      </c>
      <c r="L283" s="119">
        <v>17.100000000000001</v>
      </c>
      <c r="M283" s="54">
        <f t="shared" si="38"/>
        <v>21.55</v>
      </c>
      <c r="N283" s="36">
        <v>50.5</v>
      </c>
      <c r="O283" s="55">
        <f t="shared" si="39"/>
        <v>8.6577517254342666</v>
      </c>
      <c r="P283" s="56">
        <f t="shared" si="40"/>
        <v>6.1643192285091963</v>
      </c>
      <c r="Q283" s="120">
        <v>4.1325690000000002</v>
      </c>
      <c r="R283" s="11">
        <f t="shared" si="41"/>
        <v>0.95374630122975013</v>
      </c>
      <c r="S283" s="35">
        <f t="shared" si="37"/>
        <v>1.5086998524228643</v>
      </c>
      <c r="AF283" s="34"/>
    </row>
    <row r="284" spans="7:32" ht="18.5" x14ac:dyDescent="0.45">
      <c r="G284" s="59">
        <v>2008</v>
      </c>
      <c r="H284" s="59">
        <v>10</v>
      </c>
      <c r="I284" s="46">
        <f t="shared" si="43"/>
        <v>8</v>
      </c>
      <c r="J284" s="46">
        <f t="shared" si="43"/>
        <v>281</v>
      </c>
      <c r="K284" s="119">
        <v>24</v>
      </c>
      <c r="L284" s="119">
        <v>16.3</v>
      </c>
      <c r="M284" s="54">
        <f t="shared" si="38"/>
        <v>20.149999999999999</v>
      </c>
      <c r="N284" s="36">
        <v>52.5</v>
      </c>
      <c r="O284" s="55">
        <f t="shared" si="39"/>
        <v>26.198103710547294</v>
      </c>
      <c r="P284" s="56">
        <f t="shared" si="40"/>
        <v>16.138031885697131</v>
      </c>
      <c r="Q284" s="120">
        <v>11.631486000000001</v>
      </c>
      <c r="R284" s="11">
        <f t="shared" si="41"/>
        <v>2.5888983515505002</v>
      </c>
      <c r="S284" s="35">
        <f t="shared" si="37"/>
        <v>3.2393001756474291</v>
      </c>
      <c r="AF284" s="34"/>
    </row>
    <row r="285" spans="7:32" ht="18.5" x14ac:dyDescent="0.45">
      <c r="G285" s="59">
        <v>2008</v>
      </c>
      <c r="H285" s="59">
        <v>10</v>
      </c>
      <c r="I285" s="46">
        <f t="shared" si="43"/>
        <v>9</v>
      </c>
      <c r="J285" s="46">
        <f t="shared" si="43"/>
        <v>282</v>
      </c>
      <c r="K285" s="119">
        <v>23.6</v>
      </c>
      <c r="L285" s="119">
        <v>15.8</v>
      </c>
      <c r="M285" s="54">
        <f t="shared" si="38"/>
        <v>19.700000000000003</v>
      </c>
      <c r="N285" s="36">
        <v>49</v>
      </c>
      <c r="O285" s="55">
        <f t="shared" si="39"/>
        <v>19.030298492224706</v>
      </c>
      <c r="P285" s="56">
        <f t="shared" si="40"/>
        <v>11.874906259148219</v>
      </c>
      <c r="Q285" s="120">
        <v>8.5037969999999987</v>
      </c>
      <c r="R285" s="11">
        <f t="shared" si="41"/>
        <v>1.8703038526874993</v>
      </c>
      <c r="S285" s="35">
        <f t="shared" si="37"/>
        <v>2.4928536266973609</v>
      </c>
      <c r="AF285" s="34"/>
    </row>
    <row r="286" spans="7:32" ht="18.5" x14ac:dyDescent="0.45">
      <c r="G286" s="59">
        <v>2008</v>
      </c>
      <c r="H286" s="59">
        <v>10</v>
      </c>
      <c r="I286" s="46">
        <f t="shared" si="43"/>
        <v>10</v>
      </c>
      <c r="J286" s="46">
        <f t="shared" si="43"/>
        <v>283</v>
      </c>
      <c r="K286" s="119">
        <v>24</v>
      </c>
      <c r="L286" s="119">
        <v>15.5</v>
      </c>
      <c r="M286" s="54">
        <f t="shared" si="38"/>
        <v>19.75</v>
      </c>
      <c r="N286" s="36">
        <v>31</v>
      </c>
      <c r="O286" s="55">
        <f t="shared" si="39"/>
        <v>8.2128635879048915</v>
      </c>
      <c r="P286" s="56">
        <f t="shared" si="40"/>
        <v>5.5847472397753268</v>
      </c>
      <c r="Q286" s="120">
        <v>3.831105</v>
      </c>
      <c r="R286" s="11">
        <f t="shared" si="41"/>
        <v>0.84372712747875001</v>
      </c>
      <c r="S286" s="35">
        <f t="shared" si="37"/>
        <v>1.7192143711497121</v>
      </c>
      <c r="AF286" s="34"/>
    </row>
    <row r="287" spans="7:32" ht="18.5" x14ac:dyDescent="0.45">
      <c r="G287" s="59">
        <v>2008</v>
      </c>
      <c r="H287" s="59">
        <v>10</v>
      </c>
      <c r="I287" s="46">
        <f t="shared" si="43"/>
        <v>11</v>
      </c>
      <c r="J287" s="46">
        <f t="shared" si="43"/>
        <v>284</v>
      </c>
      <c r="K287" s="119">
        <v>24.2</v>
      </c>
      <c r="L287" s="119">
        <v>14.8</v>
      </c>
      <c r="M287" s="54">
        <f t="shared" si="38"/>
        <v>19.5</v>
      </c>
      <c r="N287" s="36">
        <v>30</v>
      </c>
      <c r="O287" s="55">
        <f t="shared" si="39"/>
        <v>19.972614006209202</v>
      </c>
      <c r="P287" s="56">
        <f t="shared" si="40"/>
        <v>15.019405732669318</v>
      </c>
      <c r="Q287" s="120">
        <v>9.79758</v>
      </c>
      <c r="R287" s="11">
        <f t="shared" si="41"/>
        <v>2.14336268991</v>
      </c>
      <c r="S287" s="35">
        <f t="shared" si="37"/>
        <v>3.8543984218876766</v>
      </c>
      <c r="AF287" s="34"/>
    </row>
    <row r="288" spans="7:32" ht="18.5" x14ac:dyDescent="0.45">
      <c r="G288" s="59">
        <v>2008</v>
      </c>
      <c r="H288" s="59">
        <v>10</v>
      </c>
      <c r="I288" s="46">
        <f t="shared" si="43"/>
        <v>12</v>
      </c>
      <c r="J288" s="46">
        <f t="shared" si="43"/>
        <v>285</v>
      </c>
      <c r="K288" s="119">
        <v>25.5</v>
      </c>
      <c r="L288" s="119">
        <v>14.8</v>
      </c>
      <c r="M288" s="54">
        <f t="shared" si="38"/>
        <v>20.149999999999999</v>
      </c>
      <c r="N288" s="36">
        <v>34</v>
      </c>
      <c r="O288" s="55">
        <f t="shared" si="39"/>
        <v>19.536049589689544</v>
      </c>
      <c r="P288" s="56">
        <f t="shared" si="40"/>
        <v>16.72285844877425</v>
      </c>
      <c r="Q288" s="120">
        <v>10.224653999999999</v>
      </c>
      <c r="R288" s="11">
        <f t="shared" si="41"/>
        <v>2.2757702571944995</v>
      </c>
      <c r="S288" s="35">
        <f t="shared" si="37"/>
        <v>4.107396360830351</v>
      </c>
      <c r="AF288" s="34"/>
    </row>
    <row r="289" spans="7:32" ht="18.5" x14ac:dyDescent="0.45">
      <c r="G289" s="59">
        <v>2008</v>
      </c>
      <c r="H289" s="59">
        <v>10</v>
      </c>
      <c r="I289" s="46">
        <f t="shared" si="43"/>
        <v>13</v>
      </c>
      <c r="J289" s="46">
        <f t="shared" si="43"/>
        <v>286</v>
      </c>
      <c r="K289" s="119">
        <v>25.8</v>
      </c>
      <c r="L289" s="119">
        <v>17.399999999999999</v>
      </c>
      <c r="M289" s="54">
        <f t="shared" si="38"/>
        <v>21.6</v>
      </c>
      <c r="N289" s="36">
        <v>53</v>
      </c>
      <c r="O289" s="55">
        <f t="shared" si="39"/>
        <v>24.513942841449609</v>
      </c>
      <c r="P289" s="56">
        <f t="shared" si="40"/>
        <v>16.473369589454141</v>
      </c>
      <c r="Q289" s="120">
        <v>11.367704999999999</v>
      </c>
      <c r="R289" s="11">
        <f t="shared" si="41"/>
        <v>2.6268606391049998</v>
      </c>
      <c r="S289" s="35">
        <f t="shared" si="37"/>
        <v>3.3961836822673477</v>
      </c>
      <c r="AF289" s="34"/>
    </row>
    <row r="290" spans="7:32" ht="18.5" x14ac:dyDescent="0.45">
      <c r="G290" s="59">
        <v>2008</v>
      </c>
      <c r="H290" s="59">
        <v>10</v>
      </c>
      <c r="I290" s="46">
        <f t="shared" si="43"/>
        <v>14</v>
      </c>
      <c r="J290" s="46">
        <f t="shared" si="43"/>
        <v>287</v>
      </c>
      <c r="K290" s="119">
        <v>30.3</v>
      </c>
      <c r="L290" s="119">
        <v>21.8</v>
      </c>
      <c r="M290" s="54">
        <f t="shared" si="38"/>
        <v>26.05</v>
      </c>
      <c r="N290" s="36">
        <v>47.5</v>
      </c>
      <c r="O290" s="55">
        <f t="shared" si="39"/>
        <v>25.284848882107184</v>
      </c>
      <c r="P290" s="56">
        <f t="shared" si="40"/>
        <v>17.193697239832886</v>
      </c>
      <c r="Q290" s="120">
        <v>11.794778999999998</v>
      </c>
      <c r="R290" s="11">
        <f t="shared" si="41"/>
        <v>3.0333842119147492</v>
      </c>
      <c r="S290" s="35">
        <f t="shared" si="37"/>
        <v>3.9290407297266787</v>
      </c>
      <c r="AF290" s="34"/>
    </row>
    <row r="291" spans="7:32" ht="18.5" x14ac:dyDescent="0.45">
      <c r="G291" s="59">
        <v>2008</v>
      </c>
      <c r="H291" s="59">
        <v>10</v>
      </c>
      <c r="I291" s="46">
        <f t="shared" si="43"/>
        <v>15</v>
      </c>
      <c r="J291" s="46">
        <f t="shared" si="43"/>
        <v>288</v>
      </c>
      <c r="K291" s="119">
        <v>33.200000000000003</v>
      </c>
      <c r="L291" s="119">
        <v>21.4</v>
      </c>
      <c r="M291" s="54">
        <f t="shared" si="38"/>
        <v>27.3</v>
      </c>
      <c r="N291" s="36">
        <v>34.5</v>
      </c>
      <c r="O291" s="55">
        <f t="shared" si="39"/>
        <v>20.043004439449074</v>
      </c>
      <c r="P291" s="56">
        <f t="shared" si="40"/>
        <v>18.920596190839934</v>
      </c>
      <c r="Q291" s="120">
        <v>11.015997</v>
      </c>
      <c r="R291" s="11">
        <f t="shared" si="41"/>
        <v>2.9138578904654997</v>
      </c>
      <c r="S291" s="35">
        <f t="shared" si="37"/>
        <v>5.1344085648913209</v>
      </c>
      <c r="AF291" s="34"/>
    </row>
    <row r="292" spans="7:32" ht="18.5" x14ac:dyDescent="0.45">
      <c r="G292" s="59">
        <v>2008</v>
      </c>
      <c r="H292" s="59">
        <v>10</v>
      </c>
      <c r="I292" s="46">
        <f t="shared" si="43"/>
        <v>16</v>
      </c>
      <c r="J292" s="46">
        <f t="shared" si="43"/>
        <v>289</v>
      </c>
      <c r="K292" s="119">
        <v>32.5</v>
      </c>
      <c r="L292" s="119">
        <v>22.1</v>
      </c>
      <c r="M292" s="54">
        <f t="shared" si="38"/>
        <v>27.3</v>
      </c>
      <c r="N292" s="36">
        <v>29.5</v>
      </c>
      <c r="O292" s="55">
        <f t="shared" si="39"/>
        <v>18.76903487821815</v>
      </c>
      <c r="P292" s="56">
        <f t="shared" si="40"/>
        <v>15.615837018677498</v>
      </c>
      <c r="Q292" s="120">
        <v>9.6845309999999998</v>
      </c>
      <c r="R292" s="11">
        <f t="shared" si="41"/>
        <v>2.5616698216064999</v>
      </c>
      <c r="S292" s="35">
        <f t="shared" si="37"/>
        <v>4.5798470555084858</v>
      </c>
      <c r="AF292" s="34"/>
    </row>
    <row r="293" spans="7:32" ht="18.5" x14ac:dyDescent="0.45">
      <c r="G293" s="59">
        <v>2008</v>
      </c>
      <c r="H293" s="59">
        <v>10</v>
      </c>
      <c r="I293" s="46">
        <f t="shared" si="43"/>
        <v>17</v>
      </c>
      <c r="J293" s="46">
        <f t="shared" si="43"/>
        <v>290</v>
      </c>
      <c r="K293" s="119">
        <v>23.1</v>
      </c>
      <c r="L293" s="119">
        <v>15</v>
      </c>
      <c r="M293" s="54">
        <f t="shared" si="38"/>
        <v>19.05</v>
      </c>
      <c r="N293" s="36">
        <v>23.5</v>
      </c>
      <c r="O293" s="55">
        <f t="shared" si="39"/>
        <v>21.432989061558597</v>
      </c>
      <c r="P293" s="56">
        <f t="shared" si="40"/>
        <v>13.888576911889974</v>
      </c>
      <c r="Q293" s="120">
        <v>9.7598969999999987</v>
      </c>
      <c r="R293" s="11">
        <f t="shared" si="41"/>
        <v>2.1093601790992498</v>
      </c>
      <c r="S293" s="35">
        <f t="shared" si="37"/>
        <v>3.8203832156410917</v>
      </c>
      <c r="AF293" s="34"/>
    </row>
    <row r="294" spans="7:32" ht="18.5" x14ac:dyDescent="0.45">
      <c r="G294" s="59">
        <v>2008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19">
        <v>23.6</v>
      </c>
      <c r="L294" s="119">
        <v>13</v>
      </c>
      <c r="M294" s="54">
        <f t="shared" si="38"/>
        <v>18.3</v>
      </c>
      <c r="N294" s="36">
        <v>25</v>
      </c>
      <c r="O294" s="55">
        <f t="shared" si="39"/>
        <v>16.662085078509129</v>
      </c>
      <c r="P294" s="56">
        <f t="shared" si="40"/>
        <v>14.129448146575744</v>
      </c>
      <c r="Q294" s="120">
        <v>8.6796509999999998</v>
      </c>
      <c r="R294" s="11">
        <f t="shared" si="41"/>
        <v>1.8377121274515</v>
      </c>
      <c r="S294" s="35">
        <f t="shared" si="37"/>
        <v>3.7499906850599736</v>
      </c>
      <c r="AF294" s="34"/>
    </row>
    <row r="295" spans="7:32" ht="18.5" x14ac:dyDescent="0.45">
      <c r="G295" s="59">
        <v>2008</v>
      </c>
      <c r="H295" s="59">
        <v>10</v>
      </c>
      <c r="I295" s="46">
        <f t="shared" si="44"/>
        <v>19</v>
      </c>
      <c r="J295" s="46">
        <f t="shared" si="44"/>
        <v>292</v>
      </c>
      <c r="K295" s="119">
        <v>23.9</v>
      </c>
      <c r="L295" s="119">
        <v>14.8</v>
      </c>
      <c r="M295" s="54">
        <f t="shared" si="38"/>
        <v>19.350000000000001</v>
      </c>
      <c r="N295" s="36">
        <v>51</v>
      </c>
      <c r="O295" s="55">
        <f t="shared" si="39"/>
        <v>12.491792861759233</v>
      </c>
      <c r="P295" s="56">
        <f t="shared" si="40"/>
        <v>9.0940252033607205</v>
      </c>
      <c r="Q295" s="120">
        <v>6.02928</v>
      </c>
      <c r="R295" s="11">
        <f t="shared" si="41"/>
        <v>1.3136881654799999</v>
      </c>
      <c r="S295" s="35">
        <f t="shared" si="37"/>
        <v>1.9530531348576208</v>
      </c>
      <c r="AF295" s="34"/>
    </row>
    <row r="296" spans="7:32" ht="18.5" x14ac:dyDescent="0.45">
      <c r="G296" s="59">
        <v>2008</v>
      </c>
      <c r="H296" s="59">
        <v>10</v>
      </c>
      <c r="I296" s="46">
        <f t="shared" si="44"/>
        <v>20</v>
      </c>
      <c r="J296" s="46">
        <f t="shared" si="44"/>
        <v>293</v>
      </c>
      <c r="K296" s="119">
        <v>24</v>
      </c>
      <c r="L296" s="119">
        <v>16</v>
      </c>
      <c r="M296" s="54">
        <f t="shared" si="38"/>
        <v>20</v>
      </c>
      <c r="N296" s="36">
        <v>45.5</v>
      </c>
      <c r="O296" s="55">
        <f t="shared" si="39"/>
        <v>21.039162359659503</v>
      </c>
      <c r="P296" s="56">
        <f t="shared" si="40"/>
        <v>13.465063910182081</v>
      </c>
      <c r="Q296" s="120">
        <v>9.5212380000000003</v>
      </c>
      <c r="R296" s="11">
        <f t="shared" si="41"/>
        <v>2.1108299008859994</v>
      </c>
      <c r="S296" s="35">
        <f t="shared" si="37"/>
        <v>2.9326057224951438</v>
      </c>
      <c r="AF296" s="34"/>
    </row>
    <row r="297" spans="7:32" ht="18.5" x14ac:dyDescent="0.45">
      <c r="G297" s="59">
        <v>2008</v>
      </c>
      <c r="H297" s="59">
        <v>10</v>
      </c>
      <c r="I297" s="46">
        <f t="shared" si="44"/>
        <v>21</v>
      </c>
      <c r="J297" s="46">
        <f t="shared" si="44"/>
        <v>294</v>
      </c>
      <c r="K297" s="119">
        <v>23.9</v>
      </c>
      <c r="L297" s="119">
        <v>15.9</v>
      </c>
      <c r="M297" s="54">
        <f t="shared" si="38"/>
        <v>19.899999999999999</v>
      </c>
      <c r="N297" s="36">
        <v>52.5</v>
      </c>
      <c r="O297" s="55">
        <f t="shared" si="39"/>
        <v>20.37301473877319</v>
      </c>
      <c r="P297" s="56">
        <f t="shared" si="40"/>
        <v>13.03872943281484</v>
      </c>
      <c r="Q297" s="120">
        <v>9.2197739999999992</v>
      </c>
      <c r="R297" s="11">
        <f t="shared" si="41"/>
        <v>2.0385888390270002</v>
      </c>
      <c r="S297" s="35">
        <f t="shared" si="37"/>
        <v>2.6741871596285023</v>
      </c>
      <c r="AF297" s="34"/>
    </row>
    <row r="298" spans="7:32" ht="18.5" x14ac:dyDescent="0.45">
      <c r="G298" s="59">
        <v>2008</v>
      </c>
      <c r="H298" s="59">
        <v>10</v>
      </c>
      <c r="I298" s="46">
        <f t="shared" si="44"/>
        <v>22</v>
      </c>
      <c r="J298" s="46">
        <f t="shared" si="44"/>
        <v>295</v>
      </c>
      <c r="K298" s="119">
        <v>26.3</v>
      </c>
      <c r="L298" s="119">
        <v>17.7</v>
      </c>
      <c r="M298" s="54">
        <f t="shared" si="38"/>
        <v>22</v>
      </c>
      <c r="N298" s="36">
        <v>41</v>
      </c>
      <c r="O298" s="55">
        <f t="shared" si="39"/>
        <v>18.525123067116635</v>
      </c>
      <c r="P298" s="56">
        <f t="shared" si="40"/>
        <v>12.745284670176249</v>
      </c>
      <c r="Q298" s="120">
        <v>8.6922119999999996</v>
      </c>
      <c r="R298" s="11">
        <f t="shared" si="41"/>
        <v>2.0289969705239996</v>
      </c>
      <c r="S298" s="35">
        <f t="shared" si="37"/>
        <v>3.0860828859450038</v>
      </c>
      <c r="AF298" s="34"/>
    </row>
    <row r="299" spans="7:32" ht="18.5" x14ac:dyDescent="0.45">
      <c r="G299" s="59">
        <v>2008</v>
      </c>
      <c r="H299" s="59">
        <v>10</v>
      </c>
      <c r="I299" s="46">
        <f t="shared" si="44"/>
        <v>23</v>
      </c>
      <c r="J299" s="46">
        <f t="shared" si="44"/>
        <v>296</v>
      </c>
      <c r="K299" s="119">
        <v>23.7</v>
      </c>
      <c r="L299" s="119">
        <v>13.2</v>
      </c>
      <c r="M299" s="54">
        <f t="shared" si="38"/>
        <v>18.45</v>
      </c>
      <c r="N299" s="36">
        <v>50.5</v>
      </c>
      <c r="O299" s="55">
        <f t="shared" si="39"/>
        <v>16.668557658314992</v>
      </c>
      <c r="P299" s="56">
        <f t="shared" si="40"/>
        <v>14.001588432984592</v>
      </c>
      <c r="Q299" s="120">
        <v>8.6419680000000003</v>
      </c>
      <c r="R299" s="11">
        <f t="shared" si="41"/>
        <v>1.8373364090999995</v>
      </c>
      <c r="S299" s="35">
        <f t="shared" si="37"/>
        <v>2.7514451432722082</v>
      </c>
      <c r="AF299" s="34"/>
    </row>
    <row r="300" spans="7:32" ht="18.5" x14ac:dyDescent="0.45">
      <c r="G300" s="59">
        <v>2008</v>
      </c>
      <c r="H300" s="59">
        <v>10</v>
      </c>
      <c r="I300" s="46">
        <f t="shared" si="44"/>
        <v>24</v>
      </c>
      <c r="J300" s="46">
        <f t="shared" si="44"/>
        <v>297</v>
      </c>
      <c r="K300" s="119">
        <v>21.9</v>
      </c>
      <c r="L300" s="119">
        <v>14</v>
      </c>
      <c r="M300" s="54">
        <f t="shared" si="38"/>
        <v>17.95</v>
      </c>
      <c r="N300" s="36">
        <v>53.5</v>
      </c>
      <c r="O300" s="55">
        <f t="shared" si="39"/>
        <v>21.283627952276781</v>
      </c>
      <c r="P300" s="56">
        <f t="shared" si="40"/>
        <v>13.451252865838923</v>
      </c>
      <c r="Q300" s="120">
        <v>9.5714819999999996</v>
      </c>
      <c r="R300" s="11">
        <f t="shared" si="41"/>
        <v>2.0068885239974996</v>
      </c>
      <c r="S300" s="35">
        <f t="shared" si="37"/>
        <v>2.6245615044601118</v>
      </c>
      <c r="AF300" s="34"/>
    </row>
    <row r="301" spans="7:32" ht="18.5" x14ac:dyDescent="0.45">
      <c r="G301" s="59">
        <v>2008</v>
      </c>
      <c r="H301" s="59">
        <v>10</v>
      </c>
      <c r="I301" s="46">
        <f t="shared" si="44"/>
        <v>25</v>
      </c>
      <c r="J301" s="46">
        <f t="shared" si="44"/>
        <v>298</v>
      </c>
      <c r="K301" s="119">
        <v>21.2</v>
      </c>
      <c r="L301" s="119">
        <v>12</v>
      </c>
      <c r="M301" s="54">
        <f t="shared" si="38"/>
        <v>16.600000000000001</v>
      </c>
      <c r="N301" s="36">
        <v>52.5</v>
      </c>
      <c r="O301" s="55">
        <f t="shared" si="39"/>
        <v>21.068553733837899</v>
      </c>
      <c r="P301" s="56">
        <f t="shared" si="40"/>
        <v>15.506455548104693</v>
      </c>
      <c r="Q301" s="120">
        <v>10.224653999999999</v>
      </c>
      <c r="R301" s="11">
        <f t="shared" si="41"/>
        <v>2.0628852924239998</v>
      </c>
      <c r="S301" s="35">
        <f t="shared" si="37"/>
        <v>2.8655493750173022</v>
      </c>
      <c r="AF301" s="34"/>
    </row>
    <row r="302" spans="7:32" ht="18.5" x14ac:dyDescent="0.45">
      <c r="G302" s="59">
        <v>2008</v>
      </c>
      <c r="H302" s="59">
        <v>10</v>
      </c>
      <c r="I302" s="46">
        <f t="shared" si="44"/>
        <v>26</v>
      </c>
      <c r="J302" s="46">
        <f t="shared" si="44"/>
        <v>299</v>
      </c>
      <c r="K302" s="119">
        <v>19.3</v>
      </c>
      <c r="L302" s="119">
        <v>14</v>
      </c>
      <c r="M302" s="54">
        <f t="shared" si="38"/>
        <v>16.649999999999999</v>
      </c>
      <c r="N302" s="36">
        <v>51.5</v>
      </c>
      <c r="O302" s="55">
        <f t="shared" si="39"/>
        <v>25.149440214020927</v>
      </c>
      <c r="P302" s="56">
        <f t="shared" si="40"/>
        <v>10.663362650744874</v>
      </c>
      <c r="Q302" s="120">
        <v>9.2637374999999995</v>
      </c>
      <c r="R302" s="11">
        <f t="shared" si="41"/>
        <v>1.8717312140718745</v>
      </c>
      <c r="S302" s="35">
        <f t="shared" si="37"/>
        <v>2.079825634180716</v>
      </c>
      <c r="AF302" s="34"/>
    </row>
    <row r="303" spans="7:32" ht="18.5" x14ac:dyDescent="0.45">
      <c r="G303" s="59">
        <v>2008</v>
      </c>
      <c r="H303" s="59">
        <v>10</v>
      </c>
      <c r="I303" s="46">
        <f t="shared" si="44"/>
        <v>27</v>
      </c>
      <c r="J303" s="46">
        <f t="shared" si="44"/>
        <v>300</v>
      </c>
      <c r="K303" s="119">
        <v>20.2</v>
      </c>
      <c r="L303" s="119">
        <v>11.7</v>
      </c>
      <c r="M303" s="54">
        <f t="shared" si="38"/>
        <v>15.95</v>
      </c>
      <c r="N303" s="36">
        <v>57</v>
      </c>
      <c r="O303" s="55">
        <f t="shared" si="39"/>
        <v>17.502824039797307</v>
      </c>
      <c r="P303" s="56">
        <f t="shared" si="40"/>
        <v>11.90192034706217</v>
      </c>
      <c r="Q303" s="120">
        <v>8.16465</v>
      </c>
      <c r="R303" s="11">
        <f t="shared" si="41"/>
        <v>1.6161414384374999</v>
      </c>
      <c r="S303" s="35">
        <f t="shared" si="37"/>
        <v>2.2353166447834862</v>
      </c>
      <c r="AF303" s="34"/>
    </row>
    <row r="304" spans="7:32" ht="18.5" x14ac:dyDescent="0.45">
      <c r="G304" s="59">
        <v>2008</v>
      </c>
      <c r="H304" s="59">
        <v>10</v>
      </c>
      <c r="I304" s="46">
        <f t="shared" si="44"/>
        <v>28</v>
      </c>
      <c r="J304" s="46">
        <f t="shared" si="44"/>
        <v>301</v>
      </c>
      <c r="K304" s="119">
        <v>20</v>
      </c>
      <c r="L304" s="119">
        <v>13.3</v>
      </c>
      <c r="M304" s="54">
        <f t="shared" si="38"/>
        <v>16.649999999999999</v>
      </c>
      <c r="N304" s="36">
        <v>53.5</v>
      </c>
      <c r="O304" s="55">
        <f t="shared" si="39"/>
        <v>19.956883643291832</v>
      </c>
      <c r="P304" s="56">
        <f t="shared" si="40"/>
        <v>10.696889632804421</v>
      </c>
      <c r="Q304" s="120">
        <v>8.2651380000000003</v>
      </c>
      <c r="R304" s="11">
        <f t="shared" si="41"/>
        <v>1.6699649340465001</v>
      </c>
      <c r="S304" s="35">
        <f t="shared" si="37"/>
        <v>2.085293233482465</v>
      </c>
      <c r="AF304" s="34"/>
    </row>
    <row r="305" spans="7:32" ht="18.5" x14ac:dyDescent="0.45">
      <c r="G305" s="59">
        <v>2008</v>
      </c>
      <c r="H305" s="59">
        <v>10</v>
      </c>
      <c r="I305" s="46">
        <f t="shared" si="44"/>
        <v>29</v>
      </c>
      <c r="J305" s="46">
        <f t="shared" si="44"/>
        <v>302</v>
      </c>
      <c r="K305" s="119">
        <v>16.2</v>
      </c>
      <c r="L305" s="119">
        <v>9.8000000000000007</v>
      </c>
      <c r="M305" s="54">
        <f t="shared" si="38"/>
        <v>13</v>
      </c>
      <c r="N305" s="36">
        <v>51</v>
      </c>
      <c r="O305" s="55">
        <f t="shared" si="39"/>
        <v>22.715658291111335</v>
      </c>
      <c r="P305" s="56">
        <f t="shared" si="40"/>
        <v>11.630417045049002</v>
      </c>
      <c r="Q305" s="120">
        <v>9.1946519999999996</v>
      </c>
      <c r="R305" s="11">
        <f t="shared" si="41"/>
        <v>1.6609403265839995</v>
      </c>
      <c r="S305" s="35">
        <f t="shared" si="37"/>
        <v>1.9747600246981243</v>
      </c>
      <c r="AF305" s="34"/>
    </row>
    <row r="306" spans="7:32" ht="18.5" x14ac:dyDescent="0.45">
      <c r="G306" s="59">
        <v>2008</v>
      </c>
      <c r="H306" s="59">
        <v>10</v>
      </c>
      <c r="I306" s="46">
        <f t="shared" si="44"/>
        <v>30</v>
      </c>
      <c r="J306" s="46">
        <f t="shared" si="44"/>
        <v>303</v>
      </c>
      <c r="K306" s="119">
        <v>15</v>
      </c>
      <c r="L306" s="119">
        <v>9</v>
      </c>
      <c r="M306" s="54">
        <f t="shared" si="38"/>
        <v>12</v>
      </c>
      <c r="N306" s="36">
        <v>51</v>
      </c>
      <c r="O306" s="55">
        <f t="shared" si="39"/>
        <v>21.281228122543823</v>
      </c>
      <c r="P306" s="56">
        <f t="shared" si="40"/>
        <v>10.214989498821035</v>
      </c>
      <c r="Q306" s="120">
        <v>8.3405039999999993</v>
      </c>
      <c r="R306" s="11">
        <f t="shared" si="41"/>
        <v>1.4577282676079997</v>
      </c>
      <c r="S306" s="35">
        <f t="shared" si="37"/>
        <v>1.6953541087264536</v>
      </c>
      <c r="AF306" s="34"/>
    </row>
    <row r="307" spans="7:32" ht="18.5" x14ac:dyDescent="0.45">
      <c r="G307" s="59">
        <v>2008</v>
      </c>
      <c r="H307" s="61">
        <v>10</v>
      </c>
      <c r="I307" s="60">
        <f t="shared" si="44"/>
        <v>31</v>
      </c>
      <c r="J307" s="46">
        <f t="shared" si="44"/>
        <v>304</v>
      </c>
      <c r="K307" s="119">
        <v>17.5</v>
      </c>
      <c r="L307" s="119">
        <v>10.9</v>
      </c>
      <c r="M307" s="54">
        <f t="shared" si="38"/>
        <v>14.2</v>
      </c>
      <c r="N307" s="36">
        <v>45.5</v>
      </c>
      <c r="O307" s="55">
        <f t="shared" si="39"/>
        <v>23.713408701211257</v>
      </c>
      <c r="P307" s="56">
        <f t="shared" si="40"/>
        <v>12.520679794239545</v>
      </c>
      <c r="Q307" s="120">
        <v>9.7473360000000007</v>
      </c>
      <c r="R307" s="49">
        <f t="shared" si="41"/>
        <v>1.8293800204799999</v>
      </c>
      <c r="S307" s="48">
        <f t="shared" si="37"/>
        <v>2.3442063736991505</v>
      </c>
      <c r="AF307" s="34"/>
    </row>
    <row r="308" spans="7:32" ht="18.5" x14ac:dyDescent="0.45">
      <c r="G308" s="59">
        <v>2008</v>
      </c>
      <c r="H308" s="59">
        <v>11</v>
      </c>
      <c r="I308" s="46">
        <v>1</v>
      </c>
      <c r="J308" s="46">
        <f t="shared" si="44"/>
        <v>305</v>
      </c>
      <c r="K308" s="119">
        <v>18.399999999999999</v>
      </c>
      <c r="L308" s="119">
        <v>10.8</v>
      </c>
      <c r="M308" s="54">
        <f t="shared" si="38"/>
        <v>14.6</v>
      </c>
      <c r="N308" s="36">
        <v>23</v>
      </c>
      <c r="O308" s="55">
        <f t="shared" si="39"/>
        <v>18.225414355263716</v>
      </c>
      <c r="P308" s="56">
        <f t="shared" si="40"/>
        <v>11.081051928000337</v>
      </c>
      <c r="Q308" s="120">
        <v>8.03904</v>
      </c>
      <c r="R308" s="11">
        <f t="shared" si="41"/>
        <v>1.5276266150399997</v>
      </c>
      <c r="S308" s="35">
        <f t="shared" si="37"/>
        <v>2.7907246908950594</v>
      </c>
      <c r="AF308" s="34"/>
    </row>
    <row r="309" spans="7:32" ht="18.5" x14ac:dyDescent="0.45">
      <c r="G309" s="59">
        <v>2008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19">
        <v>18.2</v>
      </c>
      <c r="L309" s="119">
        <v>10.4</v>
      </c>
      <c r="M309" s="54">
        <f t="shared" si="38"/>
        <v>14.3</v>
      </c>
      <c r="N309" s="36">
        <v>25</v>
      </c>
      <c r="O309" s="55">
        <f t="shared" si="39"/>
        <v>17.934018372288577</v>
      </c>
      <c r="P309" s="56">
        <f t="shared" si="40"/>
        <v>11.19082746430807</v>
      </c>
      <c r="Q309" s="120">
        <v>8.0139180000000003</v>
      </c>
      <c r="R309" s="11">
        <f t="shared" si="41"/>
        <v>1.5087522931469999</v>
      </c>
      <c r="S309" s="35">
        <f t="shared" si="37"/>
        <v>2.7269728299275369</v>
      </c>
      <c r="AF309" s="34"/>
    </row>
    <row r="310" spans="7:32" ht="18.5" x14ac:dyDescent="0.45">
      <c r="G310" s="59">
        <v>2008</v>
      </c>
      <c r="H310" s="59">
        <v>11</v>
      </c>
      <c r="I310" s="46">
        <f t="shared" si="45"/>
        <v>3</v>
      </c>
      <c r="J310" s="46">
        <f t="shared" si="45"/>
        <v>307</v>
      </c>
      <c r="K310" s="119">
        <v>18.7</v>
      </c>
      <c r="L310" s="119">
        <v>11.6</v>
      </c>
      <c r="M310" s="54">
        <f t="shared" si="38"/>
        <v>15.149999999999999</v>
      </c>
      <c r="N310" s="36">
        <v>26.5</v>
      </c>
      <c r="O310" s="55">
        <f t="shared" si="39"/>
        <v>20.624009431238299</v>
      </c>
      <c r="P310" s="56">
        <f t="shared" si="40"/>
        <v>11.714437356943353</v>
      </c>
      <c r="Q310" s="120">
        <v>8.7927</v>
      </c>
      <c r="R310" s="11">
        <f t="shared" si="41"/>
        <v>1.6992046622250001</v>
      </c>
      <c r="S310" s="35">
        <f t="shared" si="37"/>
        <v>2.872230511435061</v>
      </c>
      <c r="AF310" s="34"/>
    </row>
    <row r="311" spans="7:32" ht="18.5" x14ac:dyDescent="0.45">
      <c r="G311" s="59">
        <v>2008</v>
      </c>
      <c r="H311" s="59">
        <v>11</v>
      </c>
      <c r="I311" s="46">
        <f t="shared" si="45"/>
        <v>4</v>
      </c>
      <c r="J311" s="46">
        <f t="shared" si="45"/>
        <v>308</v>
      </c>
      <c r="K311" s="119">
        <v>18.600000000000001</v>
      </c>
      <c r="L311" s="119">
        <v>11</v>
      </c>
      <c r="M311" s="54">
        <f t="shared" si="38"/>
        <v>14.8</v>
      </c>
      <c r="N311" s="36">
        <v>26</v>
      </c>
      <c r="O311" s="55">
        <f t="shared" si="39"/>
        <v>17.200234797780126</v>
      </c>
      <c r="P311" s="56">
        <f t="shared" si="40"/>
        <v>10.457742757050319</v>
      </c>
      <c r="Q311" s="120">
        <v>7.5868439999999993</v>
      </c>
      <c r="R311" s="11">
        <f t="shared" si="41"/>
        <v>1.450596985956</v>
      </c>
      <c r="S311" s="35">
        <f t="shared" si="37"/>
        <v>2.5941946856752662</v>
      </c>
      <c r="AF311" s="34"/>
    </row>
    <row r="312" spans="7:32" ht="18.5" x14ac:dyDescent="0.45">
      <c r="G312" s="59">
        <v>2008</v>
      </c>
      <c r="H312" s="59">
        <v>11</v>
      </c>
      <c r="I312" s="46">
        <f t="shared" si="45"/>
        <v>5</v>
      </c>
      <c r="J312" s="46">
        <f t="shared" si="45"/>
        <v>309</v>
      </c>
      <c r="K312" s="119">
        <v>16.899999999999999</v>
      </c>
      <c r="L312" s="119">
        <v>9.6</v>
      </c>
      <c r="M312" s="54">
        <f t="shared" si="38"/>
        <v>13.25</v>
      </c>
      <c r="N312" s="36">
        <v>42.5</v>
      </c>
      <c r="O312" s="55">
        <f t="shared" si="39"/>
        <v>18.363686972751935</v>
      </c>
      <c r="P312" s="56">
        <f t="shared" si="40"/>
        <v>10.724393192087129</v>
      </c>
      <c r="Q312" s="120">
        <v>7.9385519999999996</v>
      </c>
      <c r="R312" s="11">
        <f t="shared" si="41"/>
        <v>1.4456758122539999</v>
      </c>
      <c r="S312" s="35">
        <f t="shared" si="37"/>
        <v>2.0628175994076292</v>
      </c>
      <c r="AF312" s="34"/>
    </row>
    <row r="313" spans="7:32" ht="18.5" x14ac:dyDescent="0.45">
      <c r="G313" s="59">
        <v>2008</v>
      </c>
      <c r="H313" s="59">
        <v>11</v>
      </c>
      <c r="I313" s="46">
        <f t="shared" si="45"/>
        <v>6</v>
      </c>
      <c r="J313" s="46">
        <f t="shared" si="45"/>
        <v>310</v>
      </c>
      <c r="K313" s="119">
        <v>17.8</v>
      </c>
      <c r="L313" s="119">
        <v>10.9</v>
      </c>
      <c r="M313" s="54">
        <f t="shared" si="38"/>
        <v>14.350000000000001</v>
      </c>
      <c r="N313" s="36">
        <v>47.5</v>
      </c>
      <c r="O313" s="55">
        <f t="shared" si="39"/>
        <v>18.230959345201761</v>
      </c>
      <c r="P313" s="56">
        <f t="shared" si="40"/>
        <v>10.063489558551373</v>
      </c>
      <c r="Q313" s="120">
        <v>7.66221</v>
      </c>
      <c r="R313" s="11">
        <f t="shared" si="41"/>
        <v>1.4447844020475</v>
      </c>
      <c r="S313" s="35">
        <f t="shared" si="37"/>
        <v>1.9078597599601581</v>
      </c>
      <c r="AF313" s="34"/>
    </row>
    <row r="314" spans="7:32" ht="18.5" x14ac:dyDescent="0.45">
      <c r="G314" s="59">
        <v>2008</v>
      </c>
      <c r="H314" s="59">
        <v>11</v>
      </c>
      <c r="I314" s="46">
        <f t="shared" si="45"/>
        <v>7</v>
      </c>
      <c r="J314" s="46">
        <f t="shared" si="45"/>
        <v>311</v>
      </c>
      <c r="K314" s="119">
        <v>18</v>
      </c>
      <c r="L314" s="119">
        <v>11.1</v>
      </c>
      <c r="M314" s="54">
        <f t="shared" si="38"/>
        <v>14.55</v>
      </c>
      <c r="N314" s="36">
        <v>62.5</v>
      </c>
      <c r="O314" s="55">
        <f t="shared" si="39"/>
        <v>19.247111177557269</v>
      </c>
      <c r="P314" s="56">
        <f t="shared" si="40"/>
        <v>10.624405370011614</v>
      </c>
      <c r="Q314" s="120">
        <v>8.0892839999999993</v>
      </c>
      <c r="R314" s="11">
        <f t="shared" si="41"/>
        <v>1.5348020988509998</v>
      </c>
      <c r="S314" s="35">
        <f t="shared" si="37"/>
        <v>1.9407216724682703</v>
      </c>
      <c r="AF314" s="34"/>
    </row>
    <row r="315" spans="7:32" ht="18.5" x14ac:dyDescent="0.45">
      <c r="G315" s="59">
        <v>2008</v>
      </c>
      <c r="H315" s="59">
        <v>11</v>
      </c>
      <c r="I315" s="46">
        <f t="shared" si="45"/>
        <v>8</v>
      </c>
      <c r="J315" s="46">
        <f t="shared" si="45"/>
        <v>312</v>
      </c>
      <c r="K315" s="119">
        <v>19.100000000000001</v>
      </c>
      <c r="L315" s="119">
        <v>12.1</v>
      </c>
      <c r="M315" s="54">
        <f t="shared" si="38"/>
        <v>15.600000000000001</v>
      </c>
      <c r="N315" s="36">
        <v>57</v>
      </c>
      <c r="O315" s="55">
        <f t="shared" si="39"/>
        <v>12.640516272310954</v>
      </c>
      <c r="P315" s="56">
        <f t="shared" si="40"/>
        <v>7.0786891124941365</v>
      </c>
      <c r="Q315" s="120">
        <v>5.3509859999999998</v>
      </c>
      <c r="R315" s="11">
        <f t="shared" si="41"/>
        <v>1.0482099985260001</v>
      </c>
      <c r="S315" s="35">
        <f t="shared" si="37"/>
        <v>1.4490124362098575</v>
      </c>
      <c r="AF315" s="34"/>
    </row>
    <row r="316" spans="7:32" ht="18.5" x14ac:dyDescent="0.45">
      <c r="G316" s="59">
        <v>2008</v>
      </c>
      <c r="H316" s="59">
        <v>11</v>
      </c>
      <c r="I316" s="46">
        <f t="shared" si="45"/>
        <v>9</v>
      </c>
      <c r="J316" s="46">
        <f t="shared" si="45"/>
        <v>313</v>
      </c>
      <c r="K316" s="119">
        <v>19.7</v>
      </c>
      <c r="L316" s="119">
        <v>11.4</v>
      </c>
      <c r="M316" s="54">
        <f t="shared" si="38"/>
        <v>15.55</v>
      </c>
      <c r="N316" s="36">
        <v>55.5</v>
      </c>
      <c r="O316" s="55">
        <f t="shared" si="39"/>
        <v>17.003948323951541</v>
      </c>
      <c r="P316" s="56">
        <f t="shared" si="40"/>
        <v>11.290621687103821</v>
      </c>
      <c r="Q316" s="120">
        <v>7.8380639999999993</v>
      </c>
      <c r="R316" s="11">
        <f t="shared" si="41"/>
        <v>1.5331076827559997</v>
      </c>
      <c r="S316" s="35">
        <f t="shared" si="37"/>
        <v>2.1113350848669059</v>
      </c>
      <c r="AF316" s="34"/>
    </row>
    <row r="317" spans="7:32" ht="18.5" x14ac:dyDescent="0.45">
      <c r="G317" s="59">
        <v>2008</v>
      </c>
      <c r="H317" s="59">
        <v>11</v>
      </c>
      <c r="I317" s="46">
        <f t="shared" si="45"/>
        <v>10</v>
      </c>
      <c r="J317" s="46">
        <f t="shared" si="45"/>
        <v>314</v>
      </c>
      <c r="K317" s="119">
        <v>17.399999999999999</v>
      </c>
      <c r="L317" s="119">
        <v>12.2</v>
      </c>
      <c r="M317" s="54">
        <f t="shared" si="38"/>
        <v>14.799999999999999</v>
      </c>
      <c r="N317" s="36">
        <v>55</v>
      </c>
      <c r="O317" s="55">
        <f t="shared" si="39"/>
        <v>22.653142386185191</v>
      </c>
      <c r="P317" s="56">
        <f t="shared" si="40"/>
        <v>9.4237072326530384</v>
      </c>
      <c r="Q317" s="120">
        <v>8.2651380000000003</v>
      </c>
      <c r="R317" s="11">
        <f t="shared" si="41"/>
        <v>1.5802861204619998</v>
      </c>
      <c r="S317" s="35">
        <f t="shared" si="37"/>
        <v>1.7726472746111457</v>
      </c>
      <c r="AF317" s="34"/>
    </row>
    <row r="318" spans="7:32" ht="18.5" x14ac:dyDescent="0.45">
      <c r="G318" s="59">
        <v>2008</v>
      </c>
      <c r="H318" s="59">
        <v>11</v>
      </c>
      <c r="I318" s="46">
        <f t="shared" si="45"/>
        <v>11</v>
      </c>
      <c r="J318" s="46">
        <f t="shared" si="45"/>
        <v>315</v>
      </c>
      <c r="K318" s="119">
        <v>18</v>
      </c>
      <c r="L318" s="119">
        <v>11</v>
      </c>
      <c r="M318" s="54">
        <f t="shared" si="38"/>
        <v>14.5</v>
      </c>
      <c r="N318" s="36">
        <v>53</v>
      </c>
      <c r="O318" s="55">
        <f t="shared" si="39"/>
        <v>21.720323735520228</v>
      </c>
      <c r="P318" s="56">
        <f t="shared" si="40"/>
        <v>12.163381291891328</v>
      </c>
      <c r="Q318" s="120">
        <v>9.1946519999999996</v>
      </c>
      <c r="R318" s="11">
        <f t="shared" si="41"/>
        <v>1.7418302775539993</v>
      </c>
      <c r="S318" s="35">
        <f t="shared" si="37"/>
        <v>2.1718287765102211</v>
      </c>
      <c r="AF318" s="34"/>
    </row>
    <row r="319" spans="7:32" ht="18.5" x14ac:dyDescent="0.45">
      <c r="G319" s="59">
        <v>2008</v>
      </c>
      <c r="H319" s="59">
        <v>11</v>
      </c>
      <c r="I319" s="46">
        <f t="shared" si="45"/>
        <v>12</v>
      </c>
      <c r="J319" s="46">
        <f t="shared" si="45"/>
        <v>316</v>
      </c>
      <c r="K319" s="119">
        <v>17.2</v>
      </c>
      <c r="L319" s="119">
        <v>8.8000000000000007</v>
      </c>
      <c r="M319" s="54">
        <f t="shared" si="38"/>
        <v>13</v>
      </c>
      <c r="N319" s="36">
        <v>40.5</v>
      </c>
      <c r="O319" s="55">
        <f t="shared" si="39"/>
        <v>17.985920493616071</v>
      </c>
      <c r="P319" s="56">
        <f t="shared" si="40"/>
        <v>12.086538571709998</v>
      </c>
      <c r="Q319" s="120">
        <v>8.3405039999999993</v>
      </c>
      <c r="R319" s="11">
        <f t="shared" si="41"/>
        <v>1.506645323568</v>
      </c>
      <c r="S319" s="35">
        <f t="shared" si="37"/>
        <v>2.3173215868863815</v>
      </c>
      <c r="AF319" s="34"/>
    </row>
    <row r="320" spans="7:32" ht="18.5" x14ac:dyDescent="0.45">
      <c r="G320" s="59">
        <v>2008</v>
      </c>
      <c r="H320" s="59">
        <v>11</v>
      </c>
      <c r="I320" s="46">
        <f t="shared" si="45"/>
        <v>13</v>
      </c>
      <c r="J320" s="46">
        <f t="shared" si="45"/>
        <v>317</v>
      </c>
      <c r="K320" s="119">
        <v>16.8</v>
      </c>
      <c r="L320" s="119">
        <v>10.1</v>
      </c>
      <c r="M320" s="54">
        <f t="shared" si="38"/>
        <v>13.45</v>
      </c>
      <c r="N320" s="36">
        <v>39</v>
      </c>
      <c r="O320" s="55">
        <f t="shared" si="39"/>
        <v>23.535777670508296</v>
      </c>
      <c r="P320" s="56">
        <f t="shared" si="40"/>
        <v>12.61517683139245</v>
      </c>
      <c r="Q320" s="120">
        <v>9.7473360000000007</v>
      </c>
      <c r="R320" s="11">
        <f t="shared" si="41"/>
        <v>1.78650392625</v>
      </c>
      <c r="S320" s="35">
        <f t="shared" si="37"/>
        <v>2.4937845938627943</v>
      </c>
      <c r="AF320" s="34"/>
    </row>
    <row r="321" spans="7:32" ht="18.5" x14ac:dyDescent="0.45">
      <c r="G321" s="59">
        <v>2008</v>
      </c>
      <c r="H321" s="59">
        <v>11</v>
      </c>
      <c r="I321" s="46">
        <f t="shared" si="45"/>
        <v>14</v>
      </c>
      <c r="J321" s="46">
        <f t="shared" si="45"/>
        <v>318</v>
      </c>
      <c r="K321" s="119">
        <v>15.9</v>
      </c>
      <c r="L321" s="119">
        <v>9.3000000000000007</v>
      </c>
      <c r="M321" s="54">
        <f t="shared" si="38"/>
        <v>12.600000000000001</v>
      </c>
      <c r="N321" s="36">
        <v>44</v>
      </c>
      <c r="O321" s="55">
        <f t="shared" si="39"/>
        <v>19.557450475225778</v>
      </c>
      <c r="P321" s="56">
        <f t="shared" si="40"/>
        <v>10.326333850919211</v>
      </c>
      <c r="Q321" s="120">
        <v>8.03904</v>
      </c>
      <c r="R321" s="11">
        <f t="shared" si="41"/>
        <v>1.4333286758399999</v>
      </c>
      <c r="S321" s="35">
        <f t="shared" si="37"/>
        <v>1.9077966882238471</v>
      </c>
      <c r="AF321" s="34"/>
    </row>
    <row r="322" spans="7:32" ht="18.5" x14ac:dyDescent="0.45">
      <c r="G322" s="59">
        <v>2008</v>
      </c>
      <c r="H322" s="59">
        <v>11</v>
      </c>
      <c r="I322" s="46">
        <f t="shared" si="45"/>
        <v>15</v>
      </c>
      <c r="J322" s="46">
        <f t="shared" si="45"/>
        <v>319</v>
      </c>
      <c r="K322" s="119">
        <v>15.4</v>
      </c>
      <c r="L322" s="119">
        <v>9.8000000000000007</v>
      </c>
      <c r="M322" s="54">
        <f t="shared" si="38"/>
        <v>12.600000000000001</v>
      </c>
      <c r="N322" s="36">
        <v>55</v>
      </c>
      <c r="O322" s="55">
        <f t="shared" si="39"/>
        <v>21.165615296079515</v>
      </c>
      <c r="P322" s="56">
        <f t="shared" si="40"/>
        <v>9.4821956526436217</v>
      </c>
      <c r="Q322" s="120">
        <v>8.0139180000000003</v>
      </c>
      <c r="R322" s="11">
        <f t="shared" si="41"/>
        <v>1.4288495237279999</v>
      </c>
      <c r="S322" s="35">
        <f t="shared" si="37"/>
        <v>1.6377172543197822</v>
      </c>
      <c r="AF322" s="34"/>
    </row>
    <row r="323" spans="7:32" ht="18.5" x14ac:dyDescent="0.45">
      <c r="G323" s="59">
        <v>2008</v>
      </c>
      <c r="H323" s="59">
        <v>11</v>
      </c>
      <c r="I323" s="46">
        <f t="shared" si="45"/>
        <v>16</v>
      </c>
      <c r="J323" s="46">
        <f t="shared" si="45"/>
        <v>320</v>
      </c>
      <c r="K323" s="119">
        <v>15.1</v>
      </c>
      <c r="L323" s="119">
        <v>8.8000000000000007</v>
      </c>
      <c r="M323" s="54">
        <f t="shared" si="38"/>
        <v>11.95</v>
      </c>
      <c r="N323" s="36">
        <v>66</v>
      </c>
      <c r="O323" s="55">
        <f t="shared" si="39"/>
        <v>21.89434706936359</v>
      </c>
      <c r="P323" s="56">
        <f t="shared" si="40"/>
        <v>11.034750922959248</v>
      </c>
      <c r="Q323" s="120">
        <v>8.7927</v>
      </c>
      <c r="R323" s="11">
        <f t="shared" si="41"/>
        <v>1.5341832686249997</v>
      </c>
      <c r="S323" s="35">
        <f t="shared" si="37"/>
        <v>1.8041053726939718</v>
      </c>
      <c r="AF323" s="34"/>
    </row>
    <row r="324" spans="7:32" ht="18.5" x14ac:dyDescent="0.45">
      <c r="G324" s="59">
        <v>2008</v>
      </c>
      <c r="H324" s="59">
        <v>11</v>
      </c>
      <c r="I324" s="46">
        <f t="shared" si="45"/>
        <v>17</v>
      </c>
      <c r="J324" s="46">
        <f t="shared" si="45"/>
        <v>321</v>
      </c>
      <c r="K324" s="119">
        <v>17.3</v>
      </c>
      <c r="L324" s="119">
        <v>9</v>
      </c>
      <c r="M324" s="54">
        <f t="shared" si="38"/>
        <v>13.15</v>
      </c>
      <c r="N324" s="36">
        <v>71.5</v>
      </c>
      <c r="O324" s="55">
        <f t="shared" si="39"/>
        <v>16.458949980235143</v>
      </c>
      <c r="P324" s="56">
        <f t="shared" si="40"/>
        <v>10.928742786876136</v>
      </c>
      <c r="Q324" s="120">
        <v>7.5868439999999993</v>
      </c>
      <c r="R324" s="11">
        <f t="shared" si="41"/>
        <v>1.3771771998569997</v>
      </c>
      <c r="S324" s="35">
        <f t="shared" ref="S324:S368" si="46">0.31*(IF(N324&gt;50,1,(1+(50-N324)/70)))*(P324+2.09)*((M324/(M324+15)))</f>
        <v>1.8852896970053488</v>
      </c>
      <c r="AF324" s="34"/>
    </row>
    <row r="325" spans="7:32" ht="18.5" x14ac:dyDescent="0.45">
      <c r="G325" s="59">
        <v>2008</v>
      </c>
      <c r="H325" s="59">
        <v>11</v>
      </c>
      <c r="I325" s="46">
        <f t="shared" ref="I325:J340" si="47">I324+1</f>
        <v>18</v>
      </c>
      <c r="J325" s="46">
        <f t="shared" si="47"/>
        <v>322</v>
      </c>
      <c r="K325" s="119">
        <v>16.5</v>
      </c>
      <c r="L325" s="119">
        <v>8.9</v>
      </c>
      <c r="M325" s="54">
        <f t="shared" ref="M325:M368" si="48">(K325+L325)/2</f>
        <v>12.7</v>
      </c>
      <c r="N325" s="36">
        <v>34.5</v>
      </c>
      <c r="O325" s="55">
        <f t="shared" ref="O325:O368" si="49">((Q325)/(0.16*(K325-(L325))^0.5))</f>
        <v>17.997596675822916</v>
      </c>
      <c r="P325" s="56">
        <f>0.16*((K325-L325)^1/2)*O325</f>
        <v>10.942538778900332</v>
      </c>
      <c r="Q325" s="120">
        <v>7.9385519999999996</v>
      </c>
      <c r="R325" s="11">
        <f t="shared" ref="R325:R368" si="50">0.0023*0.408*O325*(K325-L325)^0.5*(M325+17.8)</f>
        <v>1.4200680281399998</v>
      </c>
      <c r="S325" s="35">
        <f t="shared" si="46"/>
        <v>2.2624695679481004</v>
      </c>
      <c r="AF325" s="34"/>
    </row>
    <row r="326" spans="7:32" ht="18.5" x14ac:dyDescent="0.45">
      <c r="G326" s="59">
        <v>2008</v>
      </c>
      <c r="H326" s="59">
        <v>11</v>
      </c>
      <c r="I326" s="46">
        <f t="shared" si="47"/>
        <v>19</v>
      </c>
      <c r="J326" s="46">
        <f t="shared" si="47"/>
        <v>323</v>
      </c>
      <c r="K326" s="119">
        <v>15.2</v>
      </c>
      <c r="L326" s="119">
        <v>6.9</v>
      </c>
      <c r="M326" s="54">
        <f t="shared" si="48"/>
        <v>11.05</v>
      </c>
      <c r="N326" s="36">
        <v>36</v>
      </c>
      <c r="O326" s="55">
        <f t="shared" si="49"/>
        <v>16.622449483350064</v>
      </c>
      <c r="P326" s="56">
        <f t="shared" ref="P326:P368" si="51">0.16*((K326-L326)^1/2)*O326</f>
        <v>11.037306456944441</v>
      </c>
      <c r="Q326" s="120">
        <v>7.66221</v>
      </c>
      <c r="R326" s="11">
        <f t="shared" si="50"/>
        <v>1.2964861586024996</v>
      </c>
      <c r="S326" s="35">
        <f t="shared" si="46"/>
        <v>2.0714436054478242</v>
      </c>
      <c r="AF326" s="34"/>
    </row>
    <row r="327" spans="7:32" ht="18.5" x14ac:dyDescent="0.45">
      <c r="G327" s="59">
        <v>2008</v>
      </c>
      <c r="H327" s="59">
        <v>11</v>
      </c>
      <c r="I327" s="46">
        <f t="shared" si="47"/>
        <v>20</v>
      </c>
      <c r="J327" s="46">
        <f t="shared" si="47"/>
        <v>324</v>
      </c>
      <c r="K327" s="119">
        <v>14.3</v>
      </c>
      <c r="L327" s="119">
        <v>8.8000000000000007</v>
      </c>
      <c r="M327" s="54">
        <f t="shared" si="48"/>
        <v>11.55</v>
      </c>
      <c r="N327" s="36">
        <v>48</v>
      </c>
      <c r="O327" s="55">
        <f t="shared" si="49"/>
        <v>21.55801429504972</v>
      </c>
      <c r="P327" s="56">
        <f t="shared" si="51"/>
        <v>9.4855262898218768</v>
      </c>
      <c r="Q327" s="120">
        <v>8.0892839999999993</v>
      </c>
      <c r="R327" s="11">
        <f t="shared" si="50"/>
        <v>1.392471146871</v>
      </c>
      <c r="S327" s="35">
        <f t="shared" si="46"/>
        <v>1.6056628331508853</v>
      </c>
      <c r="AF327" s="34"/>
    </row>
    <row r="328" spans="7:32" ht="18.5" x14ac:dyDescent="0.45">
      <c r="G328" s="59">
        <v>2008</v>
      </c>
      <c r="H328" s="59">
        <v>11</v>
      </c>
      <c r="I328" s="46">
        <f t="shared" si="47"/>
        <v>21</v>
      </c>
      <c r="J328" s="46">
        <f t="shared" si="47"/>
        <v>325</v>
      </c>
      <c r="K328" s="119">
        <v>14</v>
      </c>
      <c r="L328" s="119">
        <v>8</v>
      </c>
      <c r="M328" s="54">
        <f t="shared" si="48"/>
        <v>11</v>
      </c>
      <c r="N328" s="36">
        <v>50</v>
      </c>
      <c r="O328" s="55">
        <f t="shared" si="49"/>
        <v>13.653318042475403</v>
      </c>
      <c r="P328" s="56">
        <f t="shared" si="51"/>
        <v>6.5535926603881931</v>
      </c>
      <c r="Q328" s="120">
        <v>5.3509859999999998</v>
      </c>
      <c r="R328" s="11">
        <f t="shared" si="50"/>
        <v>0.90384574723199995</v>
      </c>
      <c r="S328" s="35">
        <f t="shared" si="46"/>
        <v>1.133640421997067</v>
      </c>
      <c r="AF328" s="34"/>
    </row>
    <row r="329" spans="7:32" ht="18.5" x14ac:dyDescent="0.45">
      <c r="G329" s="59">
        <v>2008</v>
      </c>
      <c r="H329" s="59">
        <v>11</v>
      </c>
      <c r="I329" s="46">
        <f t="shared" si="47"/>
        <v>22</v>
      </c>
      <c r="J329" s="46">
        <f t="shared" si="47"/>
        <v>326</v>
      </c>
      <c r="K329" s="119">
        <v>10.6</v>
      </c>
      <c r="L329" s="119">
        <v>5.8</v>
      </c>
      <c r="M329" s="54">
        <f t="shared" si="48"/>
        <v>8.1999999999999993</v>
      </c>
      <c r="N329" s="36">
        <v>40.5</v>
      </c>
      <c r="O329" s="55">
        <f t="shared" si="49"/>
        <v>22.359814895672773</v>
      </c>
      <c r="P329" s="56">
        <f t="shared" si="51"/>
        <v>8.5861689199383449</v>
      </c>
      <c r="Q329" s="120">
        <v>7.8380639999999993</v>
      </c>
      <c r="R329" s="11">
        <f t="shared" si="50"/>
        <v>1.1952263793599998</v>
      </c>
      <c r="S329" s="35">
        <f t="shared" si="46"/>
        <v>1.3285322049639285</v>
      </c>
      <c r="AF329" s="34"/>
    </row>
    <row r="330" spans="7:32" ht="18.5" x14ac:dyDescent="0.45">
      <c r="G330" s="59">
        <v>2008</v>
      </c>
      <c r="H330" s="59">
        <v>11</v>
      </c>
      <c r="I330" s="46">
        <f t="shared" si="47"/>
        <v>23</v>
      </c>
      <c r="J330" s="46">
        <f t="shared" si="47"/>
        <v>327</v>
      </c>
      <c r="K330" s="119">
        <v>9.5</v>
      </c>
      <c r="L330" s="119">
        <v>7.3</v>
      </c>
      <c r="M330" s="54">
        <f t="shared" si="48"/>
        <v>8.4</v>
      </c>
      <c r="N330" s="36">
        <v>41.5</v>
      </c>
      <c r="O330" s="55">
        <f t="shared" si="49"/>
        <v>41.072828691143805</v>
      </c>
      <c r="P330" s="56">
        <f t="shared" si="51"/>
        <v>7.2288178496413105</v>
      </c>
      <c r="Q330" s="120">
        <v>9.7473360000000007</v>
      </c>
      <c r="R330" s="11">
        <f t="shared" si="50"/>
        <v>1.4978048917680002</v>
      </c>
      <c r="S330" s="35">
        <f t="shared" si="46"/>
        <v>1.1629406788257504</v>
      </c>
      <c r="AF330" s="34"/>
    </row>
    <row r="331" spans="7:32" ht="18.5" x14ac:dyDescent="0.45">
      <c r="G331" s="59">
        <v>2008</v>
      </c>
      <c r="H331" s="59">
        <v>11</v>
      </c>
      <c r="I331" s="46">
        <f t="shared" si="47"/>
        <v>24</v>
      </c>
      <c r="J331" s="46">
        <f t="shared" si="47"/>
        <v>328</v>
      </c>
      <c r="K331" s="119">
        <v>13.9</v>
      </c>
      <c r="L331" s="119">
        <v>7.8</v>
      </c>
      <c r="M331" s="54">
        <f t="shared" si="48"/>
        <v>10.85</v>
      </c>
      <c r="N331" s="36">
        <v>47.5</v>
      </c>
      <c r="O331" s="55">
        <f t="shared" si="49"/>
        <v>20.343200966754729</v>
      </c>
      <c r="P331" s="56">
        <f t="shared" si="51"/>
        <v>9.9274820717763088</v>
      </c>
      <c r="Q331" s="120">
        <v>8.03904</v>
      </c>
      <c r="R331" s="11">
        <f t="shared" si="50"/>
        <v>1.3508179790399999</v>
      </c>
      <c r="S331" s="35">
        <f t="shared" si="46"/>
        <v>1.61951261053353</v>
      </c>
      <c r="AF331" s="34"/>
    </row>
    <row r="332" spans="7:32" ht="18.5" x14ac:dyDescent="0.45">
      <c r="G332" s="59">
        <v>2008</v>
      </c>
      <c r="H332" s="59">
        <v>11</v>
      </c>
      <c r="I332" s="46">
        <f t="shared" si="47"/>
        <v>25</v>
      </c>
      <c r="J332" s="46">
        <f t="shared" si="47"/>
        <v>329</v>
      </c>
      <c r="K332" s="119">
        <v>16.3</v>
      </c>
      <c r="L332" s="119">
        <v>7.2</v>
      </c>
      <c r="M332" s="54">
        <f t="shared" si="48"/>
        <v>11.75</v>
      </c>
      <c r="N332" s="36">
        <v>59</v>
      </c>
      <c r="O332" s="55">
        <f t="shared" si="49"/>
        <v>16.603674678754981</v>
      </c>
      <c r="P332" s="56">
        <f t="shared" si="51"/>
        <v>12.087475166133627</v>
      </c>
      <c r="Q332" s="120">
        <v>8.0139180000000003</v>
      </c>
      <c r="R332" s="11">
        <f t="shared" si="50"/>
        <v>1.3888981390185</v>
      </c>
      <c r="S332" s="35">
        <f t="shared" si="46"/>
        <v>1.9305216184165133</v>
      </c>
      <c r="AF332" s="34"/>
    </row>
    <row r="333" spans="7:32" ht="18.5" x14ac:dyDescent="0.45">
      <c r="G333" s="59">
        <v>2008</v>
      </c>
      <c r="H333" s="59">
        <v>11</v>
      </c>
      <c r="I333" s="46">
        <f t="shared" si="47"/>
        <v>26</v>
      </c>
      <c r="J333" s="46">
        <f t="shared" si="47"/>
        <v>330</v>
      </c>
      <c r="K333" s="119">
        <v>14.9</v>
      </c>
      <c r="L333" s="119">
        <v>10.1</v>
      </c>
      <c r="M333" s="54">
        <f t="shared" si="48"/>
        <v>12.5</v>
      </c>
      <c r="N333" s="36">
        <v>64.5</v>
      </c>
      <c r="O333" s="55">
        <f t="shared" si="49"/>
        <v>25.083125684248298</v>
      </c>
      <c r="P333" s="56">
        <f t="shared" si="51"/>
        <v>9.6319202627513487</v>
      </c>
      <c r="Q333" s="120">
        <v>8.7927</v>
      </c>
      <c r="R333" s="11">
        <f t="shared" si="50"/>
        <v>1.5625463206499999</v>
      </c>
      <c r="S333" s="35">
        <f t="shared" si="46"/>
        <v>1.6517251279331444</v>
      </c>
    </row>
    <row r="334" spans="7:32" ht="18.5" x14ac:dyDescent="0.45">
      <c r="G334" s="59">
        <v>2008</v>
      </c>
      <c r="H334" s="59">
        <v>11</v>
      </c>
      <c r="I334" s="46">
        <f t="shared" si="47"/>
        <v>27</v>
      </c>
      <c r="J334" s="46">
        <f t="shared" si="47"/>
        <v>331</v>
      </c>
      <c r="K334" s="119">
        <v>15.8</v>
      </c>
      <c r="L334" s="119">
        <v>8.4</v>
      </c>
      <c r="M334" s="54">
        <f t="shared" si="48"/>
        <v>12.100000000000001</v>
      </c>
      <c r="N334" s="36">
        <v>66.5</v>
      </c>
      <c r="O334" s="55">
        <f t="shared" si="49"/>
        <v>17.431120763577102</v>
      </c>
      <c r="P334" s="56">
        <f t="shared" si="51"/>
        <v>10.319223492037645</v>
      </c>
      <c r="Q334" s="120">
        <v>7.5868439999999993</v>
      </c>
      <c r="R334" s="11">
        <f t="shared" si="50"/>
        <v>1.3304555177939996</v>
      </c>
      <c r="S334" s="35">
        <f t="shared" si="46"/>
        <v>1.7176013770713361</v>
      </c>
    </row>
    <row r="335" spans="7:32" ht="18.5" x14ac:dyDescent="0.45">
      <c r="G335" s="59">
        <v>2008</v>
      </c>
      <c r="H335" s="59">
        <v>11</v>
      </c>
      <c r="I335" s="46">
        <f t="shared" si="47"/>
        <v>28</v>
      </c>
      <c r="J335" s="46">
        <f t="shared" si="47"/>
        <v>332</v>
      </c>
      <c r="K335" s="119">
        <v>17.600000000000001</v>
      </c>
      <c r="L335" s="119">
        <v>9.1</v>
      </c>
      <c r="M335" s="54">
        <f t="shared" si="48"/>
        <v>13.350000000000001</v>
      </c>
      <c r="N335" s="36">
        <v>69.5</v>
      </c>
      <c r="O335" s="55">
        <f t="shared" si="49"/>
        <v>17.718243412594816</v>
      </c>
      <c r="P335" s="56">
        <f t="shared" si="51"/>
        <v>12.048405520564478</v>
      </c>
      <c r="Q335" s="120">
        <v>8.2651380000000003</v>
      </c>
      <c r="R335" s="11">
        <f t="shared" si="50"/>
        <v>1.5099973206255002</v>
      </c>
      <c r="S335" s="35">
        <f t="shared" si="46"/>
        <v>2.063907980488751</v>
      </c>
    </row>
    <row r="336" spans="7:32" ht="18.5" x14ac:dyDescent="0.45">
      <c r="G336" s="59">
        <v>2008</v>
      </c>
      <c r="H336" s="59">
        <v>11</v>
      </c>
      <c r="I336" s="46">
        <f t="shared" si="47"/>
        <v>29</v>
      </c>
      <c r="J336" s="46">
        <f t="shared" si="47"/>
        <v>333</v>
      </c>
      <c r="K336" s="119">
        <v>13</v>
      </c>
      <c r="L336" s="119">
        <v>6.8</v>
      </c>
      <c r="M336" s="54">
        <f t="shared" si="48"/>
        <v>9.9</v>
      </c>
      <c r="N336" s="36">
        <v>55.5</v>
      </c>
      <c r="O336" s="55">
        <f t="shared" si="49"/>
        <v>23.079131902912561</v>
      </c>
      <c r="P336" s="56">
        <f t="shared" si="51"/>
        <v>11.447249423844632</v>
      </c>
      <c r="Q336" s="120">
        <v>9.1946519999999996</v>
      </c>
      <c r="R336" s="51">
        <f t="shared" si="50"/>
        <v>1.4937677612460001</v>
      </c>
      <c r="S336" s="50">
        <f t="shared" si="46"/>
        <v>1.6685067663365132</v>
      </c>
    </row>
    <row r="337" spans="7:19" ht="18.5" x14ac:dyDescent="0.45">
      <c r="G337" s="59">
        <v>2008</v>
      </c>
      <c r="H337" s="60">
        <v>11</v>
      </c>
      <c r="I337" s="60">
        <f t="shared" si="47"/>
        <v>30</v>
      </c>
      <c r="J337" s="46">
        <f t="shared" si="47"/>
        <v>334</v>
      </c>
      <c r="K337" s="119">
        <v>9.1999999999999993</v>
      </c>
      <c r="L337" s="119">
        <v>5.5</v>
      </c>
      <c r="M337" s="54">
        <f t="shared" si="48"/>
        <v>7.35</v>
      </c>
      <c r="N337" s="36">
        <v>58</v>
      </c>
      <c r="O337" s="55">
        <f t="shared" si="49"/>
        <v>27.10013474795711</v>
      </c>
      <c r="P337" s="56">
        <f t="shared" si="51"/>
        <v>8.0216398853953024</v>
      </c>
      <c r="Q337" s="120">
        <v>8.3405039999999993</v>
      </c>
      <c r="R337" s="49">
        <f t="shared" si="50"/>
        <v>1.2302639573939997</v>
      </c>
      <c r="S337" s="48">
        <f t="shared" si="46"/>
        <v>1.0308443614708365</v>
      </c>
    </row>
    <row r="338" spans="7:19" ht="18.5" x14ac:dyDescent="0.45">
      <c r="G338" s="59">
        <v>2008</v>
      </c>
      <c r="H338" s="59">
        <v>12</v>
      </c>
      <c r="I338" s="46">
        <v>1</v>
      </c>
      <c r="J338" s="46">
        <f t="shared" si="47"/>
        <v>335</v>
      </c>
      <c r="K338" s="119">
        <v>11.9</v>
      </c>
      <c r="L338" s="119">
        <v>4.4000000000000004</v>
      </c>
      <c r="M338" s="54">
        <f t="shared" si="48"/>
        <v>8.15</v>
      </c>
      <c r="N338" s="36">
        <v>58.5</v>
      </c>
      <c r="O338" s="55">
        <f t="shared" si="49"/>
        <v>22.245149178259066</v>
      </c>
      <c r="P338" s="56">
        <f t="shared" si="51"/>
        <v>13.34708950695544</v>
      </c>
      <c r="Q338" s="120">
        <v>9.7473360000000007</v>
      </c>
      <c r="R338" s="11">
        <f t="shared" si="50"/>
        <v>1.4835128603580001</v>
      </c>
      <c r="S338" s="35">
        <f t="shared" si="46"/>
        <v>1.6847432673573615</v>
      </c>
    </row>
    <row r="339" spans="7:19" ht="18.5" x14ac:dyDescent="0.45">
      <c r="G339" s="59">
        <v>2008</v>
      </c>
      <c r="H339" s="59">
        <v>12</v>
      </c>
      <c r="I339" s="46">
        <f t="shared" ref="I339:J354" si="52">I338+1</f>
        <v>2</v>
      </c>
      <c r="J339" s="46">
        <f t="shared" si="47"/>
        <v>336</v>
      </c>
      <c r="K339" s="119">
        <v>12.6</v>
      </c>
      <c r="L339" s="119">
        <v>6</v>
      </c>
      <c r="M339" s="54">
        <f t="shared" si="48"/>
        <v>9.3000000000000007</v>
      </c>
      <c r="N339" s="36">
        <v>63</v>
      </c>
      <c r="O339" s="55">
        <f t="shared" si="49"/>
        <v>19.557450475225778</v>
      </c>
      <c r="P339" s="56">
        <f t="shared" si="51"/>
        <v>10.326333850919211</v>
      </c>
      <c r="Q339" s="120">
        <v>8.03904</v>
      </c>
      <c r="R339" s="11">
        <f t="shared" si="50"/>
        <v>1.27773707616</v>
      </c>
      <c r="S339" s="35">
        <f t="shared" si="46"/>
        <v>1.4730983741646126</v>
      </c>
    </row>
    <row r="340" spans="7:19" ht="18.5" x14ac:dyDescent="0.45">
      <c r="G340" s="59">
        <v>2008</v>
      </c>
      <c r="H340" s="59">
        <v>12</v>
      </c>
      <c r="I340" s="46">
        <f t="shared" si="52"/>
        <v>3</v>
      </c>
      <c r="J340" s="46">
        <f t="shared" si="47"/>
        <v>337</v>
      </c>
      <c r="K340" s="119">
        <v>12.7</v>
      </c>
      <c r="L340" s="119">
        <v>7</v>
      </c>
      <c r="M340" s="54">
        <f t="shared" si="48"/>
        <v>9.85</v>
      </c>
      <c r="N340" s="36">
        <v>32.5</v>
      </c>
      <c r="O340" s="55">
        <f t="shared" si="49"/>
        <v>20.979130468932301</v>
      </c>
      <c r="P340" s="56">
        <f t="shared" si="51"/>
        <v>9.5664834938331289</v>
      </c>
      <c r="Q340" s="120">
        <v>8.0139180000000003</v>
      </c>
      <c r="R340" s="11">
        <f t="shared" si="50"/>
        <v>1.2995950437854999</v>
      </c>
      <c r="S340" s="35">
        <f t="shared" si="46"/>
        <v>1.7903959933812603</v>
      </c>
    </row>
    <row r="341" spans="7:19" ht="18.5" x14ac:dyDescent="0.45">
      <c r="G341" s="59">
        <v>2008</v>
      </c>
      <c r="H341" s="59">
        <v>12</v>
      </c>
      <c r="I341" s="46">
        <f t="shared" si="52"/>
        <v>4</v>
      </c>
      <c r="J341" s="46">
        <f t="shared" si="52"/>
        <v>338</v>
      </c>
      <c r="K341" s="119">
        <v>12.7</v>
      </c>
      <c r="L341" s="119">
        <v>6</v>
      </c>
      <c r="M341" s="54">
        <f t="shared" si="48"/>
        <v>9.35</v>
      </c>
      <c r="N341" s="36">
        <v>35.5</v>
      </c>
      <c r="O341" s="55">
        <f t="shared" si="49"/>
        <v>21.230727280097692</v>
      </c>
      <c r="P341" s="56">
        <f t="shared" si="51"/>
        <v>11.379669822132362</v>
      </c>
      <c r="Q341" s="120">
        <v>8.7927</v>
      </c>
      <c r="R341" s="11">
        <f t="shared" si="50"/>
        <v>1.4001033863249999</v>
      </c>
      <c r="S341" s="35">
        <f t="shared" si="46"/>
        <v>1.9354856610522613</v>
      </c>
    </row>
    <row r="342" spans="7:19" ht="18.5" x14ac:dyDescent="0.45">
      <c r="G342" s="59">
        <v>2008</v>
      </c>
      <c r="H342" s="59">
        <v>12</v>
      </c>
      <c r="I342" s="46">
        <f t="shared" si="52"/>
        <v>5</v>
      </c>
      <c r="J342" s="46">
        <f t="shared" si="52"/>
        <v>339</v>
      </c>
      <c r="K342" s="119">
        <v>13.8</v>
      </c>
      <c r="L342" s="119">
        <v>6.8</v>
      </c>
      <c r="M342" s="54">
        <f t="shared" si="48"/>
        <v>10.3</v>
      </c>
      <c r="N342" s="36">
        <v>28</v>
      </c>
      <c r="O342" s="55">
        <f t="shared" si="49"/>
        <v>17.922234339145106</v>
      </c>
      <c r="P342" s="56">
        <f t="shared" si="51"/>
        <v>10.03645122992126</v>
      </c>
      <c r="Q342" s="120">
        <v>7.5868439999999993</v>
      </c>
      <c r="R342" s="11">
        <f t="shared" si="50"/>
        <v>1.2503612056859998</v>
      </c>
      <c r="S342" s="35">
        <f t="shared" si="46"/>
        <v>2.0114160403708357</v>
      </c>
    </row>
    <row r="343" spans="7:19" ht="18.5" x14ac:dyDescent="0.45">
      <c r="G343" s="59">
        <v>2008</v>
      </c>
      <c r="H343" s="59">
        <v>12</v>
      </c>
      <c r="I343" s="46">
        <f t="shared" si="52"/>
        <v>6</v>
      </c>
      <c r="J343" s="46">
        <f t="shared" si="52"/>
        <v>340</v>
      </c>
      <c r="K343" s="119">
        <v>17.8</v>
      </c>
      <c r="L343" s="119">
        <v>8.1999999999999993</v>
      </c>
      <c r="M343" s="54">
        <f t="shared" si="48"/>
        <v>13</v>
      </c>
      <c r="N343" s="36">
        <v>59.5</v>
      </c>
      <c r="O343" s="55">
        <f t="shared" si="49"/>
        <v>16.013479004688321</v>
      </c>
      <c r="P343" s="56">
        <f t="shared" si="51"/>
        <v>12.298351875600632</v>
      </c>
      <c r="Q343" s="120">
        <v>7.9385519999999996</v>
      </c>
      <c r="R343" s="11">
        <f t="shared" si="50"/>
        <v>1.4340359103839997</v>
      </c>
      <c r="S343" s="35">
        <f t="shared" si="46"/>
        <v>2.0708949306668054</v>
      </c>
    </row>
    <row r="344" spans="7:19" ht="18.5" x14ac:dyDescent="0.45">
      <c r="G344" s="59">
        <v>2008</v>
      </c>
      <c r="H344" s="59">
        <v>12</v>
      </c>
      <c r="I344" s="46">
        <f t="shared" si="52"/>
        <v>7</v>
      </c>
      <c r="J344" s="46">
        <f t="shared" si="52"/>
        <v>341</v>
      </c>
      <c r="K344" s="119">
        <v>14</v>
      </c>
      <c r="L344" s="119">
        <v>8.8000000000000007</v>
      </c>
      <c r="M344" s="54">
        <f t="shared" si="48"/>
        <v>11.4</v>
      </c>
      <c r="N344" s="36">
        <v>37.5</v>
      </c>
      <c r="O344" s="55">
        <f t="shared" si="49"/>
        <v>21.000633519107854</v>
      </c>
      <c r="P344" s="56">
        <f t="shared" si="51"/>
        <v>8.7362635439488656</v>
      </c>
      <c r="Q344" s="120">
        <v>7.66221</v>
      </c>
      <c r="R344" s="11">
        <f t="shared" si="50"/>
        <v>1.3122147601800001</v>
      </c>
      <c r="S344" s="35">
        <f t="shared" si="46"/>
        <v>1.7080364001926471</v>
      </c>
    </row>
    <row r="345" spans="7:19" ht="18.5" x14ac:dyDescent="0.45">
      <c r="G345" s="59">
        <v>2008</v>
      </c>
      <c r="H345" s="59">
        <v>12</v>
      </c>
      <c r="I345" s="46">
        <f t="shared" si="52"/>
        <v>8</v>
      </c>
      <c r="J345" s="46">
        <f t="shared" si="52"/>
        <v>342</v>
      </c>
      <c r="K345" s="119">
        <v>15.9</v>
      </c>
      <c r="L345" s="119">
        <v>8.8000000000000007</v>
      </c>
      <c r="M345" s="54">
        <f t="shared" si="48"/>
        <v>12.350000000000001</v>
      </c>
      <c r="N345" s="36">
        <v>35</v>
      </c>
      <c r="O345" s="55">
        <f t="shared" si="49"/>
        <v>18.974088676739235</v>
      </c>
      <c r="P345" s="56">
        <f t="shared" si="51"/>
        <v>10.777282368387885</v>
      </c>
      <c r="Q345" s="120">
        <v>8.0892839999999993</v>
      </c>
      <c r="R345" s="11">
        <f t="shared" si="50"/>
        <v>1.4304260673989999</v>
      </c>
      <c r="S345" s="35">
        <f t="shared" si="46"/>
        <v>2.1871523617271906</v>
      </c>
    </row>
    <row r="346" spans="7:19" ht="18.5" x14ac:dyDescent="0.45">
      <c r="G346" s="59">
        <v>2008</v>
      </c>
      <c r="H346" s="59">
        <v>12</v>
      </c>
      <c r="I346" s="46">
        <f t="shared" si="52"/>
        <v>9</v>
      </c>
      <c r="J346" s="46">
        <f t="shared" si="52"/>
        <v>343</v>
      </c>
      <c r="K346" s="119">
        <v>13</v>
      </c>
      <c r="L346" s="119">
        <v>6.3</v>
      </c>
      <c r="M346" s="54">
        <f t="shared" si="48"/>
        <v>9.65</v>
      </c>
      <c r="N346" s="36">
        <v>40.5</v>
      </c>
      <c r="O346" s="55">
        <f t="shared" si="49"/>
        <v>12.920414030459451</v>
      </c>
      <c r="P346" s="56">
        <f t="shared" si="51"/>
        <v>6.9253419203262663</v>
      </c>
      <c r="Q346" s="120">
        <v>5.3509859999999998</v>
      </c>
      <c r="R346" s="11">
        <f t="shared" si="50"/>
        <v>0.86147797783049995</v>
      </c>
      <c r="S346" s="35">
        <f t="shared" si="46"/>
        <v>1.2425771838279653</v>
      </c>
    </row>
    <row r="347" spans="7:19" ht="18.5" x14ac:dyDescent="0.45">
      <c r="G347" s="59">
        <v>2008</v>
      </c>
      <c r="H347" s="59">
        <v>12</v>
      </c>
      <c r="I347" s="46">
        <f t="shared" si="52"/>
        <v>10</v>
      </c>
      <c r="J347" s="46">
        <f t="shared" si="52"/>
        <v>344</v>
      </c>
      <c r="K347" s="119">
        <v>8.8000000000000007</v>
      </c>
      <c r="L347" s="119">
        <v>4.9000000000000004</v>
      </c>
      <c r="M347" s="54">
        <f t="shared" si="48"/>
        <v>6.8500000000000005</v>
      </c>
      <c r="N347" s="36">
        <v>68</v>
      </c>
      <c r="O347" s="55">
        <f t="shared" si="49"/>
        <v>24.805987420378969</v>
      </c>
      <c r="P347" s="56">
        <f t="shared" si="51"/>
        <v>7.7394680751582401</v>
      </c>
      <c r="Q347" s="120">
        <v>7.8380639999999993</v>
      </c>
      <c r="R347" s="11">
        <f t="shared" si="50"/>
        <v>1.1331665481239999</v>
      </c>
      <c r="S347" s="35">
        <f t="shared" si="46"/>
        <v>0.95528034130885675</v>
      </c>
    </row>
    <row r="348" spans="7:19" ht="18.5" x14ac:dyDescent="0.45">
      <c r="G348" s="59">
        <v>2008</v>
      </c>
      <c r="H348" s="59">
        <v>12</v>
      </c>
      <c r="I348" s="46">
        <f t="shared" si="52"/>
        <v>11</v>
      </c>
      <c r="J348" s="46">
        <f t="shared" si="52"/>
        <v>345</v>
      </c>
      <c r="K348" s="119">
        <v>6.6</v>
      </c>
      <c r="L348" s="119">
        <v>1.7</v>
      </c>
      <c r="M348" s="54">
        <f t="shared" si="48"/>
        <v>4.1499999999999995</v>
      </c>
      <c r="N348" s="36">
        <v>48</v>
      </c>
      <c r="O348" s="55">
        <f t="shared" si="49"/>
        <v>27.52123471335269</v>
      </c>
      <c r="P348" s="56">
        <f t="shared" si="51"/>
        <v>10.788324007634253</v>
      </c>
      <c r="Q348" s="120">
        <v>9.7473360000000007</v>
      </c>
      <c r="R348" s="11">
        <f t="shared" si="50"/>
        <v>1.2548403577980001</v>
      </c>
      <c r="S348" s="35">
        <f t="shared" si="46"/>
        <v>0.88988690501987733</v>
      </c>
    </row>
    <row r="349" spans="7:19" ht="18.5" x14ac:dyDescent="0.45">
      <c r="G349" s="59">
        <v>2008</v>
      </c>
      <c r="H349" s="59">
        <v>12</v>
      </c>
      <c r="I349" s="46">
        <f t="shared" si="52"/>
        <v>12</v>
      </c>
      <c r="J349" s="46">
        <f t="shared" si="52"/>
        <v>346</v>
      </c>
      <c r="K349" s="119">
        <v>5.3</v>
      </c>
      <c r="L349" s="119">
        <v>0.1</v>
      </c>
      <c r="M349" s="54">
        <f t="shared" si="48"/>
        <v>2.6999999999999997</v>
      </c>
      <c r="N349" s="36">
        <v>47</v>
      </c>
      <c r="O349" s="55">
        <f t="shared" si="49"/>
        <v>22.033451561031185</v>
      </c>
      <c r="P349" s="56">
        <f t="shared" si="51"/>
        <v>9.1659158493889734</v>
      </c>
      <c r="Q349" s="120">
        <v>8.03904</v>
      </c>
      <c r="R349" s="11">
        <f t="shared" si="50"/>
        <v>0.96655387680000004</v>
      </c>
      <c r="S349" s="35">
        <f t="shared" si="46"/>
        <v>0.55508290097943147</v>
      </c>
    </row>
    <row r="350" spans="7:19" ht="18.5" x14ac:dyDescent="0.45">
      <c r="G350" s="59">
        <v>2008</v>
      </c>
      <c r="H350" s="59">
        <v>12</v>
      </c>
      <c r="I350" s="46">
        <f t="shared" si="52"/>
        <v>13</v>
      </c>
      <c r="J350" s="46">
        <f t="shared" si="52"/>
        <v>347</v>
      </c>
      <c r="K350" s="119">
        <v>6.1</v>
      </c>
      <c r="L350" s="119">
        <v>0.7</v>
      </c>
      <c r="M350" s="54">
        <f t="shared" si="48"/>
        <v>3.4</v>
      </c>
      <c r="N350" s="36">
        <v>47</v>
      </c>
      <c r="O350" s="55">
        <f t="shared" si="49"/>
        <v>21.554007605466563</v>
      </c>
      <c r="P350" s="56">
        <f t="shared" si="51"/>
        <v>9.311331285561554</v>
      </c>
      <c r="Q350" s="120">
        <v>8.0139180000000003</v>
      </c>
      <c r="R350" s="11">
        <f t="shared" si="50"/>
        <v>0.99643453628400003</v>
      </c>
      <c r="S350" s="35">
        <f t="shared" si="46"/>
        <v>0.68108791286776182</v>
      </c>
    </row>
    <row r="351" spans="7:19" ht="18.5" x14ac:dyDescent="0.45">
      <c r="G351" s="59">
        <v>2008</v>
      </c>
      <c r="H351" s="59">
        <v>12</v>
      </c>
      <c r="I351" s="46">
        <f t="shared" si="52"/>
        <v>14</v>
      </c>
      <c r="J351" s="46">
        <f t="shared" si="52"/>
        <v>348</v>
      </c>
      <c r="K351" s="119">
        <v>9.9</v>
      </c>
      <c r="L351" s="119">
        <v>1</v>
      </c>
      <c r="M351" s="54">
        <f t="shared" si="48"/>
        <v>5.45</v>
      </c>
      <c r="N351" s="36">
        <v>41</v>
      </c>
      <c r="O351" s="55">
        <f t="shared" si="49"/>
        <v>18.4207483519878</v>
      </c>
      <c r="P351" s="56">
        <f t="shared" si="51"/>
        <v>13.115572826615315</v>
      </c>
      <c r="Q351" s="120">
        <v>8.7927</v>
      </c>
      <c r="R351" s="11">
        <f t="shared" si="50"/>
        <v>1.1989835628749999</v>
      </c>
      <c r="S351" s="35">
        <f t="shared" si="46"/>
        <v>1.4177404177120221</v>
      </c>
    </row>
    <row r="352" spans="7:19" ht="18.5" x14ac:dyDescent="0.45">
      <c r="G352" s="59">
        <v>2008</v>
      </c>
      <c r="H352" s="59">
        <v>12</v>
      </c>
      <c r="I352" s="46">
        <f t="shared" si="52"/>
        <v>15</v>
      </c>
      <c r="J352" s="46">
        <f t="shared" si="52"/>
        <v>349</v>
      </c>
      <c r="K352" s="119">
        <v>6.8</v>
      </c>
      <c r="L352" s="119">
        <v>1.5</v>
      </c>
      <c r="M352" s="54">
        <f t="shared" si="48"/>
        <v>4.1500000000000004</v>
      </c>
      <c r="N352" s="36">
        <v>57.5</v>
      </c>
      <c r="O352" s="55">
        <f t="shared" si="49"/>
        <v>20.596965273584601</v>
      </c>
      <c r="P352" s="56">
        <f t="shared" si="51"/>
        <v>8.7331132759998713</v>
      </c>
      <c r="Q352" s="120">
        <v>7.5868439999999993</v>
      </c>
      <c r="R352" s="11">
        <f t="shared" si="50"/>
        <v>0.97670563931699994</v>
      </c>
      <c r="S352" s="35">
        <f t="shared" si="46"/>
        <v>0.72709844540855539</v>
      </c>
    </row>
    <row r="353" spans="7:19" ht="18.5" x14ac:dyDescent="0.45">
      <c r="G353" s="59">
        <v>2008</v>
      </c>
      <c r="H353" s="59">
        <v>12</v>
      </c>
      <c r="I353" s="46">
        <f t="shared" si="52"/>
        <v>16</v>
      </c>
      <c r="J353" s="46">
        <f t="shared" si="52"/>
        <v>350</v>
      </c>
      <c r="K353" s="119">
        <v>5</v>
      </c>
      <c r="L353" s="119">
        <v>-1</v>
      </c>
      <c r="M353" s="54">
        <f t="shared" si="48"/>
        <v>2</v>
      </c>
      <c r="N353" s="36">
        <v>67.5</v>
      </c>
      <c r="O353" s="55">
        <f t="shared" si="49"/>
        <v>23.460631002563371</v>
      </c>
      <c r="P353" s="56">
        <f t="shared" si="51"/>
        <v>11.261102881230418</v>
      </c>
      <c r="Q353" s="120">
        <v>9.1946519999999996</v>
      </c>
      <c r="R353" s="11">
        <f t="shared" si="50"/>
        <v>1.067747352804</v>
      </c>
      <c r="S353" s="35">
        <f t="shared" si="46"/>
        <v>0.48692257566840347</v>
      </c>
    </row>
    <row r="354" spans="7:19" ht="18.5" x14ac:dyDescent="0.45">
      <c r="G354" s="59">
        <v>2008</v>
      </c>
      <c r="H354" s="59">
        <v>12</v>
      </c>
      <c r="I354" s="46">
        <f t="shared" si="52"/>
        <v>17</v>
      </c>
      <c r="J354" s="46">
        <f t="shared" si="52"/>
        <v>351</v>
      </c>
      <c r="K354" s="119">
        <v>5.4</v>
      </c>
      <c r="L354" s="119">
        <v>-1.8</v>
      </c>
      <c r="M354" s="54">
        <f t="shared" si="48"/>
        <v>1.8000000000000003</v>
      </c>
      <c r="N354" s="36">
        <v>62.5</v>
      </c>
      <c r="O354" s="55">
        <f t="shared" si="49"/>
        <v>19.427014490217609</v>
      </c>
      <c r="P354" s="56">
        <f t="shared" si="51"/>
        <v>11.189960346365345</v>
      </c>
      <c r="Q354" s="120">
        <v>8.3405039999999993</v>
      </c>
      <c r="R354" s="11">
        <f t="shared" si="50"/>
        <v>0.95877429681600002</v>
      </c>
      <c r="S354" s="35">
        <f t="shared" si="46"/>
        <v>0.44108439721856324</v>
      </c>
    </row>
    <row r="355" spans="7:19" ht="18.5" x14ac:dyDescent="0.45">
      <c r="G355" s="59">
        <v>2008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19">
        <v>9</v>
      </c>
      <c r="L355" s="119">
        <v>-0.7</v>
      </c>
      <c r="M355" s="54">
        <f t="shared" si="48"/>
        <v>4.1500000000000004</v>
      </c>
      <c r="N355" s="36">
        <v>58.5</v>
      </c>
      <c r="O355" s="55">
        <f t="shared" si="49"/>
        <v>19.560506088161421</v>
      </c>
      <c r="P355" s="56">
        <f t="shared" si="51"/>
        <v>15.178952724413261</v>
      </c>
      <c r="Q355" s="120">
        <v>9.7473360000000007</v>
      </c>
      <c r="R355" s="11">
        <f t="shared" si="50"/>
        <v>1.2548403577980001</v>
      </c>
      <c r="S355" s="35">
        <f t="shared" si="46"/>
        <v>1.1601309493450476</v>
      </c>
    </row>
    <row r="356" spans="7:19" ht="18.5" x14ac:dyDescent="0.45">
      <c r="G356" s="59">
        <v>2008</v>
      </c>
      <c r="H356" s="59">
        <v>12</v>
      </c>
      <c r="I356" s="46">
        <f t="shared" si="53"/>
        <v>19</v>
      </c>
      <c r="J356" s="46">
        <f t="shared" si="53"/>
        <v>353</v>
      </c>
      <c r="K356" s="119">
        <v>8.1999999999999993</v>
      </c>
      <c r="L356" s="119">
        <v>2.5</v>
      </c>
      <c r="M356" s="54">
        <f t="shared" si="48"/>
        <v>5.35</v>
      </c>
      <c r="N356" s="36">
        <v>56.5</v>
      </c>
      <c r="O356" s="55">
        <f t="shared" si="49"/>
        <v>21.044895768207951</v>
      </c>
      <c r="P356" s="56">
        <f t="shared" si="51"/>
        <v>9.5964724703028246</v>
      </c>
      <c r="Q356" s="120">
        <v>8.03904</v>
      </c>
      <c r="R356" s="11">
        <f t="shared" si="50"/>
        <v>1.09149864624</v>
      </c>
      <c r="S356" s="35">
        <f t="shared" si="46"/>
        <v>0.95243314948389346</v>
      </c>
    </row>
    <row r="357" spans="7:19" ht="18.5" x14ac:dyDescent="0.45">
      <c r="G357" s="59">
        <v>2008</v>
      </c>
      <c r="H357" s="59">
        <v>12</v>
      </c>
      <c r="I357" s="46">
        <f t="shared" si="53"/>
        <v>20</v>
      </c>
      <c r="J357" s="46">
        <f t="shared" si="53"/>
        <v>354</v>
      </c>
      <c r="K357" s="119">
        <v>10.3</v>
      </c>
      <c r="L357" s="119">
        <v>3.5</v>
      </c>
      <c r="M357" s="54">
        <f t="shared" si="48"/>
        <v>6.9</v>
      </c>
      <c r="N357" s="36">
        <v>53</v>
      </c>
      <c r="O357" s="55">
        <f t="shared" si="49"/>
        <v>19.207482904667941</v>
      </c>
      <c r="P357" s="56">
        <f t="shared" si="51"/>
        <v>10.448870700139361</v>
      </c>
      <c r="Q357" s="120">
        <v>8.0139180000000003</v>
      </c>
      <c r="R357" s="11">
        <f t="shared" si="50"/>
        <v>1.1609402380289999</v>
      </c>
      <c r="S357" s="35">
        <f t="shared" si="46"/>
        <v>1.2246869601642967</v>
      </c>
    </row>
    <row r="358" spans="7:19" ht="18.5" x14ac:dyDescent="0.45">
      <c r="G358" s="59">
        <v>2008</v>
      </c>
      <c r="H358" s="59">
        <v>12</v>
      </c>
      <c r="I358" s="46">
        <f t="shared" si="53"/>
        <v>21</v>
      </c>
      <c r="J358" s="46">
        <f t="shared" si="53"/>
        <v>355</v>
      </c>
      <c r="K358" s="119">
        <v>10.6</v>
      </c>
      <c r="L358" s="119">
        <v>1.8</v>
      </c>
      <c r="M358" s="54">
        <f t="shared" si="48"/>
        <v>6.2</v>
      </c>
      <c r="N358" s="36">
        <v>37.5</v>
      </c>
      <c r="O358" s="55">
        <f t="shared" si="49"/>
        <v>18.525116033376715</v>
      </c>
      <c r="P358" s="56">
        <f t="shared" si="51"/>
        <v>13.041681687497206</v>
      </c>
      <c r="Q358" s="120">
        <v>8.7927</v>
      </c>
      <c r="R358" s="11">
        <f t="shared" si="50"/>
        <v>1.2376604519999996</v>
      </c>
      <c r="S358" s="35">
        <f t="shared" si="46"/>
        <v>1.6168161096886757</v>
      </c>
    </row>
    <row r="359" spans="7:19" ht="18.5" x14ac:dyDescent="0.45">
      <c r="G359" s="59">
        <v>2008</v>
      </c>
      <c r="H359" s="59">
        <v>12</v>
      </c>
      <c r="I359" s="46">
        <f t="shared" si="53"/>
        <v>22</v>
      </c>
      <c r="J359" s="46">
        <f t="shared" si="53"/>
        <v>356</v>
      </c>
      <c r="K359" s="119">
        <v>7</v>
      </c>
      <c r="L359" s="119">
        <v>3.2</v>
      </c>
      <c r="M359" s="54">
        <f t="shared" si="48"/>
        <v>5.0999999999999996</v>
      </c>
      <c r="N359" s="36">
        <v>38.5</v>
      </c>
      <c r="O359" s="55">
        <f t="shared" si="49"/>
        <v>24.324805327022307</v>
      </c>
      <c r="P359" s="56">
        <f t="shared" si="51"/>
        <v>7.394740819414781</v>
      </c>
      <c r="Q359" s="120">
        <v>7.5868439999999993</v>
      </c>
      <c r="R359" s="11">
        <f t="shared" si="50"/>
        <v>1.0189776373739998</v>
      </c>
      <c r="S359" s="35">
        <f t="shared" si="46"/>
        <v>0.86860204811145958</v>
      </c>
    </row>
    <row r="360" spans="7:19" ht="18.5" x14ac:dyDescent="0.45">
      <c r="G360" s="59">
        <v>2008</v>
      </c>
      <c r="H360" s="59">
        <v>12</v>
      </c>
      <c r="I360" s="46">
        <f t="shared" si="53"/>
        <v>23</v>
      </c>
      <c r="J360" s="46">
        <f t="shared" si="53"/>
        <v>357</v>
      </c>
      <c r="K360" s="119">
        <v>8.8000000000000007</v>
      </c>
      <c r="L360" s="119">
        <v>2.9</v>
      </c>
      <c r="M360" s="54">
        <f t="shared" si="48"/>
        <v>5.8500000000000005</v>
      </c>
      <c r="N360" s="36">
        <v>41</v>
      </c>
      <c r="O360" s="55">
        <f t="shared" si="49"/>
        <v>20.426563356979432</v>
      </c>
      <c r="P360" s="56">
        <f t="shared" si="51"/>
        <v>9.6413379044942928</v>
      </c>
      <c r="Q360" s="120">
        <v>7.9385519999999996</v>
      </c>
      <c r="R360" s="11">
        <f t="shared" si="50"/>
        <v>1.101134716902</v>
      </c>
      <c r="S360" s="35">
        <f t="shared" si="46"/>
        <v>1.1515640437781651</v>
      </c>
    </row>
    <row r="361" spans="7:19" ht="18.5" x14ac:dyDescent="0.45">
      <c r="G361" s="59">
        <v>2008</v>
      </c>
      <c r="H361" s="59">
        <v>12</v>
      </c>
      <c r="I361" s="46">
        <f t="shared" si="53"/>
        <v>24</v>
      </c>
      <c r="J361" s="46">
        <f t="shared" si="53"/>
        <v>358</v>
      </c>
      <c r="K361" s="119">
        <v>7.6</v>
      </c>
      <c r="L361" s="119">
        <v>2.7</v>
      </c>
      <c r="M361" s="54">
        <f t="shared" si="48"/>
        <v>5.15</v>
      </c>
      <c r="N361" s="36">
        <v>46</v>
      </c>
      <c r="O361" s="55">
        <f t="shared" si="49"/>
        <v>21.633960277248892</v>
      </c>
      <c r="P361" s="56">
        <f t="shared" si="51"/>
        <v>8.4805124286815641</v>
      </c>
      <c r="Q361" s="120">
        <v>7.66221</v>
      </c>
      <c r="R361" s="11">
        <f t="shared" si="50"/>
        <v>1.0313468748675001</v>
      </c>
      <c r="S361" s="35">
        <f t="shared" si="46"/>
        <v>0.8853675355100098</v>
      </c>
    </row>
    <row r="362" spans="7:19" ht="18.5" x14ac:dyDescent="0.45">
      <c r="G362" s="59">
        <v>2008</v>
      </c>
      <c r="H362" s="59">
        <v>12</v>
      </c>
      <c r="I362" s="46">
        <f t="shared" si="53"/>
        <v>25</v>
      </c>
      <c r="J362" s="46">
        <f t="shared" si="53"/>
        <v>359</v>
      </c>
      <c r="K362" s="119">
        <v>6.6</v>
      </c>
      <c r="L362" s="119">
        <v>3.3</v>
      </c>
      <c r="M362" s="54">
        <f t="shared" si="48"/>
        <v>4.9499999999999993</v>
      </c>
      <c r="N362" s="36">
        <v>51</v>
      </c>
      <c r="O362" s="55">
        <f t="shared" si="49"/>
        <v>27.83127678067633</v>
      </c>
      <c r="P362" s="56">
        <f t="shared" si="51"/>
        <v>7.3474570700985513</v>
      </c>
      <c r="Q362" s="120">
        <v>8.0892839999999993</v>
      </c>
      <c r="R362" s="11">
        <f t="shared" si="50"/>
        <v>1.0793430525149998</v>
      </c>
      <c r="S362" s="35">
        <f t="shared" si="46"/>
        <v>0.72590365283539982</v>
      </c>
    </row>
    <row r="363" spans="7:19" ht="18.5" x14ac:dyDescent="0.45">
      <c r="G363" s="59">
        <v>2008</v>
      </c>
      <c r="H363" s="59">
        <v>12</v>
      </c>
      <c r="I363" s="46">
        <f t="shared" si="53"/>
        <v>26</v>
      </c>
      <c r="J363" s="46">
        <f t="shared" si="53"/>
        <v>360</v>
      </c>
      <c r="K363" s="119">
        <v>7.7</v>
      </c>
      <c r="L363" s="119">
        <v>0.8</v>
      </c>
      <c r="M363" s="54">
        <f t="shared" si="48"/>
        <v>4.25</v>
      </c>
      <c r="N363" s="36">
        <v>46.5</v>
      </c>
      <c r="O363" s="55">
        <f t="shared" si="49"/>
        <v>12.731784723042541</v>
      </c>
      <c r="P363" s="56">
        <f t="shared" si="51"/>
        <v>7.0279451671194835</v>
      </c>
      <c r="Q363" s="120">
        <v>5.3509859999999998</v>
      </c>
      <c r="R363" s="11">
        <f t="shared" si="50"/>
        <v>0.69200690022449995</v>
      </c>
      <c r="S363" s="35">
        <f t="shared" si="46"/>
        <v>0.65524869587345014</v>
      </c>
    </row>
    <row r="364" spans="7:19" ht="18.5" x14ac:dyDescent="0.45">
      <c r="G364" s="59">
        <v>2008</v>
      </c>
      <c r="H364" s="59">
        <v>12</v>
      </c>
      <c r="I364" s="46">
        <f t="shared" si="53"/>
        <v>27</v>
      </c>
      <c r="J364" s="46">
        <f t="shared" si="53"/>
        <v>361</v>
      </c>
      <c r="K364" s="119">
        <v>5.3</v>
      </c>
      <c r="L364" s="119">
        <v>0.8</v>
      </c>
      <c r="M364" s="54">
        <f t="shared" si="48"/>
        <v>3.05</v>
      </c>
      <c r="N364" s="36">
        <v>45.5</v>
      </c>
      <c r="O364" s="55">
        <f t="shared" si="49"/>
        <v>23.093117524058982</v>
      </c>
      <c r="P364" s="56">
        <f t="shared" si="51"/>
        <v>8.3135223086612342</v>
      </c>
      <c r="Q364" s="120">
        <v>7.8380639999999993</v>
      </c>
      <c r="R364" s="11">
        <f t="shared" si="50"/>
        <v>0.95847961575599994</v>
      </c>
      <c r="S364" s="35">
        <f t="shared" si="46"/>
        <v>0.57999328099843295</v>
      </c>
    </row>
    <row r="365" spans="7:19" ht="18.5" x14ac:dyDescent="0.45">
      <c r="G365" s="59">
        <v>2008</v>
      </c>
      <c r="H365" s="59">
        <v>12</v>
      </c>
      <c r="I365" s="46">
        <f t="shared" si="53"/>
        <v>28</v>
      </c>
      <c r="J365" s="46">
        <f t="shared" si="53"/>
        <v>362</v>
      </c>
      <c r="K365" s="119">
        <v>4.5999999999999996</v>
      </c>
      <c r="L365" s="119">
        <v>-0.6</v>
      </c>
      <c r="M365" s="54">
        <f t="shared" si="48"/>
        <v>1.9999999999999998</v>
      </c>
      <c r="N365" s="36">
        <v>44.5</v>
      </c>
      <c r="O365" s="55">
        <f t="shared" si="49"/>
        <v>21.964597024902968</v>
      </c>
      <c r="P365" s="56">
        <f t="shared" si="51"/>
        <v>9.1372723623596332</v>
      </c>
      <c r="Q365" s="120">
        <v>8.0139180000000003</v>
      </c>
      <c r="R365" s="11">
        <f t="shared" si="50"/>
        <v>0.93063225558599993</v>
      </c>
      <c r="S365" s="35">
        <f t="shared" si="46"/>
        <v>0.44163749519500362</v>
      </c>
    </row>
    <row r="366" spans="7:19" ht="18.5" x14ac:dyDescent="0.45">
      <c r="G366" s="59">
        <v>2008</v>
      </c>
      <c r="H366" s="59">
        <v>12</v>
      </c>
      <c r="I366" s="46">
        <f t="shared" si="53"/>
        <v>29</v>
      </c>
      <c r="J366" s="46">
        <f t="shared" si="53"/>
        <v>363</v>
      </c>
      <c r="K366" s="119">
        <v>5</v>
      </c>
      <c r="L366" s="119">
        <v>-1.6</v>
      </c>
      <c r="M366" s="54">
        <f t="shared" si="48"/>
        <v>1.7</v>
      </c>
      <c r="N366" s="36">
        <v>78</v>
      </c>
      <c r="O366" s="55">
        <f t="shared" si="49"/>
        <v>21.390961457278195</v>
      </c>
      <c r="P366" s="56">
        <f t="shared" si="51"/>
        <v>11.294427649442888</v>
      </c>
      <c r="Q366" s="120">
        <v>8.7927</v>
      </c>
      <c r="R366" s="11">
        <f t="shared" si="50"/>
        <v>1.0055991172499998</v>
      </c>
      <c r="S366" s="35">
        <f t="shared" si="46"/>
        <v>0.42237086055427553</v>
      </c>
    </row>
    <row r="367" spans="7:19" ht="18.5" x14ac:dyDescent="0.45">
      <c r="G367" s="59">
        <v>2008</v>
      </c>
      <c r="H367" s="59">
        <v>12</v>
      </c>
      <c r="I367" s="46">
        <f t="shared" si="53"/>
        <v>30</v>
      </c>
      <c r="J367" s="46">
        <f t="shared" si="53"/>
        <v>364</v>
      </c>
      <c r="K367" s="119">
        <v>5.2</v>
      </c>
      <c r="L367" s="119">
        <v>1</v>
      </c>
      <c r="M367" s="54">
        <f t="shared" si="48"/>
        <v>3.1</v>
      </c>
      <c r="N367" s="36">
        <v>79.5</v>
      </c>
      <c r="O367" s="55">
        <f t="shared" si="49"/>
        <v>23.137505040778564</v>
      </c>
      <c r="P367" s="56">
        <f t="shared" si="51"/>
        <v>7.7742016937015981</v>
      </c>
      <c r="Q367" s="120">
        <v>7.5868439999999993</v>
      </c>
      <c r="R367" s="11">
        <f t="shared" si="50"/>
        <v>0.92998395725399996</v>
      </c>
      <c r="S367" s="35">
        <f t="shared" si="46"/>
        <v>0.52372916174846607</v>
      </c>
    </row>
    <row r="368" spans="7:19" ht="18.5" x14ac:dyDescent="0.45">
      <c r="G368" s="59">
        <v>2008</v>
      </c>
      <c r="H368" s="59">
        <v>12</v>
      </c>
      <c r="I368" s="46">
        <f t="shared" si="53"/>
        <v>31</v>
      </c>
      <c r="J368" s="46">
        <f t="shared" si="53"/>
        <v>365</v>
      </c>
      <c r="K368" s="119">
        <v>1.3</v>
      </c>
      <c r="L368" s="119">
        <v>-1.3</v>
      </c>
      <c r="M368" s="54">
        <f t="shared" si="48"/>
        <v>0</v>
      </c>
      <c r="N368" s="36">
        <v>80</v>
      </c>
      <c r="O368" s="55">
        <f t="shared" si="49"/>
        <v>34.081256588204162</v>
      </c>
      <c r="P368" s="56">
        <f t="shared" si="51"/>
        <v>7.0889013703464663</v>
      </c>
      <c r="Q368" s="120">
        <v>8.7927</v>
      </c>
      <c r="R368" s="49">
        <f t="shared" si="50"/>
        <v>0.91793150190000006</v>
      </c>
      <c r="S368" s="48">
        <f t="shared" si="46"/>
        <v>0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119">
        <v>-1</v>
      </c>
      <c r="L369" s="119">
        <v>-5.6</v>
      </c>
      <c r="M369" s="37"/>
      <c r="N369" s="37"/>
      <c r="O369" s="39"/>
      <c r="P369" s="40"/>
      <c r="Q369" s="120">
        <v>7.5868439999999993</v>
      </c>
      <c r="R369" s="36"/>
      <c r="S369" s="38"/>
      <c r="T369" s="2"/>
    </row>
    <row r="370" spans="1:20" x14ac:dyDescent="0.35">
      <c r="R370" s="41">
        <f>SUM(R59:R369)</f>
        <v>1170.5415031743009</v>
      </c>
      <c r="S370" s="42">
        <f>SUM(S59:S369)</f>
        <v>1648.8511805052219</v>
      </c>
    </row>
    <row r="372" spans="1:20" ht="15" customHeight="1" x14ac:dyDescent="0.35">
      <c r="R372" s="135" t="s">
        <v>8</v>
      </c>
      <c r="S372" s="137" t="s">
        <v>34</v>
      </c>
    </row>
    <row r="373" spans="1:20" ht="15" customHeight="1" x14ac:dyDescent="0.35">
      <c r="R373" s="136"/>
      <c r="S373" s="138"/>
    </row>
  </sheetData>
  <mergeCells count="7">
    <mergeCell ref="G2:G3"/>
    <mergeCell ref="R372:R373"/>
    <mergeCell ref="S372:S373"/>
    <mergeCell ref="P2:P3"/>
    <mergeCell ref="Q2:Q3"/>
    <mergeCell ref="R2:R3"/>
    <mergeCell ref="S2:S3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abSelected="1" zoomScale="91" zoomScaleNormal="91" workbookViewId="0">
      <selection activeCell="F5" sqref="F5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66</v>
      </c>
      <c r="G2" s="134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55</v>
      </c>
      <c r="O2" s="47" t="s">
        <v>7</v>
      </c>
      <c r="P2" s="139" t="s">
        <v>33</v>
      </c>
      <c r="Q2" s="143" t="s">
        <v>53</v>
      </c>
      <c r="R2" s="135" t="s">
        <v>8</v>
      </c>
      <c r="S2" s="137" t="s">
        <v>34</v>
      </c>
    </row>
    <row r="3" spans="2:23" ht="24.5" customHeight="1" x14ac:dyDescent="0.35">
      <c r="B3" s="26" t="s">
        <v>9</v>
      </c>
      <c r="C3" s="16">
        <v>246</v>
      </c>
      <c r="G3" s="134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0"/>
      <c r="Q3" s="144"/>
      <c r="R3" s="136"/>
      <c r="S3" s="138"/>
    </row>
    <row r="4" spans="2:23" ht="18.5" x14ac:dyDescent="0.45">
      <c r="B4" s="27" t="s">
        <v>30</v>
      </c>
      <c r="C4" s="19">
        <v>37.31</v>
      </c>
      <c r="D4" s="18">
        <f>RADIANS(C4)</f>
        <v>0.65118234391908436</v>
      </c>
      <c r="G4" s="59">
        <v>2017</v>
      </c>
      <c r="H4" s="46">
        <v>1</v>
      </c>
      <c r="I4" s="46">
        <v>1</v>
      </c>
      <c r="J4" s="46">
        <v>1</v>
      </c>
      <c r="K4" s="130">
        <v>8.4</v>
      </c>
      <c r="L4" s="130">
        <v>1.9</v>
      </c>
      <c r="M4" s="54">
        <f>(K4+L4)/2</f>
        <v>5.15</v>
      </c>
      <c r="N4" s="36">
        <v>77</v>
      </c>
      <c r="O4" s="55">
        <f>((Q4)/(0.16*(K4-(L4))^0.5))</f>
        <v>29.44704434837573</v>
      </c>
      <c r="P4" s="56">
        <f>0.16*((K4-(L4))^1/2)*O4</f>
        <v>15.31246306115538</v>
      </c>
      <c r="Q4" s="131">
        <v>12.012084299999998</v>
      </c>
      <c r="R4" s="11">
        <f>0.0023*0.408*O4*SQRT(K4-L4)*(M4+17.8)</f>
        <v>1.6168475679275249</v>
      </c>
      <c r="S4" s="35">
        <f>0.31*(IF(N4&gt;50,1,(1+(50-N4)/70)))*(P4+2.09)*((M4/(M4+15)))</f>
        <v>1.3788105348453881</v>
      </c>
    </row>
    <row r="5" spans="2:23" ht="18.5" x14ac:dyDescent="0.45">
      <c r="B5" s="26" t="s">
        <v>29</v>
      </c>
      <c r="C5" s="17"/>
      <c r="D5" s="17">
        <f>TAN(D4)</f>
        <v>0.76207171154189146</v>
      </c>
      <c r="G5" s="59">
        <v>2017</v>
      </c>
      <c r="H5" s="46">
        <v>1</v>
      </c>
      <c r="I5" s="46">
        <f t="shared" ref="I5:J20" si="0">I4+1</f>
        <v>2</v>
      </c>
      <c r="J5" s="46">
        <f>J4+1</f>
        <v>2</v>
      </c>
      <c r="K5" s="130">
        <v>7.4</v>
      </c>
      <c r="L5" s="130">
        <v>1.7</v>
      </c>
      <c r="M5" s="54">
        <f t="shared" ref="M5:M68" si="1">(K5+L5)/2</f>
        <v>4.55</v>
      </c>
      <c r="N5" s="36">
        <v>84</v>
      </c>
      <c r="O5" s="55">
        <f t="shared" ref="O5:O68" si="2">((Q5)/(0.16*(K5-(L5))^0.5))</f>
        <v>30.70252996683713</v>
      </c>
      <c r="P5" s="56">
        <f t="shared" ref="P5:P68" si="3">0.16*((K5-L5)^1/2)*O5</f>
        <v>14.000353664877732</v>
      </c>
      <c r="Q5" s="131">
        <v>11.7282057</v>
      </c>
      <c r="R5" s="11">
        <f t="shared" ref="R5:R68" si="4">0.0023*0.408*O5*(K5-L5)^0.5*(M5+17.8)</f>
        <v>1.5373654557216749</v>
      </c>
      <c r="S5" s="35">
        <f t="shared" ref="S5:S68" si="5">0.31*(IF(N5&gt;50,1,(1+(50-N5)/70)))*(P5+2.09)*((M5/(M5+15)))</f>
        <v>1.1608922682511529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0.6061272273488072</v>
      </c>
      <c r="G6" s="59">
        <v>2017</v>
      </c>
      <c r="H6" s="46">
        <v>1</v>
      </c>
      <c r="I6" s="46">
        <f t="shared" si="0"/>
        <v>3</v>
      </c>
      <c r="J6" s="46">
        <f t="shared" si="0"/>
        <v>3</v>
      </c>
      <c r="K6" s="130">
        <v>5.0999999999999996</v>
      </c>
      <c r="L6" s="130">
        <v>0.1</v>
      </c>
      <c r="M6" s="54">
        <f t="shared" si="1"/>
        <v>2.5999999999999996</v>
      </c>
      <c r="N6" s="36">
        <v>82</v>
      </c>
      <c r="O6" s="55">
        <f t="shared" si="2"/>
        <v>12.84757620925355</v>
      </c>
      <c r="P6" s="56">
        <f t="shared" si="3"/>
        <v>5.1390304837014202</v>
      </c>
      <c r="Q6" s="131">
        <v>4.5964885999999998</v>
      </c>
      <c r="R6" s="11">
        <f t="shared" si="4"/>
        <v>0.54995147503559993</v>
      </c>
      <c r="S6" s="35">
        <f t="shared" si="5"/>
        <v>0.33105673692405363</v>
      </c>
    </row>
    <row r="7" spans="2:23" ht="18.5" x14ac:dyDescent="0.45">
      <c r="B7" s="26" t="s">
        <v>21</v>
      </c>
      <c r="C7" s="15"/>
      <c r="D7" s="17">
        <f>COS(D4)</f>
        <v>0.79536770381154365</v>
      </c>
      <c r="G7" s="59">
        <v>2017</v>
      </c>
      <c r="H7" s="46">
        <v>1</v>
      </c>
      <c r="I7" s="46">
        <f t="shared" si="0"/>
        <v>4</v>
      </c>
      <c r="J7" s="46">
        <f t="shared" si="0"/>
        <v>4</v>
      </c>
      <c r="K7" s="130">
        <v>3.7</v>
      </c>
      <c r="L7" s="130">
        <v>-1.3</v>
      </c>
      <c r="M7" s="54">
        <f t="shared" si="1"/>
        <v>1.2000000000000002</v>
      </c>
      <c r="N7" s="36">
        <v>84</v>
      </c>
      <c r="O7" s="55">
        <f t="shared" si="2"/>
        <v>30.819905216860285</v>
      </c>
      <c r="P7" s="56">
        <f t="shared" si="3"/>
        <v>12.327962086744115</v>
      </c>
      <c r="Q7" s="131">
        <v>11.026464499999999</v>
      </c>
      <c r="R7" s="11">
        <f t="shared" si="4"/>
        <v>1.2287340715574999</v>
      </c>
      <c r="S7" s="35">
        <f t="shared" si="5"/>
        <v>0.33107912939930934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2017</v>
      </c>
      <c r="H8" s="46">
        <v>1</v>
      </c>
      <c r="I8" s="46">
        <f t="shared" si="0"/>
        <v>5</v>
      </c>
      <c r="J8" s="46">
        <f t="shared" si="0"/>
        <v>5</v>
      </c>
      <c r="K8" s="130">
        <v>4.8</v>
      </c>
      <c r="L8" s="130">
        <v>0</v>
      </c>
      <c r="M8" s="54">
        <f t="shared" si="1"/>
        <v>2.4</v>
      </c>
      <c r="N8" s="36">
        <v>81.5</v>
      </c>
      <c r="O8" s="55">
        <f t="shared" si="2"/>
        <v>17.461438779905997</v>
      </c>
      <c r="P8" s="56">
        <f t="shared" si="3"/>
        <v>6.7051924914839027</v>
      </c>
      <c r="Q8" s="131">
        <v>6.1209752999999996</v>
      </c>
      <c r="R8" s="11">
        <f t="shared" si="4"/>
        <v>0.72517030671689986</v>
      </c>
      <c r="S8" s="35">
        <f t="shared" si="5"/>
        <v>0.37607029963586341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2017</v>
      </c>
      <c r="H9" s="46">
        <v>1</v>
      </c>
      <c r="I9" s="46">
        <f t="shared" si="0"/>
        <v>6</v>
      </c>
      <c r="J9" s="46">
        <f t="shared" si="0"/>
        <v>6</v>
      </c>
      <c r="K9" s="130">
        <v>10.3</v>
      </c>
      <c r="L9" s="130">
        <v>2.8</v>
      </c>
      <c r="M9" s="54">
        <f t="shared" si="1"/>
        <v>6.5500000000000007</v>
      </c>
      <c r="N9" s="36">
        <v>75.5</v>
      </c>
      <c r="O9" s="55">
        <f t="shared" si="2"/>
        <v>26.46771422201881</v>
      </c>
      <c r="P9" s="56">
        <f t="shared" si="3"/>
        <v>15.880628533211288</v>
      </c>
      <c r="Q9" s="131">
        <v>11.5975713</v>
      </c>
      <c r="R9" s="11">
        <f t="shared" si="4"/>
        <v>1.6562810506740751</v>
      </c>
      <c r="S9" s="35">
        <f t="shared" si="5"/>
        <v>1.6932418207278666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2017</v>
      </c>
      <c r="H10" s="46">
        <v>1</v>
      </c>
      <c r="I10" s="46">
        <f t="shared" si="0"/>
        <v>7</v>
      </c>
      <c r="J10" s="46">
        <f t="shared" si="0"/>
        <v>7</v>
      </c>
      <c r="K10" s="130">
        <v>8.8000000000000007</v>
      </c>
      <c r="L10" s="130">
        <v>4.2</v>
      </c>
      <c r="M10" s="54">
        <f t="shared" si="1"/>
        <v>6.5</v>
      </c>
      <c r="N10" s="36">
        <v>66.5</v>
      </c>
      <c r="O10" s="55">
        <f t="shared" si="2"/>
        <v>31.221759689957192</v>
      </c>
      <c r="P10" s="56">
        <f t="shared" si="3"/>
        <v>11.489607565904249</v>
      </c>
      <c r="Q10" s="131">
        <v>10.714114299999999</v>
      </c>
      <c r="R10" s="11">
        <f t="shared" si="4"/>
        <v>1.5269702129788496</v>
      </c>
      <c r="S10" s="35">
        <f t="shared" si="5"/>
        <v>1.2726934532696308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2017</v>
      </c>
      <c r="H11" s="46">
        <v>1</v>
      </c>
      <c r="I11" s="46">
        <f t="shared" si="0"/>
        <v>8</v>
      </c>
      <c r="J11" s="46">
        <f t="shared" si="0"/>
        <v>8</v>
      </c>
      <c r="K11" s="130">
        <v>8.1</v>
      </c>
      <c r="L11" s="130">
        <v>4.3</v>
      </c>
      <c r="M11" s="54">
        <f t="shared" si="1"/>
        <v>6.1999999999999993</v>
      </c>
      <c r="N11" s="36">
        <v>79</v>
      </c>
      <c r="O11" s="55">
        <f t="shared" si="2"/>
        <v>33.857390460972937</v>
      </c>
      <c r="P11" s="56">
        <f t="shared" si="3"/>
        <v>10.292646700135773</v>
      </c>
      <c r="Q11" s="131">
        <v>10.560032699999999</v>
      </c>
      <c r="R11" s="11">
        <f t="shared" si="4"/>
        <v>1.486430202852</v>
      </c>
      <c r="S11" s="35">
        <f t="shared" si="5"/>
        <v>1.1226154225311771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2017</v>
      </c>
      <c r="H12" s="46">
        <v>1</v>
      </c>
      <c r="I12" s="46">
        <f t="shared" si="0"/>
        <v>9</v>
      </c>
      <c r="J12" s="46">
        <f t="shared" si="0"/>
        <v>9</v>
      </c>
      <c r="K12" s="130">
        <v>6</v>
      </c>
      <c r="L12" s="130">
        <v>1</v>
      </c>
      <c r="M12" s="54">
        <f t="shared" si="1"/>
        <v>3.5</v>
      </c>
      <c r="N12" s="36">
        <v>84</v>
      </c>
      <c r="O12" s="55">
        <f t="shared" si="2"/>
        <v>21.850710093183913</v>
      </c>
      <c r="P12" s="56">
        <f t="shared" si="3"/>
        <v>8.7402840372735664</v>
      </c>
      <c r="Q12" s="131">
        <v>7.8175476999999995</v>
      </c>
      <c r="R12" s="11">
        <f t="shared" si="4"/>
        <v>0.97660323764864987</v>
      </c>
      <c r="S12" s="35">
        <f t="shared" si="5"/>
        <v>0.6351815232671254</v>
      </c>
    </row>
    <row r="13" spans="2:23" ht="18.5" x14ac:dyDescent="0.45">
      <c r="B13" s="26" t="s">
        <v>12</v>
      </c>
      <c r="C13" s="17">
        <f>1-(TAN(D4)^2*(TAN(C9)^2))</f>
        <v>0.99148580302211797</v>
      </c>
      <c r="D13" s="21"/>
      <c r="G13" s="59">
        <v>2017</v>
      </c>
      <c r="H13" s="46">
        <v>1</v>
      </c>
      <c r="I13" s="46">
        <f t="shared" si="0"/>
        <v>10</v>
      </c>
      <c r="J13" s="46">
        <f t="shared" si="0"/>
        <v>10</v>
      </c>
      <c r="K13" s="130">
        <v>7.8</v>
      </c>
      <c r="L13" s="130">
        <v>0.5</v>
      </c>
      <c r="M13" s="54">
        <f t="shared" si="1"/>
        <v>4.1500000000000004</v>
      </c>
      <c r="N13" s="36">
        <v>77</v>
      </c>
      <c r="O13" s="55">
        <f t="shared" si="2"/>
        <v>30.32526577620586</v>
      </c>
      <c r="P13" s="56">
        <f t="shared" si="3"/>
        <v>17.709955213304223</v>
      </c>
      <c r="Q13" s="131">
        <v>13.109496999999999</v>
      </c>
      <c r="R13" s="11">
        <f t="shared" si="4"/>
        <v>1.6876740379147501</v>
      </c>
      <c r="S13" s="35">
        <f t="shared" si="5"/>
        <v>1.3301640930504379</v>
      </c>
      <c r="U13" t="s">
        <v>18</v>
      </c>
    </row>
    <row r="14" spans="2:23" ht="18.5" x14ac:dyDescent="0.45">
      <c r="B14" s="27" t="s">
        <v>14</v>
      </c>
      <c r="C14" s="18">
        <f>ACOS(-1*(-D4*C10))</f>
        <v>1.4918685938141518</v>
      </c>
      <c r="D14" s="21"/>
      <c r="E14" t="s">
        <v>28</v>
      </c>
      <c r="G14" s="59">
        <v>2017</v>
      </c>
      <c r="H14" s="46">
        <v>1</v>
      </c>
      <c r="I14" s="46">
        <f t="shared" si="0"/>
        <v>11</v>
      </c>
      <c r="J14" s="46">
        <f t="shared" si="0"/>
        <v>11</v>
      </c>
      <c r="K14" s="130">
        <v>8.8000000000000007</v>
      </c>
      <c r="L14" s="130">
        <v>1.1000000000000001</v>
      </c>
      <c r="M14" s="54">
        <f t="shared" si="1"/>
        <v>4.95</v>
      </c>
      <c r="N14" s="36">
        <v>60.5</v>
      </c>
      <c r="O14" s="55">
        <f t="shared" si="2"/>
        <v>23.784822666800327</v>
      </c>
      <c r="P14" s="56">
        <f t="shared" si="3"/>
        <v>14.651450762749004</v>
      </c>
      <c r="Q14" s="131">
        <v>10.560032699999999</v>
      </c>
      <c r="R14" s="11">
        <f t="shared" si="4"/>
        <v>1.4090119631201248</v>
      </c>
      <c r="S14" s="35">
        <f t="shared" si="5"/>
        <v>1.2877070774655814</v>
      </c>
    </row>
    <row r="15" spans="2:23" ht="18.5" x14ac:dyDescent="0.45">
      <c r="B15" s="26" t="s">
        <v>25</v>
      </c>
      <c r="C15" s="18">
        <f>SIN(C14)</f>
        <v>0.99688682313730015</v>
      </c>
      <c r="D15" s="21"/>
      <c r="G15" s="59">
        <v>2017</v>
      </c>
      <c r="H15" s="46">
        <v>1</v>
      </c>
      <c r="I15" s="46">
        <f t="shared" si="0"/>
        <v>12</v>
      </c>
      <c r="J15" s="46">
        <f t="shared" si="0"/>
        <v>12</v>
      </c>
      <c r="K15" s="130">
        <v>8.6</v>
      </c>
      <c r="L15" s="130">
        <v>1.8</v>
      </c>
      <c r="M15" s="54">
        <f t="shared" si="1"/>
        <v>5.2</v>
      </c>
      <c r="N15" s="36">
        <v>63.5</v>
      </c>
      <c r="O15" s="55">
        <f t="shared" si="2"/>
        <v>30.644665906992937</v>
      </c>
      <c r="P15" s="56">
        <f t="shared" si="3"/>
        <v>16.670698253404158</v>
      </c>
      <c r="Q15" s="131">
        <v>12.785841899999999</v>
      </c>
      <c r="R15" s="11">
        <f t="shared" si="4"/>
        <v>1.7247461431004996</v>
      </c>
      <c r="S15" s="35">
        <f t="shared" si="5"/>
        <v>1.4971408705191833</v>
      </c>
    </row>
    <row r="16" spans="2:23" ht="18.5" x14ac:dyDescent="0.45">
      <c r="B16" s="26" t="s">
        <v>26</v>
      </c>
      <c r="C16" s="18">
        <f>-1*D6*C11</f>
        <v>-7.2858361251569706E-2</v>
      </c>
      <c r="D16" s="21"/>
      <c r="E16" t="s">
        <v>16</v>
      </c>
      <c r="G16" s="59">
        <v>2017</v>
      </c>
      <c r="H16" s="46">
        <v>1</v>
      </c>
      <c r="I16" s="46">
        <f t="shared" si="0"/>
        <v>13</v>
      </c>
      <c r="J16" s="46">
        <f t="shared" si="0"/>
        <v>13</v>
      </c>
      <c r="K16" s="130">
        <v>5.4</v>
      </c>
      <c r="L16" s="130">
        <v>0.4</v>
      </c>
      <c r="M16" s="54">
        <f t="shared" si="1"/>
        <v>2.9000000000000004</v>
      </c>
      <c r="N16" s="36">
        <v>60</v>
      </c>
      <c r="O16" s="55">
        <f t="shared" si="2"/>
        <v>22.683965172523369</v>
      </c>
      <c r="P16" s="56">
        <f t="shared" si="3"/>
        <v>9.0735860690093482</v>
      </c>
      <c r="Q16" s="131">
        <v>8.1156620999999998</v>
      </c>
      <c r="R16" s="11">
        <f t="shared" si="4"/>
        <v>0.98528601508155012</v>
      </c>
      <c r="S16" s="35">
        <f t="shared" si="5"/>
        <v>0.5606739595552741</v>
      </c>
    </row>
    <row r="17" spans="2:22" ht="18.5" x14ac:dyDescent="0.45">
      <c r="B17" s="26" t="s">
        <v>27</v>
      </c>
      <c r="C17" s="18">
        <f>D7*C12</f>
        <v>0.78960074972978989</v>
      </c>
      <c r="D17" s="21"/>
      <c r="E17" t="s">
        <v>17</v>
      </c>
      <c r="G17" s="59">
        <v>2017</v>
      </c>
      <c r="H17" s="46">
        <v>1</v>
      </c>
      <c r="I17" s="46">
        <f t="shared" si="0"/>
        <v>14</v>
      </c>
      <c r="J17" s="46">
        <f t="shared" si="0"/>
        <v>14</v>
      </c>
      <c r="K17" s="130">
        <v>6.7</v>
      </c>
      <c r="L17" s="130">
        <v>-2.4</v>
      </c>
      <c r="M17" s="54">
        <f t="shared" si="1"/>
        <v>2.1500000000000004</v>
      </c>
      <c r="N17" s="36">
        <v>50.5</v>
      </c>
      <c r="O17" s="55">
        <f t="shared" si="2"/>
        <v>21.258602490991091</v>
      </c>
      <c r="P17" s="56">
        <f t="shared" si="3"/>
        <v>15.476262613441515</v>
      </c>
      <c r="Q17" s="131">
        <v>10.260662199999999</v>
      </c>
      <c r="R17" s="11">
        <f t="shared" si="4"/>
        <v>1.2005667368698498</v>
      </c>
      <c r="S17" s="35">
        <f t="shared" si="5"/>
        <v>0.68267720302383517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2017</v>
      </c>
      <c r="H18" s="46">
        <v>1</v>
      </c>
      <c r="I18" s="46">
        <f t="shared" si="0"/>
        <v>15</v>
      </c>
      <c r="J18" s="46">
        <f t="shared" si="0"/>
        <v>15</v>
      </c>
      <c r="K18" s="130">
        <v>3.9</v>
      </c>
      <c r="L18" s="130">
        <v>-0.3</v>
      </c>
      <c r="M18" s="54">
        <f t="shared" si="1"/>
        <v>1.8</v>
      </c>
      <c r="N18" s="36">
        <v>56</v>
      </c>
      <c r="O18" s="55">
        <f t="shared" si="2"/>
        <v>4.7883909438697358</v>
      </c>
      <c r="P18" s="56">
        <f t="shared" si="3"/>
        <v>1.6088993571402312</v>
      </c>
      <c r="Q18" s="131">
        <v>1.570125</v>
      </c>
      <c r="R18" s="11">
        <f t="shared" si="4"/>
        <v>0.18049214925000001</v>
      </c>
      <c r="S18" s="35">
        <f t="shared" si="5"/>
        <v>0.12285630007644339</v>
      </c>
    </row>
    <row r="19" spans="2:22" ht="18.5" x14ac:dyDescent="0.45">
      <c r="G19" s="59">
        <v>2017</v>
      </c>
      <c r="H19" s="46">
        <v>1</v>
      </c>
      <c r="I19" s="46">
        <f t="shared" si="0"/>
        <v>16</v>
      </c>
      <c r="J19" s="46">
        <f t="shared" si="0"/>
        <v>16</v>
      </c>
      <c r="K19" s="130">
        <v>7.4</v>
      </c>
      <c r="L19" s="130">
        <v>0.2</v>
      </c>
      <c r="M19" s="54">
        <f t="shared" si="1"/>
        <v>3.8000000000000003</v>
      </c>
      <c r="N19" s="36">
        <v>72</v>
      </c>
      <c r="O19" s="55">
        <f t="shared" si="2"/>
        <v>27.371415094500374</v>
      </c>
      <c r="P19" s="56">
        <f t="shared" si="3"/>
        <v>15.765935094432217</v>
      </c>
      <c r="Q19" s="131">
        <v>11.751234200000001</v>
      </c>
      <c r="R19" s="11">
        <f t="shared" si="4"/>
        <v>1.4886933533928</v>
      </c>
      <c r="S19" s="35">
        <f t="shared" si="5"/>
        <v>1.1188452947468701</v>
      </c>
    </row>
    <row r="20" spans="2:22" ht="18.5" x14ac:dyDescent="0.45">
      <c r="B20" s="12" t="s">
        <v>7</v>
      </c>
      <c r="C20" s="23">
        <f>(24*60/3.14)*C18*C8*((C14*C16+(C17*C15)))</f>
        <v>25.124414563581702</v>
      </c>
      <c r="G20" s="59">
        <v>2017</v>
      </c>
      <c r="H20" s="46">
        <v>1</v>
      </c>
      <c r="I20" s="46">
        <f t="shared" si="0"/>
        <v>17</v>
      </c>
      <c r="J20" s="46">
        <f t="shared" si="0"/>
        <v>17</v>
      </c>
      <c r="K20" s="130">
        <v>10.5</v>
      </c>
      <c r="L20" s="130">
        <v>3.1</v>
      </c>
      <c r="M20" s="54">
        <f t="shared" si="1"/>
        <v>6.8</v>
      </c>
      <c r="N20" s="36">
        <v>66.5</v>
      </c>
      <c r="O20" s="55">
        <f t="shared" si="2"/>
        <v>26.124555550577448</v>
      </c>
      <c r="P20" s="56">
        <f t="shared" si="3"/>
        <v>15.465736885941851</v>
      </c>
      <c r="Q20" s="131">
        <v>11.3706359</v>
      </c>
      <c r="R20" s="11">
        <f t="shared" si="4"/>
        <v>1.6405439770160997</v>
      </c>
      <c r="S20" s="35">
        <f t="shared" si="5"/>
        <v>1.697591438328689</v>
      </c>
    </row>
    <row r="21" spans="2:22" ht="18.5" x14ac:dyDescent="0.45">
      <c r="B21" s="24"/>
      <c r="G21" s="59">
        <v>2017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30">
        <v>11</v>
      </c>
      <c r="L21" s="130">
        <v>4.5</v>
      </c>
      <c r="M21" s="54">
        <f t="shared" si="1"/>
        <v>7.75</v>
      </c>
      <c r="N21" s="36">
        <v>65</v>
      </c>
      <c r="O21" s="55">
        <f t="shared" si="2"/>
        <v>30.415987492607552</v>
      </c>
      <c r="P21" s="56">
        <f t="shared" si="3"/>
        <v>15.816313496155928</v>
      </c>
      <c r="Q21" s="131">
        <v>12.407337099999999</v>
      </c>
      <c r="R21" s="11">
        <f t="shared" si="4"/>
        <v>1.8592487699378246</v>
      </c>
      <c r="S21" s="35">
        <f t="shared" si="5"/>
        <v>1.8909854142643789</v>
      </c>
    </row>
    <row r="22" spans="2:22" ht="18.5" x14ac:dyDescent="0.45">
      <c r="C22" s="13"/>
      <c r="G22" s="59">
        <v>2017</v>
      </c>
      <c r="H22" s="46">
        <v>1</v>
      </c>
      <c r="I22" s="46">
        <f t="shared" si="6"/>
        <v>19</v>
      </c>
      <c r="J22" s="46">
        <f t="shared" si="6"/>
        <v>19</v>
      </c>
      <c r="K22" s="130">
        <v>9.1999999999999993</v>
      </c>
      <c r="L22" s="130">
        <v>4.2</v>
      </c>
      <c r="M22" s="54">
        <f t="shared" si="1"/>
        <v>6.6999999999999993</v>
      </c>
      <c r="N22" s="36">
        <v>53.5</v>
      </c>
      <c r="O22" s="55">
        <f t="shared" si="2"/>
        <v>35.188642873003808</v>
      </c>
      <c r="P22" s="56">
        <f t="shared" si="3"/>
        <v>14.075457149201521</v>
      </c>
      <c r="Q22" s="131">
        <v>12.5894716</v>
      </c>
      <c r="R22" s="11">
        <f t="shared" si="4"/>
        <v>1.809012647883</v>
      </c>
      <c r="S22" s="35">
        <f t="shared" si="5"/>
        <v>1.547265184280717</v>
      </c>
    </row>
    <row r="23" spans="2:22" ht="18.5" x14ac:dyDescent="0.45">
      <c r="B23" s="14"/>
      <c r="C23" s="14"/>
      <c r="D23" s="14"/>
      <c r="E23" s="14"/>
      <c r="G23" s="59">
        <v>2017</v>
      </c>
      <c r="H23" s="46">
        <v>1</v>
      </c>
      <c r="I23" s="46">
        <f t="shared" si="6"/>
        <v>20</v>
      </c>
      <c r="J23" s="46">
        <f t="shared" si="6"/>
        <v>20</v>
      </c>
      <c r="K23" s="130">
        <v>9.9</v>
      </c>
      <c r="L23" s="130">
        <v>2.8</v>
      </c>
      <c r="M23" s="54">
        <f t="shared" si="1"/>
        <v>6.35</v>
      </c>
      <c r="N23" s="36">
        <v>55.5</v>
      </c>
      <c r="O23" s="55">
        <f t="shared" si="2"/>
        <v>27.134321741699193</v>
      </c>
      <c r="P23" s="56">
        <f t="shared" si="3"/>
        <v>15.412294749285143</v>
      </c>
      <c r="Q23" s="131">
        <v>11.568262300000001</v>
      </c>
      <c r="R23" s="11">
        <f t="shared" si="4"/>
        <v>1.6385257801064248</v>
      </c>
      <c r="S23" s="35">
        <f t="shared" si="5"/>
        <v>1.6137361692724961</v>
      </c>
    </row>
    <row r="24" spans="2:22" ht="18.5" x14ac:dyDescent="0.45">
      <c r="G24" s="59">
        <v>2017</v>
      </c>
      <c r="H24" s="46">
        <v>1</v>
      </c>
      <c r="I24" s="46">
        <f t="shared" si="6"/>
        <v>21</v>
      </c>
      <c r="J24" s="46">
        <f t="shared" si="6"/>
        <v>21</v>
      </c>
      <c r="K24" s="130">
        <v>8.3000000000000007</v>
      </c>
      <c r="L24" s="130">
        <v>0.8</v>
      </c>
      <c r="M24" s="54">
        <f t="shared" si="1"/>
        <v>4.5500000000000007</v>
      </c>
      <c r="N24" s="36">
        <v>53.5</v>
      </c>
      <c r="O24" s="55">
        <f t="shared" si="2"/>
        <v>24.517441478340682</v>
      </c>
      <c r="P24" s="56">
        <f t="shared" si="3"/>
        <v>14.710464887004411</v>
      </c>
      <c r="Q24" s="131">
        <v>10.743004599999999</v>
      </c>
      <c r="R24" s="11">
        <f t="shared" si="4"/>
        <v>1.4082225862306499</v>
      </c>
      <c r="S24" s="35">
        <f t="shared" si="5"/>
        <v>1.2121256124357913</v>
      </c>
      <c r="U24" s="14"/>
      <c r="V24" s="14"/>
    </row>
    <row r="25" spans="2:22" ht="18.5" x14ac:dyDescent="0.45">
      <c r="G25" s="59">
        <v>2017</v>
      </c>
      <c r="H25" s="46">
        <v>1</v>
      </c>
      <c r="I25" s="46">
        <f t="shared" si="6"/>
        <v>22</v>
      </c>
      <c r="J25" s="46">
        <f t="shared" si="6"/>
        <v>22</v>
      </c>
      <c r="K25" s="130">
        <v>6.1</v>
      </c>
      <c r="L25" s="130">
        <v>-0.7</v>
      </c>
      <c r="M25" s="54">
        <f t="shared" si="1"/>
        <v>2.6999999999999997</v>
      </c>
      <c r="N25" s="36">
        <v>28.5</v>
      </c>
      <c r="O25" s="55">
        <f t="shared" si="2"/>
        <v>33.317054986153373</v>
      </c>
      <c r="P25" s="56">
        <f t="shared" si="3"/>
        <v>18.124477912467437</v>
      </c>
      <c r="Q25" s="131">
        <v>13.900839999999999</v>
      </c>
      <c r="R25" s="11">
        <f t="shared" si="4"/>
        <v>1.6713327452999995</v>
      </c>
      <c r="S25" s="35">
        <f t="shared" si="5"/>
        <v>1.2495043568726993</v>
      </c>
    </row>
    <row r="26" spans="2:22" ht="18.5" x14ac:dyDescent="0.45">
      <c r="G26" s="59">
        <v>2017</v>
      </c>
      <c r="H26" s="46">
        <v>1</v>
      </c>
      <c r="I26" s="46">
        <f t="shared" si="6"/>
        <v>23</v>
      </c>
      <c r="J26" s="46">
        <f t="shared" si="6"/>
        <v>23</v>
      </c>
      <c r="K26" s="130">
        <v>6.3</v>
      </c>
      <c r="L26" s="130">
        <v>-0.2</v>
      </c>
      <c r="M26" s="54">
        <f t="shared" si="1"/>
        <v>3.05</v>
      </c>
      <c r="N26" s="36">
        <v>33</v>
      </c>
      <c r="O26" s="55">
        <f t="shared" si="2"/>
        <v>35.412613791464018</v>
      </c>
      <c r="P26" s="56">
        <f t="shared" si="3"/>
        <v>18.41455917156129</v>
      </c>
      <c r="Q26" s="131">
        <v>14.445568699999999</v>
      </c>
      <c r="R26" s="11">
        <f t="shared" si="4"/>
        <v>1.766479979871675</v>
      </c>
      <c r="S26" s="35">
        <f t="shared" si="5"/>
        <v>1.3349222640394731</v>
      </c>
    </row>
    <row r="27" spans="2:22" ht="18.5" x14ac:dyDescent="0.45">
      <c r="G27" s="59">
        <v>2017</v>
      </c>
      <c r="H27" s="46">
        <v>1</v>
      </c>
      <c r="I27" s="46">
        <f t="shared" si="6"/>
        <v>24</v>
      </c>
      <c r="J27" s="46">
        <f t="shared" si="6"/>
        <v>24</v>
      </c>
      <c r="K27" s="130">
        <v>8.9</v>
      </c>
      <c r="L27" s="130">
        <v>1.2</v>
      </c>
      <c r="M27" s="54">
        <f t="shared" si="1"/>
        <v>5.05</v>
      </c>
      <c r="N27" s="36">
        <v>33.5</v>
      </c>
      <c r="O27" s="55">
        <f t="shared" si="2"/>
        <v>32.159162513800325</v>
      </c>
      <c r="P27" s="56">
        <f t="shared" si="3"/>
        <v>19.810044108501</v>
      </c>
      <c r="Q27" s="131">
        <v>14.2780887</v>
      </c>
      <c r="R27" s="11">
        <f t="shared" si="4"/>
        <v>1.9134816266526746</v>
      </c>
      <c r="S27" s="35">
        <f t="shared" si="5"/>
        <v>2.113010971133412</v>
      </c>
    </row>
    <row r="28" spans="2:22" ht="18.5" x14ac:dyDescent="0.45">
      <c r="G28" s="59">
        <v>2017</v>
      </c>
      <c r="H28" s="46">
        <v>1</v>
      </c>
      <c r="I28" s="46">
        <f t="shared" si="6"/>
        <v>25</v>
      </c>
      <c r="J28" s="46">
        <f t="shared" si="6"/>
        <v>25</v>
      </c>
      <c r="K28" s="130">
        <v>4.5</v>
      </c>
      <c r="L28" s="130">
        <v>0.7</v>
      </c>
      <c r="M28" s="54">
        <f t="shared" si="1"/>
        <v>2.6</v>
      </c>
      <c r="N28" s="36">
        <v>47</v>
      </c>
      <c r="O28" s="55">
        <f t="shared" si="2"/>
        <v>7.0235861738951835</v>
      </c>
      <c r="P28" s="56">
        <f t="shared" si="3"/>
        <v>2.1351701968641357</v>
      </c>
      <c r="Q28" s="131">
        <v>2.1906384000000001</v>
      </c>
      <c r="R28" s="11">
        <f t="shared" si="4"/>
        <v>0.26210112200640001</v>
      </c>
      <c r="S28" s="35">
        <f t="shared" si="5"/>
        <v>0.20178617211289937</v>
      </c>
    </row>
    <row r="29" spans="2:22" ht="18.5" x14ac:dyDescent="0.45">
      <c r="G29" s="59">
        <v>2017</v>
      </c>
      <c r="H29" s="46">
        <v>1</v>
      </c>
      <c r="I29" s="46">
        <f t="shared" si="6"/>
        <v>26</v>
      </c>
      <c r="J29" s="46">
        <f t="shared" si="6"/>
        <v>26</v>
      </c>
      <c r="K29" s="130">
        <v>7.6</v>
      </c>
      <c r="L29" s="130">
        <v>2.4</v>
      </c>
      <c r="M29" s="54">
        <f t="shared" si="1"/>
        <v>5</v>
      </c>
      <c r="N29" s="36">
        <v>76.5</v>
      </c>
      <c r="O29" s="55">
        <f t="shared" si="2"/>
        <v>19.865681248594321</v>
      </c>
      <c r="P29" s="56">
        <f t="shared" si="3"/>
        <v>8.2641233994152365</v>
      </c>
      <c r="Q29" s="131">
        <v>7.2481157000000005</v>
      </c>
      <c r="R29" s="11">
        <f t="shared" si="4"/>
        <v>0.96923252763540002</v>
      </c>
      <c r="S29" s="35">
        <f t="shared" si="5"/>
        <v>0.80244456345468085</v>
      </c>
    </row>
    <row r="30" spans="2:22" ht="18.5" x14ac:dyDescent="0.45">
      <c r="G30" s="59">
        <v>2017</v>
      </c>
      <c r="H30" s="46">
        <v>1</v>
      </c>
      <c r="I30" s="46">
        <f t="shared" si="6"/>
        <v>27</v>
      </c>
      <c r="J30" s="46">
        <f t="shared" si="6"/>
        <v>27</v>
      </c>
      <c r="K30" s="130">
        <v>4.8</v>
      </c>
      <c r="L30" s="130">
        <v>1.7</v>
      </c>
      <c r="M30" s="54">
        <f t="shared" si="1"/>
        <v>3.25</v>
      </c>
      <c r="N30" s="36">
        <v>77.5</v>
      </c>
      <c r="O30" s="55">
        <f t="shared" si="2"/>
        <v>2.3304950759926109</v>
      </c>
      <c r="P30" s="56">
        <f t="shared" si="3"/>
        <v>0.57796277884616742</v>
      </c>
      <c r="Q30" s="131">
        <v>0.65652159999999993</v>
      </c>
      <c r="R30" s="11">
        <f t="shared" si="4"/>
        <v>8.1053007823199991E-2</v>
      </c>
      <c r="S30" s="35">
        <f t="shared" si="5"/>
        <v>0.1472861643664391</v>
      </c>
    </row>
    <row r="31" spans="2:22" ht="18.5" x14ac:dyDescent="0.45">
      <c r="G31" s="59">
        <v>2017</v>
      </c>
      <c r="H31" s="46">
        <v>1</v>
      </c>
      <c r="I31" s="46">
        <f t="shared" si="6"/>
        <v>28</v>
      </c>
      <c r="J31" s="46">
        <f t="shared" si="6"/>
        <v>28</v>
      </c>
      <c r="K31" s="130">
        <v>1.7</v>
      </c>
      <c r="L31" s="130">
        <v>-4.4000000000000004</v>
      </c>
      <c r="M31" s="54">
        <f t="shared" si="1"/>
        <v>-1.35</v>
      </c>
      <c r="N31" s="36">
        <v>63.5</v>
      </c>
      <c r="O31" s="55">
        <f t="shared" si="2"/>
        <v>11.488610837631329</v>
      </c>
      <c r="P31" s="56">
        <f t="shared" si="3"/>
        <v>5.6064420887640889</v>
      </c>
      <c r="Q31" s="131">
        <v>4.5399640999999997</v>
      </c>
      <c r="R31" s="11">
        <f t="shared" si="4"/>
        <v>0.43801233139492496</v>
      </c>
      <c r="S31" s="35">
        <f t="shared" si="5"/>
        <v>-0.23596783986430561</v>
      </c>
    </row>
    <row r="32" spans="2:22" ht="18.5" x14ac:dyDescent="0.45">
      <c r="G32" s="59">
        <v>2017</v>
      </c>
      <c r="H32" s="46">
        <v>1</v>
      </c>
      <c r="I32" s="46">
        <f t="shared" si="6"/>
        <v>29</v>
      </c>
      <c r="J32" s="46">
        <f t="shared" si="6"/>
        <v>29</v>
      </c>
      <c r="K32" s="130">
        <v>-1.6</v>
      </c>
      <c r="L32" s="130">
        <v>-3.9</v>
      </c>
      <c r="M32" s="54">
        <f t="shared" si="1"/>
        <v>-2.75</v>
      </c>
      <c r="N32" s="36">
        <v>38</v>
      </c>
      <c r="O32" s="55">
        <f t="shared" si="2"/>
        <v>59.461290881904503</v>
      </c>
      <c r="P32" s="56">
        <f t="shared" si="3"/>
        <v>10.940877522270428</v>
      </c>
      <c r="Q32" s="131">
        <v>14.428402</v>
      </c>
      <c r="R32" s="11">
        <f t="shared" si="4"/>
        <v>1.2735697948364999</v>
      </c>
      <c r="S32" s="35">
        <f t="shared" si="5"/>
        <v>-1.062301449789288</v>
      </c>
    </row>
    <row r="33" spans="7:19" ht="18.5" x14ac:dyDescent="0.45">
      <c r="G33" s="59">
        <v>2017</v>
      </c>
      <c r="H33" s="46">
        <v>1</v>
      </c>
      <c r="I33" s="46">
        <f t="shared" si="6"/>
        <v>30</v>
      </c>
      <c r="J33" s="46">
        <f t="shared" si="6"/>
        <v>30</v>
      </c>
      <c r="K33" s="130">
        <v>-0.2</v>
      </c>
      <c r="L33" s="130">
        <v>-3.6</v>
      </c>
      <c r="M33" s="54">
        <f t="shared" si="1"/>
        <v>-1.9000000000000001</v>
      </c>
      <c r="N33" s="36">
        <v>57</v>
      </c>
      <c r="O33" s="55">
        <f t="shared" si="2"/>
        <v>17.466091071085593</v>
      </c>
      <c r="P33" s="56">
        <f t="shared" si="3"/>
        <v>4.750776771335282</v>
      </c>
      <c r="Q33" s="131">
        <v>5.152940899999999</v>
      </c>
      <c r="R33" s="11">
        <f t="shared" si="4"/>
        <v>0.48052977421814985</v>
      </c>
      <c r="S33" s="35">
        <f t="shared" si="5"/>
        <v>-0.30757385636003681</v>
      </c>
    </row>
    <row r="34" spans="7:19" ht="18.5" x14ac:dyDescent="0.45">
      <c r="G34" s="59">
        <v>2017</v>
      </c>
      <c r="H34" s="60">
        <v>1</v>
      </c>
      <c r="I34" s="60">
        <f t="shared" si="6"/>
        <v>31</v>
      </c>
      <c r="J34" s="46">
        <f t="shared" si="6"/>
        <v>31</v>
      </c>
      <c r="K34" s="130">
        <v>1.6</v>
      </c>
      <c r="L34" s="130">
        <v>-5.5</v>
      </c>
      <c r="M34" s="54">
        <f t="shared" si="1"/>
        <v>-1.95</v>
      </c>
      <c r="N34" s="36">
        <v>59</v>
      </c>
      <c r="O34" s="55">
        <f t="shared" si="2"/>
        <v>10.86688877888818</v>
      </c>
      <c r="P34" s="56">
        <f t="shared" si="3"/>
        <v>6.172392826408486</v>
      </c>
      <c r="Q34" s="131">
        <v>4.6329155000000002</v>
      </c>
      <c r="R34" s="49">
        <f t="shared" si="4"/>
        <v>0.43067698310887498</v>
      </c>
      <c r="S34" s="48">
        <f t="shared" si="5"/>
        <v>-0.38272923092443906</v>
      </c>
    </row>
    <row r="35" spans="7:19" ht="18.5" x14ac:dyDescent="0.45">
      <c r="G35" s="59">
        <v>2017</v>
      </c>
      <c r="H35" s="46">
        <v>2</v>
      </c>
      <c r="I35" s="46">
        <v>1</v>
      </c>
      <c r="J35" s="46">
        <f t="shared" si="6"/>
        <v>32</v>
      </c>
      <c r="K35" s="130">
        <v>-2.5</v>
      </c>
      <c r="L35" s="130">
        <v>-9.9</v>
      </c>
      <c r="M35" s="54">
        <f t="shared" si="1"/>
        <v>-6.2</v>
      </c>
      <c r="N35" s="36">
        <v>33</v>
      </c>
      <c r="O35" s="55">
        <f t="shared" si="2"/>
        <v>20.954862229194262</v>
      </c>
      <c r="P35" s="56">
        <f t="shared" si="3"/>
        <v>12.405278439683006</v>
      </c>
      <c r="Q35" s="131">
        <v>9.1205420999999998</v>
      </c>
      <c r="R35" s="11">
        <f t="shared" si="4"/>
        <v>0.62050696123139992</v>
      </c>
      <c r="S35" s="35">
        <f t="shared" si="5"/>
        <v>-3.9347621574888865</v>
      </c>
    </row>
    <row r="36" spans="7:19" ht="18.5" x14ac:dyDescent="0.45">
      <c r="G36" s="59">
        <v>2017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30">
        <v>-0.8</v>
      </c>
      <c r="L36" s="130">
        <v>-6.2</v>
      </c>
      <c r="M36" s="54">
        <f t="shared" si="1"/>
        <v>-3.5</v>
      </c>
      <c r="N36" s="36">
        <v>22</v>
      </c>
      <c r="O36" s="55">
        <f t="shared" si="2"/>
        <v>33.632810404642861</v>
      </c>
      <c r="P36" s="56">
        <f t="shared" si="3"/>
        <v>14.529374094805718</v>
      </c>
      <c r="Q36" s="131">
        <v>12.504894200000001</v>
      </c>
      <c r="R36" s="11">
        <f t="shared" si="4"/>
        <v>1.0487792241069001</v>
      </c>
      <c r="S36" s="35">
        <f t="shared" si="5"/>
        <v>-2.1952025434791205</v>
      </c>
    </row>
    <row r="37" spans="7:19" ht="18.5" x14ac:dyDescent="0.45">
      <c r="G37" s="59">
        <v>2017</v>
      </c>
      <c r="H37" s="46">
        <v>2</v>
      </c>
      <c r="I37" s="46">
        <f t="shared" si="7"/>
        <v>3</v>
      </c>
      <c r="J37" s="46">
        <f t="shared" si="7"/>
        <v>34</v>
      </c>
      <c r="K37" s="130">
        <v>4.5</v>
      </c>
      <c r="L37" s="130">
        <v>-3.2</v>
      </c>
      <c r="M37" s="54">
        <f t="shared" si="1"/>
        <v>0.64999999999999991</v>
      </c>
      <c r="N37" s="36">
        <v>35.5</v>
      </c>
      <c r="O37" s="55">
        <f t="shared" si="2"/>
        <v>36.762220260783096</v>
      </c>
      <c r="P37" s="56">
        <f t="shared" si="3"/>
        <v>22.645527680642388</v>
      </c>
      <c r="Q37" s="131">
        <v>16.321763399999998</v>
      </c>
      <c r="R37" s="11">
        <f t="shared" si="4"/>
        <v>1.7661657761914498</v>
      </c>
      <c r="S37" s="35">
        <f t="shared" si="5"/>
        <v>0.38445061244762901</v>
      </c>
    </row>
    <row r="38" spans="7:19" ht="18.5" x14ac:dyDescent="0.45">
      <c r="G38" s="59">
        <v>2017</v>
      </c>
      <c r="H38" s="46">
        <v>2</v>
      </c>
      <c r="I38" s="46">
        <f t="shared" si="7"/>
        <v>4</v>
      </c>
      <c r="J38" s="46">
        <f t="shared" si="7"/>
        <v>35</v>
      </c>
      <c r="K38" s="130">
        <v>5.6</v>
      </c>
      <c r="L38" s="130">
        <v>-1.9</v>
      </c>
      <c r="M38" s="54">
        <f t="shared" si="1"/>
        <v>1.8499999999999999</v>
      </c>
      <c r="N38" s="36">
        <v>60</v>
      </c>
      <c r="O38" s="55">
        <f t="shared" si="2"/>
        <v>28.697962425715396</v>
      </c>
      <c r="P38" s="56">
        <f t="shared" si="3"/>
        <v>17.218777455429237</v>
      </c>
      <c r="Q38" s="131">
        <v>12.574817099999999</v>
      </c>
      <c r="R38" s="11">
        <f t="shared" si="4"/>
        <v>1.4492130900279747</v>
      </c>
      <c r="S38" s="35">
        <f t="shared" si="5"/>
        <v>0.65718598639101877</v>
      </c>
    </row>
    <row r="39" spans="7:19" ht="18.5" x14ac:dyDescent="0.45">
      <c r="G39" s="59">
        <v>2017</v>
      </c>
      <c r="H39" s="46">
        <v>2</v>
      </c>
      <c r="I39" s="46">
        <f t="shared" si="7"/>
        <v>5</v>
      </c>
      <c r="J39" s="46">
        <f t="shared" si="7"/>
        <v>36</v>
      </c>
      <c r="K39" s="130">
        <v>2.9</v>
      </c>
      <c r="L39" s="130">
        <v>-0.1</v>
      </c>
      <c r="M39" s="54">
        <f t="shared" si="1"/>
        <v>1.4</v>
      </c>
      <c r="N39" s="36">
        <v>51</v>
      </c>
      <c r="O39" s="55">
        <f t="shared" si="2"/>
        <v>9.0847620094275232</v>
      </c>
      <c r="P39" s="56">
        <f t="shared" si="3"/>
        <v>2.1803428822626056</v>
      </c>
      <c r="Q39" s="131">
        <v>2.5176430999999999</v>
      </c>
      <c r="R39" s="11">
        <f t="shared" si="4"/>
        <v>0.28350675420479987</v>
      </c>
      <c r="S39" s="35">
        <f t="shared" si="5"/>
        <v>0.11300785432329091</v>
      </c>
    </row>
    <row r="40" spans="7:19" ht="18.5" x14ac:dyDescent="0.45">
      <c r="G40" s="59">
        <v>2017</v>
      </c>
      <c r="H40" s="46">
        <v>2</v>
      </c>
      <c r="I40" s="46">
        <f t="shared" si="7"/>
        <v>6</v>
      </c>
      <c r="J40" s="46">
        <f t="shared" si="7"/>
        <v>37</v>
      </c>
      <c r="K40" s="130">
        <v>4.8</v>
      </c>
      <c r="L40" s="130">
        <v>-1.2</v>
      </c>
      <c r="M40" s="54">
        <f t="shared" si="1"/>
        <v>1.7999999999999998</v>
      </c>
      <c r="N40" s="36">
        <v>57.5</v>
      </c>
      <c r="O40" s="55">
        <f t="shared" si="2"/>
        <v>28.71363294425754</v>
      </c>
      <c r="P40" s="56">
        <f t="shared" si="3"/>
        <v>13.782543813243619</v>
      </c>
      <c r="Q40" s="131">
        <v>11.253399899999998</v>
      </c>
      <c r="R40" s="11">
        <f t="shared" si="4"/>
        <v>1.2936233321045998</v>
      </c>
      <c r="S40" s="35">
        <f t="shared" si="5"/>
        <v>0.52719520522559149</v>
      </c>
    </row>
    <row r="41" spans="7:19" ht="18.5" x14ac:dyDescent="0.45">
      <c r="G41" s="59">
        <v>2017</v>
      </c>
      <c r="H41" s="46">
        <v>2</v>
      </c>
      <c r="I41" s="46">
        <f t="shared" si="7"/>
        <v>7</v>
      </c>
      <c r="J41" s="46">
        <f t="shared" si="7"/>
        <v>38</v>
      </c>
      <c r="K41" s="130">
        <v>6.8</v>
      </c>
      <c r="L41" s="130">
        <v>0.9</v>
      </c>
      <c r="M41" s="54">
        <f t="shared" si="1"/>
        <v>3.85</v>
      </c>
      <c r="N41" s="36">
        <v>56.5</v>
      </c>
      <c r="O41" s="55">
        <f t="shared" si="2"/>
        <v>41.391801907972038</v>
      </c>
      <c r="P41" s="56">
        <f t="shared" si="3"/>
        <v>19.5369305005628</v>
      </c>
      <c r="Q41" s="131">
        <v>16.086454</v>
      </c>
      <c r="R41" s="11">
        <f t="shared" si="4"/>
        <v>2.0426136911714998</v>
      </c>
      <c r="S41" s="35">
        <f t="shared" si="5"/>
        <v>1.3693231592796657</v>
      </c>
    </row>
    <row r="42" spans="7:19" ht="18.5" x14ac:dyDescent="0.45">
      <c r="G42" s="59">
        <v>2017</v>
      </c>
      <c r="H42" s="46">
        <v>2</v>
      </c>
      <c r="I42" s="46">
        <f t="shared" si="7"/>
        <v>8</v>
      </c>
      <c r="J42" s="46">
        <f t="shared" si="7"/>
        <v>39</v>
      </c>
      <c r="K42" s="130">
        <v>11.1</v>
      </c>
      <c r="L42" s="130">
        <v>4.7</v>
      </c>
      <c r="M42" s="54">
        <f t="shared" si="1"/>
        <v>7.9</v>
      </c>
      <c r="N42" s="36">
        <v>48.5</v>
      </c>
      <c r="O42" s="55">
        <f t="shared" si="2"/>
        <v>34.495526989616614</v>
      </c>
      <c r="P42" s="56">
        <f t="shared" si="3"/>
        <v>17.661709818683708</v>
      </c>
      <c r="Q42" s="131">
        <v>13.9628076</v>
      </c>
      <c r="R42" s="11">
        <f t="shared" si="4"/>
        <v>2.1046209709518005</v>
      </c>
      <c r="S42" s="35">
        <f t="shared" si="5"/>
        <v>2.157575496092254</v>
      </c>
    </row>
    <row r="43" spans="7:19" ht="18.5" x14ac:dyDescent="0.45">
      <c r="G43" s="59">
        <v>2017</v>
      </c>
      <c r="H43" s="46">
        <v>2</v>
      </c>
      <c r="I43" s="46">
        <f t="shared" si="7"/>
        <v>9</v>
      </c>
      <c r="J43" s="46">
        <f t="shared" si="7"/>
        <v>40</v>
      </c>
      <c r="K43" s="130">
        <v>7.5</v>
      </c>
      <c r="L43" s="130">
        <v>3.1</v>
      </c>
      <c r="M43" s="54">
        <f t="shared" si="1"/>
        <v>5.3</v>
      </c>
      <c r="N43" s="36">
        <v>54.5</v>
      </c>
      <c r="O43" s="55">
        <f t="shared" si="2"/>
        <v>13.074284245335987</v>
      </c>
      <c r="P43" s="56">
        <f t="shared" si="3"/>
        <v>4.6021480543582678</v>
      </c>
      <c r="Q43" s="131">
        <v>4.3879759999999992</v>
      </c>
      <c r="R43" s="11">
        <f t="shared" si="4"/>
        <v>0.59448957044399986</v>
      </c>
      <c r="S43" s="35">
        <f t="shared" si="5"/>
        <v>0.54163543119756807</v>
      </c>
    </row>
    <row r="44" spans="7:19" ht="18.5" x14ac:dyDescent="0.45">
      <c r="G44" s="59">
        <v>2017</v>
      </c>
      <c r="H44" s="46">
        <v>2</v>
      </c>
      <c r="I44" s="46">
        <f t="shared" si="7"/>
        <v>10</v>
      </c>
      <c r="J44" s="46">
        <f t="shared" si="7"/>
        <v>41</v>
      </c>
      <c r="K44" s="130">
        <v>6.6</v>
      </c>
      <c r="L44" s="130">
        <v>1.4</v>
      </c>
      <c r="M44" s="54">
        <f t="shared" si="1"/>
        <v>4</v>
      </c>
      <c r="N44" s="36">
        <v>58</v>
      </c>
      <c r="O44" s="55">
        <f t="shared" si="2"/>
        <v>37.756384885910791</v>
      </c>
      <c r="P44" s="56">
        <f t="shared" si="3"/>
        <v>15.706656112538885</v>
      </c>
      <c r="Q44" s="131">
        <v>13.7756487</v>
      </c>
      <c r="R44" s="11">
        <f t="shared" si="4"/>
        <v>1.7613131158358999</v>
      </c>
      <c r="S44" s="35">
        <f t="shared" si="5"/>
        <v>1.1614659778709586</v>
      </c>
    </row>
    <row r="45" spans="7:19" ht="18.5" x14ac:dyDescent="0.45">
      <c r="G45" s="59">
        <v>2017</v>
      </c>
      <c r="H45" s="46">
        <v>2</v>
      </c>
      <c r="I45" s="46">
        <f t="shared" si="7"/>
        <v>11</v>
      </c>
      <c r="J45" s="46">
        <f t="shared" si="7"/>
        <v>42</v>
      </c>
      <c r="K45" s="130">
        <v>7.8</v>
      </c>
      <c r="L45" s="130">
        <v>1.4</v>
      </c>
      <c r="M45" s="54">
        <f t="shared" si="1"/>
        <v>4.5999999999999996</v>
      </c>
      <c r="N45" s="36">
        <v>54.5</v>
      </c>
      <c r="O45" s="55">
        <f t="shared" si="2"/>
        <v>41.300914780929055</v>
      </c>
      <c r="P45" s="56">
        <f t="shared" si="3"/>
        <v>21.146068367835678</v>
      </c>
      <c r="Q45" s="131">
        <v>16.717434899999997</v>
      </c>
      <c r="R45" s="11">
        <f t="shared" si="4"/>
        <v>2.1962697274223992</v>
      </c>
      <c r="S45" s="35">
        <f t="shared" si="5"/>
        <v>1.6905425251292689</v>
      </c>
    </row>
    <row r="46" spans="7:19" ht="18.5" x14ac:dyDescent="0.45">
      <c r="G46" s="59">
        <v>2017</v>
      </c>
      <c r="H46" s="46">
        <v>2</v>
      </c>
      <c r="I46" s="46">
        <f t="shared" si="7"/>
        <v>12</v>
      </c>
      <c r="J46" s="46">
        <f t="shared" si="7"/>
        <v>43</v>
      </c>
      <c r="K46" s="130">
        <v>8</v>
      </c>
      <c r="L46" s="130">
        <v>1.5</v>
      </c>
      <c r="M46" s="54">
        <f t="shared" si="1"/>
        <v>4.75</v>
      </c>
      <c r="N46" s="36">
        <v>56.5</v>
      </c>
      <c r="O46" s="55">
        <f t="shared" si="2"/>
        <v>23.904361108066592</v>
      </c>
      <c r="P46" s="56">
        <f t="shared" si="3"/>
        <v>12.430267776194627</v>
      </c>
      <c r="Q46" s="131">
        <v>9.7511042999999997</v>
      </c>
      <c r="R46" s="11">
        <f t="shared" si="4"/>
        <v>1.2896396125247249</v>
      </c>
      <c r="S46" s="35">
        <f t="shared" si="5"/>
        <v>1.0825870531871691</v>
      </c>
    </row>
    <row r="47" spans="7:19" ht="18.5" x14ac:dyDescent="0.45">
      <c r="G47" s="59">
        <v>2017</v>
      </c>
      <c r="H47" s="46">
        <v>2</v>
      </c>
      <c r="I47" s="46">
        <f t="shared" si="7"/>
        <v>13</v>
      </c>
      <c r="J47" s="46">
        <f t="shared" si="7"/>
        <v>44</v>
      </c>
      <c r="K47" s="130">
        <v>4.2</v>
      </c>
      <c r="L47" s="130">
        <v>0.6</v>
      </c>
      <c r="M47" s="54">
        <f t="shared" si="1"/>
        <v>2.4</v>
      </c>
      <c r="N47" s="36">
        <v>53</v>
      </c>
      <c r="O47" s="55">
        <f t="shared" si="2"/>
        <v>26.54849462329096</v>
      </c>
      <c r="P47" s="56">
        <f t="shared" si="3"/>
        <v>7.645966451507797</v>
      </c>
      <c r="Q47" s="131">
        <v>8.0595563000000006</v>
      </c>
      <c r="R47" s="11">
        <f t="shared" si="4"/>
        <v>0.95483981352989988</v>
      </c>
      <c r="S47" s="35">
        <f t="shared" si="5"/>
        <v>0.41629649654722989</v>
      </c>
    </row>
    <row r="48" spans="7:19" ht="18.5" x14ac:dyDescent="0.45">
      <c r="G48" s="59">
        <v>2017</v>
      </c>
      <c r="H48" s="46">
        <v>2</v>
      </c>
      <c r="I48" s="46">
        <f t="shared" si="7"/>
        <v>14</v>
      </c>
      <c r="J48" s="46">
        <f t="shared" si="7"/>
        <v>45</v>
      </c>
      <c r="K48" s="130">
        <v>7.2</v>
      </c>
      <c r="L48" s="130">
        <v>-0.9</v>
      </c>
      <c r="M48" s="54">
        <f t="shared" si="1"/>
        <v>3.15</v>
      </c>
      <c r="N48" s="36">
        <v>49</v>
      </c>
      <c r="O48" s="55">
        <f t="shared" si="2"/>
        <v>31.52056190558946</v>
      </c>
      <c r="P48" s="56">
        <f t="shared" si="3"/>
        <v>20.425324114821972</v>
      </c>
      <c r="Q48" s="131">
        <v>14.353454699999999</v>
      </c>
      <c r="R48" s="11">
        <f t="shared" si="4"/>
        <v>1.7636340975347247</v>
      </c>
      <c r="S48" s="35">
        <f t="shared" si="5"/>
        <v>1.2286668192575989</v>
      </c>
    </row>
    <row r="49" spans="7:19" ht="18.5" x14ac:dyDescent="0.45">
      <c r="G49" s="59">
        <v>2017</v>
      </c>
      <c r="H49" s="46">
        <v>2</v>
      </c>
      <c r="I49" s="46">
        <f t="shared" si="7"/>
        <v>15</v>
      </c>
      <c r="J49" s="46">
        <f t="shared" si="7"/>
        <v>46</v>
      </c>
      <c r="K49" s="130">
        <v>3.3</v>
      </c>
      <c r="L49" s="130">
        <v>-2.2000000000000002</v>
      </c>
      <c r="M49" s="54">
        <f t="shared" si="1"/>
        <v>0.54999999999999982</v>
      </c>
      <c r="N49" s="36">
        <v>48.5</v>
      </c>
      <c r="O49" s="55">
        <f t="shared" si="2"/>
        <v>29.433607716088069</v>
      </c>
      <c r="P49" s="56">
        <f t="shared" si="3"/>
        <v>12.95078739507875</v>
      </c>
      <c r="Q49" s="131">
        <v>11.044468599999998</v>
      </c>
      <c r="R49" s="11">
        <f t="shared" si="4"/>
        <v>1.1886360830206497</v>
      </c>
      <c r="S49" s="35">
        <f t="shared" si="5"/>
        <v>0.16845060076854035</v>
      </c>
    </row>
    <row r="50" spans="7:19" ht="18.5" x14ac:dyDescent="0.45">
      <c r="G50" s="59">
        <v>2017</v>
      </c>
      <c r="H50" s="46">
        <v>2</v>
      </c>
      <c r="I50" s="46">
        <f t="shared" si="7"/>
        <v>16</v>
      </c>
      <c r="J50" s="46">
        <f t="shared" si="7"/>
        <v>47</v>
      </c>
      <c r="K50" s="130">
        <v>2</v>
      </c>
      <c r="L50" s="130">
        <v>-3.7</v>
      </c>
      <c r="M50" s="54">
        <f t="shared" si="1"/>
        <v>-0.85000000000000009</v>
      </c>
      <c r="N50" s="36">
        <v>21.5</v>
      </c>
      <c r="O50" s="55">
        <f t="shared" si="2"/>
        <v>46.574984947015224</v>
      </c>
      <c r="P50" s="56">
        <f t="shared" si="3"/>
        <v>21.238193135838944</v>
      </c>
      <c r="Q50" s="131">
        <v>17.791400400000001</v>
      </c>
      <c r="R50" s="11">
        <f t="shared" si="4"/>
        <v>1.7686742487147</v>
      </c>
      <c r="S50" s="35">
        <f t="shared" si="5"/>
        <v>-0.61128462472732537</v>
      </c>
    </row>
    <row r="51" spans="7:19" ht="18.5" x14ac:dyDescent="0.45">
      <c r="G51" s="59">
        <v>2017</v>
      </c>
      <c r="H51" s="46">
        <v>2</v>
      </c>
      <c r="I51" s="46">
        <f t="shared" si="7"/>
        <v>17</v>
      </c>
      <c r="J51" s="46">
        <f t="shared" si="7"/>
        <v>48</v>
      </c>
      <c r="K51" s="130">
        <v>0.1</v>
      </c>
      <c r="L51" s="130">
        <v>-6.2</v>
      </c>
      <c r="M51" s="54">
        <f t="shared" si="1"/>
        <v>-3.0500000000000003</v>
      </c>
      <c r="N51" s="36">
        <v>25.5</v>
      </c>
      <c r="O51" s="55">
        <f t="shared" si="2"/>
        <v>47.72759143530125</v>
      </c>
      <c r="P51" s="56">
        <f t="shared" si="3"/>
        <v>24.054706083391832</v>
      </c>
      <c r="Q51" s="131">
        <v>19.167248599999997</v>
      </c>
      <c r="R51" s="11">
        <f t="shared" si="4"/>
        <v>1.6581347173252499</v>
      </c>
      <c r="S51" s="35">
        <f t="shared" si="5"/>
        <v>-2.7926156035559355</v>
      </c>
    </row>
    <row r="52" spans="7:19" ht="18.5" x14ac:dyDescent="0.45">
      <c r="G52" s="59">
        <v>2017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30">
        <v>5.7</v>
      </c>
      <c r="L52" s="130">
        <v>-5.8</v>
      </c>
      <c r="M52" s="54">
        <f t="shared" si="1"/>
        <v>-4.9999999999999822E-2</v>
      </c>
      <c r="N52" s="36">
        <v>28.5</v>
      </c>
      <c r="O52" s="55">
        <f t="shared" si="2"/>
        <v>34.815631108705183</v>
      </c>
      <c r="P52" s="56">
        <f t="shared" si="3"/>
        <v>32.030380620008771</v>
      </c>
      <c r="Q52" s="131">
        <v>18.8904879</v>
      </c>
      <c r="R52" s="11">
        <f t="shared" si="4"/>
        <v>1.966570629719625</v>
      </c>
      <c r="S52" s="35">
        <f t="shared" si="5"/>
        <v>-4.6241022278382483E-2</v>
      </c>
    </row>
    <row r="53" spans="7:19" ht="18.5" x14ac:dyDescent="0.45">
      <c r="G53" s="59">
        <v>2017</v>
      </c>
      <c r="H53" s="46">
        <v>2</v>
      </c>
      <c r="I53" s="46">
        <f t="shared" si="8"/>
        <v>19</v>
      </c>
      <c r="J53" s="46">
        <f t="shared" si="8"/>
        <v>50</v>
      </c>
      <c r="K53" s="130">
        <v>7.7</v>
      </c>
      <c r="L53" s="130">
        <v>-0.5</v>
      </c>
      <c r="M53" s="54">
        <f t="shared" si="1"/>
        <v>3.6</v>
      </c>
      <c r="N53" s="36">
        <v>25.5</v>
      </c>
      <c r="O53" s="55">
        <f t="shared" si="2"/>
        <v>40.448934491536029</v>
      </c>
      <c r="P53" s="56">
        <f t="shared" si="3"/>
        <v>26.534501026447632</v>
      </c>
      <c r="Q53" s="131">
        <v>18.532499399999999</v>
      </c>
      <c r="R53" s="11">
        <f t="shared" si="4"/>
        <v>2.3260325321934001</v>
      </c>
      <c r="S53" s="35">
        <f t="shared" si="5"/>
        <v>2.3185845831422585</v>
      </c>
    </row>
    <row r="54" spans="7:19" ht="18.5" x14ac:dyDescent="0.45">
      <c r="G54" s="59">
        <v>2017</v>
      </c>
      <c r="H54" s="46">
        <v>2</v>
      </c>
      <c r="I54" s="46">
        <f t="shared" si="8"/>
        <v>20</v>
      </c>
      <c r="J54" s="46">
        <f t="shared" si="8"/>
        <v>51</v>
      </c>
      <c r="K54" s="130">
        <v>10.5</v>
      </c>
      <c r="L54" s="130">
        <v>2.8</v>
      </c>
      <c r="M54" s="54">
        <f t="shared" si="1"/>
        <v>6.65</v>
      </c>
      <c r="N54" s="36">
        <v>28</v>
      </c>
      <c r="O54" s="55">
        <f t="shared" si="2"/>
        <v>41.033322194010914</v>
      </c>
      <c r="P54" s="56">
        <f t="shared" si="3"/>
        <v>25.276526471510724</v>
      </c>
      <c r="Q54" s="131">
        <v>18.218055700000001</v>
      </c>
      <c r="R54" s="11">
        <f t="shared" si="4"/>
        <v>2.6124555238382254</v>
      </c>
      <c r="S54" s="35">
        <f t="shared" si="5"/>
        <v>3.424797543737236</v>
      </c>
    </row>
    <row r="55" spans="7:19" ht="18.5" x14ac:dyDescent="0.45">
      <c r="G55" s="59">
        <v>2017</v>
      </c>
      <c r="H55" s="46">
        <v>2</v>
      </c>
      <c r="I55" s="46">
        <f t="shared" si="8"/>
        <v>21</v>
      </c>
      <c r="J55" s="46">
        <f t="shared" si="8"/>
        <v>52</v>
      </c>
      <c r="K55" s="130">
        <v>10.8</v>
      </c>
      <c r="L55" s="130">
        <v>3.6</v>
      </c>
      <c r="M55" s="54">
        <f t="shared" si="1"/>
        <v>7.2</v>
      </c>
      <c r="N55" s="36">
        <v>27.5</v>
      </c>
      <c r="O55" s="55">
        <f t="shared" si="2"/>
        <v>41.556451528246107</v>
      </c>
      <c r="P55" s="56">
        <f t="shared" si="3"/>
        <v>23.936516080269762</v>
      </c>
      <c r="Q55" s="131">
        <v>17.841225699999999</v>
      </c>
      <c r="R55" s="11">
        <f t="shared" si="4"/>
        <v>2.6159697182624999</v>
      </c>
      <c r="S55" s="35">
        <f t="shared" si="5"/>
        <v>3.4578085649501258</v>
      </c>
    </row>
    <row r="56" spans="7:19" ht="18.5" x14ac:dyDescent="0.45">
      <c r="G56" s="59">
        <v>2017</v>
      </c>
      <c r="H56" s="46">
        <v>2</v>
      </c>
      <c r="I56" s="46">
        <f t="shared" si="8"/>
        <v>22</v>
      </c>
      <c r="J56" s="46">
        <f t="shared" si="8"/>
        <v>53</v>
      </c>
      <c r="K56" s="130">
        <v>11.5</v>
      </c>
      <c r="L56" s="130">
        <v>4.8</v>
      </c>
      <c r="M56" s="54">
        <f t="shared" si="1"/>
        <v>8.15</v>
      </c>
      <c r="N56" s="36">
        <v>36</v>
      </c>
      <c r="O56" s="55">
        <f t="shared" si="2"/>
        <v>42.31081749520802</v>
      </c>
      <c r="P56" s="56">
        <f t="shared" si="3"/>
        <v>22.6785981774315</v>
      </c>
      <c r="Q56" s="131">
        <v>17.5230137</v>
      </c>
      <c r="R56" s="11">
        <f t="shared" si="4"/>
        <v>2.6669457353454749</v>
      </c>
      <c r="S56" s="35">
        <f t="shared" si="5"/>
        <v>3.243776931072865</v>
      </c>
    </row>
    <row r="57" spans="7:19" ht="18.5" x14ac:dyDescent="0.45">
      <c r="G57" s="59">
        <v>2017</v>
      </c>
      <c r="H57" s="46">
        <v>2</v>
      </c>
      <c r="I57" s="46">
        <f t="shared" si="8"/>
        <v>23</v>
      </c>
      <c r="J57" s="46">
        <f t="shared" si="8"/>
        <v>54</v>
      </c>
      <c r="K57" s="130">
        <v>12.5</v>
      </c>
      <c r="L57" s="130">
        <v>5.3</v>
      </c>
      <c r="M57" s="54">
        <f t="shared" si="1"/>
        <v>8.9</v>
      </c>
      <c r="N57" s="36">
        <v>45.5</v>
      </c>
      <c r="O57" s="55">
        <f t="shared" si="2"/>
        <v>41.390658733901887</v>
      </c>
      <c r="P57" s="56">
        <f t="shared" si="3"/>
        <v>23.841019430727489</v>
      </c>
      <c r="Q57" s="131">
        <v>17.770046700000002</v>
      </c>
      <c r="R57" s="11">
        <f t="shared" si="4"/>
        <v>2.7827093480098504</v>
      </c>
      <c r="S57" s="35">
        <f t="shared" si="5"/>
        <v>3.1858962070523589</v>
      </c>
    </row>
    <row r="58" spans="7:19" ht="18.5" x14ac:dyDescent="0.45">
      <c r="G58" s="59">
        <v>2017</v>
      </c>
      <c r="H58" s="46">
        <v>2</v>
      </c>
      <c r="I58" s="46">
        <f t="shared" si="8"/>
        <v>24</v>
      </c>
      <c r="J58" s="46">
        <f t="shared" si="8"/>
        <v>55</v>
      </c>
      <c r="K58" s="130">
        <v>13.9</v>
      </c>
      <c r="L58" s="130">
        <v>6.8</v>
      </c>
      <c r="M58" s="54">
        <f t="shared" si="1"/>
        <v>10.35</v>
      </c>
      <c r="N58" s="36">
        <v>60.5</v>
      </c>
      <c r="O58" s="55">
        <f t="shared" si="2"/>
        <v>43.331043815031663</v>
      </c>
      <c r="P58" s="56">
        <f t="shared" si="3"/>
        <v>24.612032886937985</v>
      </c>
      <c r="Q58" s="131">
        <v>18.473462699999999</v>
      </c>
      <c r="R58" s="11">
        <f t="shared" si="4"/>
        <v>3.0499640734043241</v>
      </c>
      <c r="S58" s="35">
        <f t="shared" si="5"/>
        <v>3.3796241624355234</v>
      </c>
    </row>
    <row r="59" spans="7:19" ht="18.5" x14ac:dyDescent="0.45">
      <c r="G59" s="59">
        <v>2017</v>
      </c>
      <c r="H59" s="46">
        <v>2</v>
      </c>
      <c r="I59" s="46">
        <f t="shared" si="8"/>
        <v>25</v>
      </c>
      <c r="J59" s="46">
        <f t="shared" si="8"/>
        <v>56</v>
      </c>
      <c r="K59" s="130">
        <v>14.2</v>
      </c>
      <c r="L59" s="130">
        <v>7.9</v>
      </c>
      <c r="M59" s="54">
        <f t="shared" si="1"/>
        <v>11.05</v>
      </c>
      <c r="N59" s="36">
        <v>52</v>
      </c>
      <c r="O59" s="55">
        <f t="shared" si="2"/>
        <v>45.539199316320584</v>
      </c>
      <c r="P59" s="56">
        <f t="shared" si="3"/>
        <v>22.951756455425571</v>
      </c>
      <c r="Q59" s="131">
        <v>18.2883973</v>
      </c>
      <c r="R59" s="11">
        <f t="shared" si="4"/>
        <v>3.0944928372458245</v>
      </c>
      <c r="S59" s="35">
        <f t="shared" si="5"/>
        <v>3.2929188767009712</v>
      </c>
    </row>
    <row r="60" spans="7:19" ht="18.5" x14ac:dyDescent="0.45">
      <c r="G60" s="59">
        <v>2017</v>
      </c>
      <c r="H60" s="46">
        <v>2</v>
      </c>
      <c r="I60" s="46">
        <f t="shared" si="8"/>
        <v>26</v>
      </c>
      <c r="J60" s="46">
        <f t="shared" si="8"/>
        <v>57</v>
      </c>
      <c r="K60" s="130">
        <v>15.3</v>
      </c>
      <c r="L60" s="130">
        <v>8.4</v>
      </c>
      <c r="M60" s="54">
        <f t="shared" si="1"/>
        <v>11.850000000000001</v>
      </c>
      <c r="N60" s="36">
        <v>39</v>
      </c>
      <c r="O60" s="55">
        <f t="shared" si="2"/>
        <v>39.661800735036749</v>
      </c>
      <c r="P60" s="56">
        <f t="shared" si="3"/>
        <v>21.893314005740287</v>
      </c>
      <c r="Q60" s="131">
        <v>16.669284399999999</v>
      </c>
      <c r="R60" s="11">
        <f t="shared" si="4"/>
        <v>2.8987427166279001</v>
      </c>
      <c r="S60" s="35">
        <f t="shared" si="5"/>
        <v>3.7969241947363881</v>
      </c>
    </row>
    <row r="61" spans="7:19" ht="18.5" x14ac:dyDescent="0.45">
      <c r="G61" s="59">
        <v>2017</v>
      </c>
      <c r="H61" s="46">
        <v>2</v>
      </c>
      <c r="I61" s="46">
        <f t="shared" si="8"/>
        <v>27</v>
      </c>
      <c r="J61" s="46">
        <f t="shared" si="8"/>
        <v>58</v>
      </c>
      <c r="K61" s="130">
        <v>16.100000000000001</v>
      </c>
      <c r="L61" s="130">
        <v>8.6999999999999993</v>
      </c>
      <c r="M61" s="54">
        <f t="shared" si="1"/>
        <v>12.4</v>
      </c>
      <c r="N61" s="36">
        <v>30.5</v>
      </c>
      <c r="O61" s="55">
        <f t="shared" si="2"/>
        <v>37.725101096271494</v>
      </c>
      <c r="P61" s="56">
        <f t="shared" si="3"/>
        <v>22.333259848992732</v>
      </c>
      <c r="Q61" s="131">
        <v>16.419739199999999</v>
      </c>
      <c r="R61" s="11">
        <f t="shared" si="4"/>
        <v>2.9083134663215997</v>
      </c>
      <c r="S61" s="35">
        <f t="shared" si="5"/>
        <v>4.3808808508486763</v>
      </c>
    </row>
    <row r="62" spans="7:19" ht="18.5" x14ac:dyDescent="0.45">
      <c r="G62" s="59">
        <v>2017</v>
      </c>
      <c r="H62" s="60">
        <v>2</v>
      </c>
      <c r="I62" s="60">
        <f t="shared" si="8"/>
        <v>28</v>
      </c>
      <c r="J62" s="60">
        <f t="shared" si="8"/>
        <v>59</v>
      </c>
      <c r="K62" s="130">
        <v>16.8</v>
      </c>
      <c r="L62" s="130">
        <v>9.8000000000000007</v>
      </c>
      <c r="M62" s="54">
        <f t="shared" si="1"/>
        <v>13.3</v>
      </c>
      <c r="N62" s="36">
        <v>25.5</v>
      </c>
      <c r="O62" s="55">
        <f t="shared" si="2"/>
        <v>37.771207778326342</v>
      </c>
      <c r="P62" s="56">
        <f t="shared" si="3"/>
        <v>21.151876355862754</v>
      </c>
      <c r="Q62" s="131">
        <v>15.989315599999999</v>
      </c>
      <c r="R62" s="49">
        <f t="shared" si="4"/>
        <v>2.9164751494133996</v>
      </c>
      <c r="S62" s="48">
        <f t="shared" si="5"/>
        <v>4.5712171692773813</v>
      </c>
    </row>
    <row r="63" spans="7:19" ht="18.5" x14ac:dyDescent="0.45">
      <c r="G63" s="59">
        <v>2017</v>
      </c>
      <c r="H63" s="46">
        <v>3</v>
      </c>
      <c r="I63" s="46">
        <v>1</v>
      </c>
      <c r="J63" s="46">
        <f t="shared" si="8"/>
        <v>60</v>
      </c>
      <c r="K63" s="130">
        <v>15.7</v>
      </c>
      <c r="L63" s="130">
        <v>11.2</v>
      </c>
      <c r="M63" s="54">
        <f t="shared" si="1"/>
        <v>13.45</v>
      </c>
      <c r="N63" s="36">
        <v>37</v>
      </c>
      <c r="O63" s="55">
        <f t="shared" si="2"/>
        <v>32.250180097835148</v>
      </c>
      <c r="P63" s="56">
        <f t="shared" si="3"/>
        <v>11.610064835220653</v>
      </c>
      <c r="Q63" s="131">
        <v>10.946074099999999</v>
      </c>
      <c r="R63" s="11">
        <f t="shared" si="4"/>
        <v>2.006210143640625</v>
      </c>
      <c r="S63" s="35">
        <f t="shared" si="5"/>
        <v>2.3806984119646284</v>
      </c>
    </row>
    <row r="64" spans="7:19" ht="18.5" x14ac:dyDescent="0.45">
      <c r="G64" s="59">
        <v>2017</v>
      </c>
      <c r="H64" s="46">
        <v>3</v>
      </c>
      <c r="I64" s="46">
        <f t="shared" ref="I64:J79" si="9">I63+1</f>
        <v>2</v>
      </c>
      <c r="J64" s="46">
        <f>J63+1</f>
        <v>61</v>
      </c>
      <c r="K64" s="130">
        <v>14.1</v>
      </c>
      <c r="L64" s="130">
        <v>5.8</v>
      </c>
      <c r="M64" s="54">
        <f t="shared" si="1"/>
        <v>9.9499999999999993</v>
      </c>
      <c r="N64" s="36">
        <v>57.5</v>
      </c>
      <c r="O64" s="55">
        <f t="shared" si="2"/>
        <v>6.3483223737231471</v>
      </c>
      <c r="P64" s="56">
        <f t="shared" si="3"/>
        <v>4.2152860561521699</v>
      </c>
      <c r="Q64" s="131">
        <v>2.9262942999999999</v>
      </c>
      <c r="R64" s="11">
        <f t="shared" si="4"/>
        <v>0.47626537092862492</v>
      </c>
      <c r="S64" s="35">
        <f t="shared" si="5"/>
        <v>0.77950520401608692</v>
      </c>
    </row>
    <row r="65" spans="7:19" ht="18.5" x14ac:dyDescent="0.45">
      <c r="G65" s="59">
        <v>2017</v>
      </c>
      <c r="H65" s="46">
        <v>3</v>
      </c>
      <c r="I65" s="46">
        <f t="shared" si="9"/>
        <v>3</v>
      </c>
      <c r="J65" s="46">
        <f>J64+1</f>
        <v>62</v>
      </c>
      <c r="K65" s="130">
        <v>8.6999999999999993</v>
      </c>
      <c r="L65" s="130">
        <v>5.9</v>
      </c>
      <c r="M65" s="54">
        <f t="shared" si="1"/>
        <v>7.3</v>
      </c>
      <c r="N65" s="36">
        <v>83.5</v>
      </c>
      <c r="O65" s="55">
        <f t="shared" si="2"/>
        <v>6.4181714551905849</v>
      </c>
      <c r="P65" s="56">
        <f t="shared" si="3"/>
        <v>1.4376704059626906</v>
      </c>
      <c r="Q65" s="131">
        <v>1.7183447999999999</v>
      </c>
      <c r="R65" s="11">
        <f t="shared" si="4"/>
        <v>0.25296011552519998</v>
      </c>
      <c r="S65" s="35">
        <f t="shared" si="5"/>
        <v>0.35798736003110176</v>
      </c>
    </row>
    <row r="66" spans="7:19" ht="18.5" x14ac:dyDescent="0.45">
      <c r="G66" s="59">
        <v>2017</v>
      </c>
      <c r="H66" s="46">
        <v>3</v>
      </c>
      <c r="I66" s="46">
        <f t="shared" si="9"/>
        <v>4</v>
      </c>
      <c r="J66" s="46">
        <f>J65+1</f>
        <v>63</v>
      </c>
      <c r="K66" s="130">
        <v>8.6</v>
      </c>
      <c r="L66" s="130">
        <v>5.5</v>
      </c>
      <c r="M66" s="54">
        <f t="shared" si="1"/>
        <v>7.05</v>
      </c>
      <c r="N66" s="36">
        <v>72.5</v>
      </c>
      <c r="O66" s="55">
        <f t="shared" si="2"/>
        <v>19.546135678813027</v>
      </c>
      <c r="P66" s="56">
        <f t="shared" si="3"/>
        <v>4.8474416483456304</v>
      </c>
      <c r="Q66" s="131">
        <v>5.5063236999999994</v>
      </c>
      <c r="R66" s="11">
        <f t="shared" si="4"/>
        <v>0.8025205242374247</v>
      </c>
      <c r="S66" s="35">
        <f t="shared" si="5"/>
        <v>0.68760901235643423</v>
      </c>
    </row>
    <row r="67" spans="7:19" ht="18.5" x14ac:dyDescent="0.45">
      <c r="G67" s="59">
        <v>2017</v>
      </c>
      <c r="H67" s="46">
        <v>3</v>
      </c>
      <c r="I67" s="46">
        <f t="shared" si="9"/>
        <v>5</v>
      </c>
      <c r="J67" s="46">
        <f t="shared" si="9"/>
        <v>64</v>
      </c>
      <c r="K67" s="130">
        <v>13.2</v>
      </c>
      <c r="L67" s="130">
        <v>4.5</v>
      </c>
      <c r="M67" s="54">
        <f t="shared" si="1"/>
        <v>8.85</v>
      </c>
      <c r="N67" s="36">
        <v>49.5</v>
      </c>
      <c r="O67" s="55">
        <f t="shared" si="2"/>
        <v>42.04902009701609</v>
      </c>
      <c r="P67" s="56">
        <f t="shared" si="3"/>
        <v>29.266117987523195</v>
      </c>
      <c r="Q67" s="131">
        <v>19.844286499999999</v>
      </c>
      <c r="R67" s="11">
        <f t="shared" si="4"/>
        <v>3.1017066295946245</v>
      </c>
      <c r="S67" s="35">
        <f t="shared" si="5"/>
        <v>3.6327034643685394</v>
      </c>
    </row>
    <row r="68" spans="7:19" ht="18.5" x14ac:dyDescent="0.45">
      <c r="G68" s="59">
        <v>2017</v>
      </c>
      <c r="H68" s="46">
        <v>3</v>
      </c>
      <c r="I68" s="46">
        <f t="shared" si="9"/>
        <v>6</v>
      </c>
      <c r="J68" s="46">
        <f t="shared" si="9"/>
        <v>65</v>
      </c>
      <c r="K68" s="130">
        <v>15.7</v>
      </c>
      <c r="L68" s="130">
        <v>7.6</v>
      </c>
      <c r="M68" s="54">
        <f t="shared" si="1"/>
        <v>11.649999999999999</v>
      </c>
      <c r="N68" s="36">
        <v>41.5</v>
      </c>
      <c r="O68" s="55">
        <f t="shared" si="2"/>
        <v>44.225883349288161</v>
      </c>
      <c r="P68" s="56">
        <f t="shared" si="3"/>
        <v>28.658372410338728</v>
      </c>
      <c r="Q68" s="131">
        <v>20.139051299999998</v>
      </c>
      <c r="R68" s="11">
        <f t="shared" si="4"/>
        <v>3.4785025315040241</v>
      </c>
      <c r="S68" s="35">
        <f t="shared" si="5"/>
        <v>4.672874905577677</v>
      </c>
    </row>
    <row r="69" spans="7:19" ht="18.5" x14ac:dyDescent="0.45">
      <c r="G69" s="59">
        <v>2017</v>
      </c>
      <c r="H69" s="46">
        <v>3</v>
      </c>
      <c r="I69" s="46">
        <f t="shared" si="9"/>
        <v>7</v>
      </c>
      <c r="J69" s="46">
        <f t="shared" si="9"/>
        <v>66</v>
      </c>
      <c r="K69" s="130">
        <v>15.4</v>
      </c>
      <c r="L69" s="130">
        <v>8.6999999999999993</v>
      </c>
      <c r="M69" s="54">
        <f t="shared" ref="M69:M132" si="10">(K69+L69)/2</f>
        <v>12.05</v>
      </c>
      <c r="N69" s="36">
        <v>40</v>
      </c>
      <c r="O69" s="55">
        <f t="shared" ref="O69:O132" si="11">((Q69)/(0.16*(K69-(L69))^0.5))</f>
        <v>45.366020249515401</v>
      </c>
      <c r="P69" s="56">
        <f t="shared" ref="P69:P132" si="12">0.16*((K69-L69)^1/2)*O69</f>
        <v>24.316186853740263</v>
      </c>
      <c r="Q69" s="131">
        <v>18.788325099999998</v>
      </c>
      <c r="R69" s="11">
        <f t="shared" ref="R69:R132" si="13">0.0023*0.408*O69*(K69-L69)^0.5*(M69+17.8)</f>
        <v>3.2892767723382743</v>
      </c>
      <c r="S69" s="35">
        <f t="shared" ref="S69:S132" si="14">0.31*(IF(N69&gt;50,1,(1+(50-N69)/70)))*(P69+2.09)*((M69/(M69+15)))</f>
        <v>4.1675336041044302</v>
      </c>
    </row>
    <row r="70" spans="7:19" ht="18.5" x14ac:dyDescent="0.45">
      <c r="G70" s="59">
        <v>2017</v>
      </c>
      <c r="H70" s="46">
        <v>3</v>
      </c>
      <c r="I70" s="46">
        <f t="shared" si="9"/>
        <v>8</v>
      </c>
      <c r="J70" s="46">
        <f t="shared" si="9"/>
        <v>67</v>
      </c>
      <c r="K70" s="130">
        <v>16.5</v>
      </c>
      <c r="L70" s="130">
        <v>9.5</v>
      </c>
      <c r="M70" s="54">
        <f t="shared" si="10"/>
        <v>13</v>
      </c>
      <c r="N70" s="36">
        <v>39.5</v>
      </c>
      <c r="O70" s="55">
        <f t="shared" si="11"/>
        <v>43.61868291149554</v>
      </c>
      <c r="P70" s="56">
        <f t="shared" si="12"/>
        <v>24.426462430437503</v>
      </c>
      <c r="Q70" s="131">
        <v>18.464669999999998</v>
      </c>
      <c r="R70" s="11">
        <f t="shared" si="13"/>
        <v>3.3354949181399993</v>
      </c>
      <c r="S70" s="35">
        <f t="shared" si="14"/>
        <v>4.3889480404950927</v>
      </c>
    </row>
    <row r="71" spans="7:19" ht="18.5" x14ac:dyDescent="0.45">
      <c r="G71" s="59">
        <v>2017</v>
      </c>
      <c r="H71" s="46">
        <v>3</v>
      </c>
      <c r="I71" s="46">
        <f t="shared" si="9"/>
        <v>9</v>
      </c>
      <c r="J71" s="46">
        <f t="shared" si="9"/>
        <v>68</v>
      </c>
      <c r="K71" s="130">
        <v>16.899999999999999</v>
      </c>
      <c r="L71" s="130">
        <v>10.199999999999999</v>
      </c>
      <c r="M71" s="54">
        <f t="shared" si="10"/>
        <v>13.549999999999999</v>
      </c>
      <c r="N71" s="36">
        <v>35.5</v>
      </c>
      <c r="O71" s="55">
        <f t="shared" si="11"/>
        <v>43.942550534735531</v>
      </c>
      <c r="P71" s="56">
        <f t="shared" si="12"/>
        <v>23.55320708661824</v>
      </c>
      <c r="Q71" s="131">
        <v>18.198795499999999</v>
      </c>
      <c r="R71" s="11">
        <f t="shared" si="13"/>
        <v>3.3461715812951245</v>
      </c>
      <c r="S71" s="35">
        <f t="shared" si="14"/>
        <v>4.5543445686966342</v>
      </c>
    </row>
    <row r="72" spans="7:19" ht="18.5" x14ac:dyDescent="0.45">
      <c r="G72" s="59">
        <v>2017</v>
      </c>
      <c r="H72" s="46">
        <v>3</v>
      </c>
      <c r="I72" s="46">
        <f t="shared" si="9"/>
        <v>10</v>
      </c>
      <c r="J72" s="46">
        <f t="shared" si="9"/>
        <v>69</v>
      </c>
      <c r="K72" s="130">
        <v>18.3</v>
      </c>
      <c r="L72" s="130">
        <v>12.1</v>
      </c>
      <c r="M72" s="54">
        <f t="shared" si="10"/>
        <v>15.2</v>
      </c>
      <c r="N72" s="36">
        <v>32</v>
      </c>
      <c r="O72" s="55">
        <f t="shared" si="11"/>
        <v>46.261258110309882</v>
      </c>
      <c r="P72" s="56">
        <f t="shared" si="12"/>
        <v>22.945584022713707</v>
      </c>
      <c r="Q72" s="131">
        <v>18.4303366</v>
      </c>
      <c r="R72" s="11">
        <f t="shared" si="13"/>
        <v>3.5670994972470003</v>
      </c>
      <c r="S72" s="35">
        <f t="shared" si="14"/>
        <v>4.9106694080049076</v>
      </c>
    </row>
    <row r="73" spans="7:19" ht="18.5" x14ac:dyDescent="0.45">
      <c r="G73" s="59">
        <v>2017</v>
      </c>
      <c r="H73" s="46">
        <v>3</v>
      </c>
      <c r="I73" s="46">
        <f t="shared" si="9"/>
        <v>11</v>
      </c>
      <c r="J73" s="46">
        <f t="shared" si="9"/>
        <v>70</v>
      </c>
      <c r="K73" s="130">
        <v>14.9</v>
      </c>
      <c r="L73" s="130">
        <v>8.9</v>
      </c>
      <c r="M73" s="54">
        <f t="shared" si="10"/>
        <v>11.9</v>
      </c>
      <c r="N73" s="36">
        <v>60</v>
      </c>
      <c r="O73" s="55">
        <f t="shared" si="11"/>
        <v>22.842065185146058</v>
      </c>
      <c r="P73" s="56">
        <f t="shared" si="12"/>
        <v>10.964191288870108</v>
      </c>
      <c r="Q73" s="131">
        <v>8.9522247000000004</v>
      </c>
      <c r="R73" s="11">
        <f t="shared" si="13"/>
        <v>1.5593924966053503</v>
      </c>
      <c r="S73" s="35">
        <f t="shared" si="14"/>
        <v>1.7902197644848266</v>
      </c>
    </row>
    <row r="74" spans="7:19" ht="18.5" x14ac:dyDescent="0.45">
      <c r="G74" s="59">
        <v>2017</v>
      </c>
      <c r="H74" s="46">
        <v>3</v>
      </c>
      <c r="I74" s="46">
        <f t="shared" si="9"/>
        <v>12</v>
      </c>
      <c r="J74" s="46">
        <f t="shared" si="9"/>
        <v>71</v>
      </c>
      <c r="K74" s="130">
        <v>14.4</v>
      </c>
      <c r="L74" s="130">
        <v>6.4</v>
      </c>
      <c r="M74" s="54">
        <f t="shared" si="10"/>
        <v>10.4</v>
      </c>
      <c r="N74" s="36">
        <v>70</v>
      </c>
      <c r="O74" s="55">
        <f t="shared" si="11"/>
        <v>38.200790442743227</v>
      </c>
      <c r="P74" s="56">
        <f t="shared" si="12"/>
        <v>24.448505883355665</v>
      </c>
      <c r="Q74" s="131">
        <v>17.287704299999998</v>
      </c>
      <c r="R74" s="11">
        <f t="shared" si="13"/>
        <v>2.8592652772898997</v>
      </c>
      <c r="S74" s="35">
        <f t="shared" si="14"/>
        <v>3.3685095656668773</v>
      </c>
    </row>
    <row r="75" spans="7:19" ht="18.5" x14ac:dyDescent="0.45">
      <c r="G75" s="59">
        <v>2017</v>
      </c>
      <c r="H75" s="46">
        <v>3</v>
      </c>
      <c r="I75" s="46">
        <f t="shared" si="9"/>
        <v>13</v>
      </c>
      <c r="J75" s="46">
        <f t="shared" si="9"/>
        <v>72</v>
      </c>
      <c r="K75" s="130">
        <v>12.7</v>
      </c>
      <c r="L75" s="130">
        <v>5.2</v>
      </c>
      <c r="M75" s="54">
        <f t="shared" si="10"/>
        <v>8.9499999999999993</v>
      </c>
      <c r="N75" s="36">
        <v>77</v>
      </c>
      <c r="O75" s="55">
        <f t="shared" si="11"/>
        <v>32.067223422388139</v>
      </c>
      <c r="P75" s="56">
        <f t="shared" si="12"/>
        <v>19.240334053432882</v>
      </c>
      <c r="Q75" s="131">
        <v>14.051153299999998</v>
      </c>
      <c r="R75" s="11">
        <f t="shared" si="13"/>
        <v>2.2044678772953743</v>
      </c>
      <c r="S75" s="35">
        <f t="shared" si="14"/>
        <v>2.471023458507287</v>
      </c>
    </row>
    <row r="76" spans="7:19" ht="18.5" x14ac:dyDescent="0.45">
      <c r="G76" s="59">
        <v>2017</v>
      </c>
      <c r="H76" s="46">
        <v>3</v>
      </c>
      <c r="I76" s="46">
        <f t="shared" si="9"/>
        <v>14</v>
      </c>
      <c r="J76" s="46">
        <f t="shared" si="9"/>
        <v>73</v>
      </c>
      <c r="K76" s="130">
        <v>11.9</v>
      </c>
      <c r="L76" s="130">
        <v>5.5</v>
      </c>
      <c r="M76" s="54">
        <f t="shared" si="10"/>
        <v>8.6999999999999993</v>
      </c>
      <c r="N76" s="36">
        <v>70</v>
      </c>
      <c r="O76" s="55">
        <f t="shared" si="11"/>
        <v>41.468489309306108</v>
      </c>
      <c r="P76" s="56">
        <f t="shared" si="12"/>
        <v>21.231866526364726</v>
      </c>
      <c r="Q76" s="131">
        <v>16.785264299999998</v>
      </c>
      <c r="R76" s="11">
        <f t="shared" si="13"/>
        <v>2.6088077406667494</v>
      </c>
      <c r="S76" s="35">
        <f t="shared" si="14"/>
        <v>2.6539693680002387</v>
      </c>
    </row>
    <row r="77" spans="7:19" ht="18.5" x14ac:dyDescent="0.45">
      <c r="G77" s="59">
        <v>2017</v>
      </c>
      <c r="H77" s="46">
        <v>3</v>
      </c>
      <c r="I77" s="46">
        <f t="shared" si="9"/>
        <v>15</v>
      </c>
      <c r="J77" s="46">
        <f t="shared" si="9"/>
        <v>74</v>
      </c>
      <c r="K77" s="130">
        <v>9.6</v>
      </c>
      <c r="L77" s="130">
        <v>3.5</v>
      </c>
      <c r="M77" s="54">
        <f t="shared" si="10"/>
        <v>6.55</v>
      </c>
      <c r="N77" s="36">
        <v>65.5</v>
      </c>
      <c r="O77" s="55">
        <f t="shared" si="11"/>
        <v>39.741290721928976</v>
      </c>
      <c r="P77" s="56">
        <f t="shared" si="12"/>
        <v>19.393749872301338</v>
      </c>
      <c r="Q77" s="131">
        <v>15.704599599999998</v>
      </c>
      <c r="R77" s="11">
        <f t="shared" si="13"/>
        <v>2.2428170565248999</v>
      </c>
      <c r="S77" s="35">
        <f t="shared" si="14"/>
        <v>2.024257731587372</v>
      </c>
    </row>
    <row r="78" spans="7:19" ht="18.5" x14ac:dyDescent="0.45">
      <c r="G78" s="59">
        <v>2017</v>
      </c>
      <c r="H78" s="46">
        <v>3</v>
      </c>
      <c r="I78" s="46">
        <f t="shared" si="9"/>
        <v>16</v>
      </c>
      <c r="J78" s="46">
        <f t="shared" si="9"/>
        <v>75</v>
      </c>
      <c r="K78" s="130">
        <v>9</v>
      </c>
      <c r="L78" s="130">
        <v>2.6</v>
      </c>
      <c r="M78" s="54">
        <f t="shared" si="10"/>
        <v>5.8</v>
      </c>
      <c r="N78" s="36">
        <v>54</v>
      </c>
      <c r="O78" s="55">
        <f t="shared" si="11"/>
        <v>22.229485276684088</v>
      </c>
      <c r="P78" s="56">
        <f t="shared" si="12"/>
        <v>11.381496461662254</v>
      </c>
      <c r="Q78" s="131">
        <v>8.9978629999999988</v>
      </c>
      <c r="R78" s="11">
        <f t="shared" si="13"/>
        <v>1.2454302092819998</v>
      </c>
      <c r="S78" s="35">
        <f t="shared" si="14"/>
        <v>1.164507242214843</v>
      </c>
    </row>
    <row r="79" spans="7:19" ht="18.5" x14ac:dyDescent="0.45">
      <c r="G79" s="59">
        <v>2017</v>
      </c>
      <c r="H79" s="46">
        <v>3</v>
      </c>
      <c r="I79" s="46">
        <f t="shared" si="9"/>
        <v>17</v>
      </c>
      <c r="J79" s="46">
        <f t="shared" si="9"/>
        <v>76</v>
      </c>
      <c r="K79" s="130">
        <v>7.9</v>
      </c>
      <c r="L79" s="130">
        <v>3.2</v>
      </c>
      <c r="M79" s="54">
        <f t="shared" si="10"/>
        <v>5.5500000000000007</v>
      </c>
      <c r="N79" s="36">
        <v>73</v>
      </c>
      <c r="O79" s="55">
        <f t="shared" si="11"/>
        <v>27.067436962378721</v>
      </c>
      <c r="P79" s="56">
        <f t="shared" si="12"/>
        <v>10.177356297854399</v>
      </c>
      <c r="Q79" s="131">
        <v>9.3889288000000004</v>
      </c>
      <c r="R79" s="11">
        <f t="shared" si="13"/>
        <v>1.2857926740702001</v>
      </c>
      <c r="S79" s="35">
        <f t="shared" si="14"/>
        <v>1.027055304645182</v>
      </c>
    </row>
    <row r="80" spans="7:19" ht="18.5" x14ac:dyDescent="0.45">
      <c r="G80" s="59">
        <v>2017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30">
        <v>7</v>
      </c>
      <c r="L80" s="130">
        <v>2.7</v>
      </c>
      <c r="M80" s="54">
        <f t="shared" si="10"/>
        <v>4.8499999999999996</v>
      </c>
      <c r="N80" s="36">
        <v>59.5</v>
      </c>
      <c r="O80" s="55">
        <f t="shared" si="11"/>
        <v>5.976686061425446</v>
      </c>
      <c r="P80" s="56">
        <f t="shared" si="12"/>
        <v>2.0559800051303534</v>
      </c>
      <c r="Q80" s="131">
        <v>1.9829631999999999</v>
      </c>
      <c r="R80" s="11">
        <f t="shared" si="13"/>
        <v>0.26342129315519996</v>
      </c>
      <c r="S80" s="35">
        <f t="shared" si="14"/>
        <v>0.31402926638355083</v>
      </c>
    </row>
    <row r="81" spans="7:19" ht="18.5" x14ac:dyDescent="0.45">
      <c r="G81" s="59">
        <v>2017</v>
      </c>
      <c r="H81" s="46">
        <v>3</v>
      </c>
      <c r="I81" s="46">
        <f t="shared" si="15"/>
        <v>19</v>
      </c>
      <c r="J81" s="46">
        <f t="shared" si="15"/>
        <v>78</v>
      </c>
      <c r="K81" s="130">
        <v>12.3</v>
      </c>
      <c r="L81" s="130">
        <v>3</v>
      </c>
      <c r="M81" s="54">
        <f t="shared" si="10"/>
        <v>7.65</v>
      </c>
      <c r="N81" s="36">
        <v>40</v>
      </c>
      <c r="O81" s="55">
        <f t="shared" si="11"/>
        <v>28.18710257949737</v>
      </c>
      <c r="P81" s="56">
        <f t="shared" si="12"/>
        <v>20.971204319146047</v>
      </c>
      <c r="Q81" s="131">
        <v>13.753457599999999</v>
      </c>
      <c r="R81" s="11">
        <f t="shared" si="13"/>
        <v>2.0528995335708</v>
      </c>
      <c r="S81" s="35">
        <f t="shared" si="14"/>
        <v>2.7594901819163598</v>
      </c>
    </row>
    <row r="82" spans="7:19" ht="18.5" x14ac:dyDescent="0.45">
      <c r="G82" s="59">
        <v>2017</v>
      </c>
      <c r="H82" s="46">
        <v>3</v>
      </c>
      <c r="I82" s="46">
        <f t="shared" si="15"/>
        <v>20</v>
      </c>
      <c r="J82" s="46">
        <f t="shared" si="15"/>
        <v>79</v>
      </c>
      <c r="K82" s="130">
        <v>12.4</v>
      </c>
      <c r="L82" s="130">
        <v>6.8</v>
      </c>
      <c r="M82" s="54">
        <f t="shared" si="10"/>
        <v>9.6</v>
      </c>
      <c r="N82" s="36">
        <v>56.5</v>
      </c>
      <c r="O82" s="55">
        <f t="shared" si="11"/>
        <v>52.509303903816068</v>
      </c>
      <c r="P82" s="56">
        <f t="shared" si="12"/>
        <v>23.524168148909602</v>
      </c>
      <c r="Q82" s="131">
        <v>19.881550799999999</v>
      </c>
      <c r="R82" s="11">
        <f t="shared" si="13"/>
        <v>3.1949850951107992</v>
      </c>
      <c r="S82" s="35">
        <f t="shared" si="14"/>
        <v>3.0986896102095516</v>
      </c>
    </row>
    <row r="83" spans="7:19" ht="18.5" x14ac:dyDescent="0.45">
      <c r="G83" s="59">
        <v>2017</v>
      </c>
      <c r="H83" s="46">
        <v>3</v>
      </c>
      <c r="I83" s="46">
        <f t="shared" si="15"/>
        <v>21</v>
      </c>
      <c r="J83" s="46">
        <f t="shared" si="15"/>
        <v>80</v>
      </c>
      <c r="K83" s="130">
        <v>10.3</v>
      </c>
      <c r="L83" s="130">
        <v>3.1</v>
      </c>
      <c r="M83" s="54">
        <f t="shared" si="10"/>
        <v>6.7</v>
      </c>
      <c r="N83" s="36">
        <v>60</v>
      </c>
      <c r="O83" s="55">
        <f t="shared" si="11"/>
        <v>43.731262889349786</v>
      </c>
      <c r="P83" s="56">
        <f t="shared" si="12"/>
        <v>25.189207424265479</v>
      </c>
      <c r="Q83" s="131">
        <v>18.774926699999998</v>
      </c>
      <c r="R83" s="11">
        <f t="shared" si="13"/>
        <v>2.6978161548397495</v>
      </c>
      <c r="S83" s="35">
        <f t="shared" si="14"/>
        <v>2.6110098534654105</v>
      </c>
    </row>
    <row r="84" spans="7:19" ht="18.5" x14ac:dyDescent="0.45">
      <c r="G84" s="59">
        <v>2017</v>
      </c>
      <c r="H84" s="46">
        <v>3</v>
      </c>
      <c r="I84" s="46">
        <f t="shared" si="15"/>
        <v>22</v>
      </c>
      <c r="J84" s="46">
        <f t="shared" si="15"/>
        <v>81</v>
      </c>
      <c r="K84" s="130">
        <v>6.6</v>
      </c>
      <c r="L84" s="130">
        <v>3.2</v>
      </c>
      <c r="M84" s="54">
        <f t="shared" si="10"/>
        <v>4.9000000000000004</v>
      </c>
      <c r="N84" s="36">
        <v>67.5</v>
      </c>
      <c r="O84" s="55">
        <f t="shared" si="11"/>
        <v>15.402574664377344</v>
      </c>
      <c r="P84" s="56">
        <f t="shared" si="12"/>
        <v>4.1895003087106373</v>
      </c>
      <c r="Q84" s="131">
        <v>4.5441510999999997</v>
      </c>
      <c r="R84" s="11">
        <f t="shared" si="13"/>
        <v>0.60498782877404989</v>
      </c>
      <c r="S84" s="35">
        <f t="shared" si="14"/>
        <v>0.47932467180560095</v>
      </c>
    </row>
    <row r="85" spans="7:19" ht="18.5" x14ac:dyDescent="0.45">
      <c r="G85" s="59">
        <v>2017</v>
      </c>
      <c r="H85" s="46">
        <v>3</v>
      </c>
      <c r="I85" s="46">
        <f t="shared" si="15"/>
        <v>23</v>
      </c>
      <c r="J85" s="46">
        <f t="shared" si="15"/>
        <v>82</v>
      </c>
      <c r="K85" s="130">
        <v>11.8</v>
      </c>
      <c r="L85" s="130">
        <v>1.7</v>
      </c>
      <c r="M85" s="54">
        <f t="shared" si="10"/>
        <v>6.75</v>
      </c>
      <c r="N85" s="36">
        <v>53</v>
      </c>
      <c r="O85" s="55">
        <f t="shared" si="11"/>
        <v>32.404936341335628</v>
      </c>
      <c r="P85" s="56">
        <f t="shared" si="12"/>
        <v>26.183188563799192</v>
      </c>
      <c r="Q85" s="131">
        <v>16.4775198</v>
      </c>
      <c r="R85" s="11">
        <f t="shared" si="13"/>
        <v>2.3725280465428495</v>
      </c>
      <c r="S85" s="35">
        <f t="shared" si="14"/>
        <v>2.7200757273448186</v>
      </c>
    </row>
    <row r="86" spans="7:19" ht="18.5" x14ac:dyDescent="0.45">
      <c r="G86" s="59">
        <v>2017</v>
      </c>
      <c r="H86" s="46">
        <v>3</v>
      </c>
      <c r="I86" s="46">
        <f t="shared" si="15"/>
        <v>24</v>
      </c>
      <c r="J86" s="46">
        <f t="shared" si="15"/>
        <v>83</v>
      </c>
      <c r="K86" s="130">
        <v>14.6</v>
      </c>
      <c r="L86" s="130">
        <v>5.6</v>
      </c>
      <c r="M86" s="54">
        <f t="shared" si="10"/>
        <v>10.1</v>
      </c>
      <c r="N86" s="36">
        <v>30.5</v>
      </c>
      <c r="O86" s="55">
        <f t="shared" si="11"/>
        <v>48.752381249999999</v>
      </c>
      <c r="P86" s="56">
        <f t="shared" si="12"/>
        <v>35.1017145</v>
      </c>
      <c r="Q86" s="131">
        <v>23.401142999999998</v>
      </c>
      <c r="R86" s="11">
        <f t="shared" si="13"/>
        <v>3.8292109330904998</v>
      </c>
      <c r="S86" s="35">
        <f t="shared" si="14"/>
        <v>5.9317186112152811</v>
      </c>
    </row>
    <row r="87" spans="7:19" ht="18.5" x14ac:dyDescent="0.45">
      <c r="G87" s="59">
        <v>2017</v>
      </c>
      <c r="H87" s="46">
        <v>3</v>
      </c>
      <c r="I87" s="46">
        <f t="shared" si="15"/>
        <v>25</v>
      </c>
      <c r="J87" s="46">
        <f t="shared" si="15"/>
        <v>84</v>
      </c>
      <c r="K87" s="130">
        <v>15.9</v>
      </c>
      <c r="L87" s="130">
        <v>7</v>
      </c>
      <c r="M87" s="54">
        <f t="shared" si="10"/>
        <v>11.45</v>
      </c>
      <c r="N87" s="36">
        <v>28</v>
      </c>
      <c r="O87" s="55">
        <f t="shared" si="11"/>
        <v>52.251768468152811</v>
      </c>
      <c r="P87" s="56">
        <f t="shared" si="12"/>
        <v>37.203259149324808</v>
      </c>
      <c r="Q87" s="131">
        <v>24.941121599999995</v>
      </c>
      <c r="R87" s="11">
        <f t="shared" si="13"/>
        <v>4.2786805868819986</v>
      </c>
      <c r="S87" s="35">
        <f t="shared" si="14"/>
        <v>6.9302570608958218</v>
      </c>
    </row>
    <row r="88" spans="7:19" ht="18.5" x14ac:dyDescent="0.45">
      <c r="G88" s="59">
        <v>2017</v>
      </c>
      <c r="H88" s="46">
        <v>3</v>
      </c>
      <c r="I88" s="46">
        <f t="shared" si="15"/>
        <v>26</v>
      </c>
      <c r="J88" s="46">
        <f t="shared" si="15"/>
        <v>85</v>
      </c>
      <c r="K88" s="130">
        <v>15.8</v>
      </c>
      <c r="L88" s="130">
        <v>9.6</v>
      </c>
      <c r="M88" s="54">
        <f t="shared" si="10"/>
        <v>12.7</v>
      </c>
      <c r="N88" s="36">
        <v>44.5</v>
      </c>
      <c r="O88" s="55">
        <f t="shared" si="11"/>
        <v>57.208081329833426</v>
      </c>
      <c r="P88" s="56">
        <f t="shared" si="12"/>
        <v>28.375208339597386</v>
      </c>
      <c r="Q88" s="131">
        <v>22.791515799999999</v>
      </c>
      <c r="R88" s="11">
        <f t="shared" si="13"/>
        <v>4.0770033250935001</v>
      </c>
      <c r="S88" s="35">
        <f t="shared" si="14"/>
        <v>4.6702347370248143</v>
      </c>
    </row>
    <row r="89" spans="7:19" ht="18.5" x14ac:dyDescent="0.45">
      <c r="G89" s="59">
        <v>2017</v>
      </c>
      <c r="H89" s="46">
        <v>3</v>
      </c>
      <c r="I89" s="46">
        <f t="shared" si="15"/>
        <v>27</v>
      </c>
      <c r="J89" s="46">
        <f t="shared" si="15"/>
        <v>86</v>
      </c>
      <c r="K89" s="130">
        <v>17.3</v>
      </c>
      <c r="L89" s="130">
        <v>9</v>
      </c>
      <c r="M89" s="54">
        <f t="shared" si="10"/>
        <v>13.15</v>
      </c>
      <c r="N89" s="36">
        <v>46</v>
      </c>
      <c r="O89" s="55">
        <f t="shared" si="11"/>
        <v>41.176441528919405</v>
      </c>
      <c r="P89" s="56">
        <f t="shared" si="12"/>
        <v>27.341157175202486</v>
      </c>
      <c r="Q89" s="131">
        <v>18.980508399999998</v>
      </c>
      <c r="R89" s="11">
        <f t="shared" si="13"/>
        <v>3.4453751006576998</v>
      </c>
      <c r="S89" s="35">
        <f t="shared" si="14"/>
        <v>4.5055733593650134</v>
      </c>
    </row>
    <row r="90" spans="7:19" ht="18.5" x14ac:dyDescent="0.45">
      <c r="G90" s="59">
        <v>2017</v>
      </c>
      <c r="H90" s="46">
        <v>3</v>
      </c>
      <c r="I90" s="46">
        <f t="shared" si="15"/>
        <v>28</v>
      </c>
      <c r="J90" s="46">
        <f t="shared" si="15"/>
        <v>87</v>
      </c>
      <c r="K90" s="130">
        <v>16.399999999999999</v>
      </c>
      <c r="L90" s="130">
        <v>9.3000000000000007</v>
      </c>
      <c r="M90" s="54">
        <f t="shared" si="10"/>
        <v>12.85</v>
      </c>
      <c r="N90" s="36">
        <v>61.5</v>
      </c>
      <c r="O90" s="55">
        <f t="shared" si="11"/>
        <v>55.066105181406265</v>
      </c>
      <c r="P90" s="56">
        <f t="shared" si="12"/>
        <v>31.277547743038749</v>
      </c>
      <c r="Q90" s="131">
        <v>23.476509</v>
      </c>
      <c r="R90" s="11">
        <f t="shared" si="13"/>
        <v>4.2201900799852492</v>
      </c>
      <c r="S90" s="35">
        <f t="shared" si="14"/>
        <v>4.7726975380393117</v>
      </c>
    </row>
    <row r="91" spans="7:19" ht="18.5" x14ac:dyDescent="0.45">
      <c r="G91" s="59">
        <v>2017</v>
      </c>
      <c r="H91" s="46">
        <v>3</v>
      </c>
      <c r="I91" s="46">
        <f t="shared" si="15"/>
        <v>29</v>
      </c>
      <c r="J91" s="46">
        <f t="shared" si="15"/>
        <v>88</v>
      </c>
      <c r="K91" s="130">
        <v>15.5</v>
      </c>
      <c r="L91" s="130">
        <v>8.5</v>
      </c>
      <c r="M91" s="54">
        <f t="shared" si="10"/>
        <v>12</v>
      </c>
      <c r="N91" s="36">
        <v>54</v>
      </c>
      <c r="O91" s="55">
        <f t="shared" si="11"/>
        <v>37.182701739044262</v>
      </c>
      <c r="P91" s="56">
        <f t="shared" si="12"/>
        <v>20.82231297386479</v>
      </c>
      <c r="Q91" s="131">
        <v>15.740189099999998</v>
      </c>
      <c r="R91" s="11">
        <f t="shared" si="13"/>
        <v>2.7510230303306997</v>
      </c>
      <c r="S91" s="35">
        <f t="shared" si="14"/>
        <v>3.1568075652880374</v>
      </c>
    </row>
    <row r="92" spans="7:19" ht="18.5" x14ac:dyDescent="0.45">
      <c r="G92" s="59">
        <v>2017</v>
      </c>
      <c r="H92" s="46">
        <v>3</v>
      </c>
      <c r="I92" s="46">
        <f t="shared" si="15"/>
        <v>30</v>
      </c>
      <c r="J92" s="46">
        <f t="shared" si="15"/>
        <v>89</v>
      </c>
      <c r="K92" s="130">
        <v>17.5</v>
      </c>
      <c r="L92" s="130">
        <v>11.4</v>
      </c>
      <c r="M92" s="54">
        <f t="shared" si="10"/>
        <v>14.45</v>
      </c>
      <c r="N92" s="36">
        <v>43.5</v>
      </c>
      <c r="O92" s="55">
        <f t="shared" si="11"/>
        <v>58.489881404570902</v>
      </c>
      <c r="P92" s="56">
        <f t="shared" si="12"/>
        <v>28.543062125430598</v>
      </c>
      <c r="Q92" s="131">
        <v>23.113496099999999</v>
      </c>
      <c r="R92" s="11">
        <f t="shared" si="13"/>
        <v>4.3718311117046245</v>
      </c>
      <c r="S92" s="35">
        <f t="shared" si="14"/>
        <v>5.0921131879705435</v>
      </c>
    </row>
    <row r="93" spans="7:19" ht="18.5" x14ac:dyDescent="0.45">
      <c r="G93" s="59">
        <v>2017</v>
      </c>
      <c r="H93" s="60">
        <v>3</v>
      </c>
      <c r="I93" s="60">
        <f t="shared" si="15"/>
        <v>31</v>
      </c>
      <c r="J93" s="46">
        <f t="shared" si="15"/>
        <v>90</v>
      </c>
      <c r="K93" s="130">
        <v>15.1</v>
      </c>
      <c r="L93" s="130">
        <v>9.5</v>
      </c>
      <c r="M93" s="54">
        <f t="shared" si="10"/>
        <v>12.3</v>
      </c>
      <c r="N93" s="36">
        <v>72</v>
      </c>
      <c r="O93" s="55">
        <f t="shared" si="11"/>
        <v>37.227818126568273</v>
      </c>
      <c r="P93" s="56">
        <f t="shared" si="12"/>
        <v>16.678062520702586</v>
      </c>
      <c r="Q93" s="131">
        <v>14.095535499999999</v>
      </c>
      <c r="R93" s="49">
        <f t="shared" si="13"/>
        <v>2.4883765027957501</v>
      </c>
      <c r="S93" s="48">
        <f t="shared" si="14"/>
        <v>2.6213414795398888</v>
      </c>
    </row>
    <row r="94" spans="7:19" ht="18.5" x14ac:dyDescent="0.45">
      <c r="G94" s="59">
        <v>2017</v>
      </c>
      <c r="H94" s="59">
        <v>4</v>
      </c>
      <c r="I94" s="46">
        <v>1</v>
      </c>
      <c r="J94" s="46">
        <f t="shared" si="15"/>
        <v>91</v>
      </c>
      <c r="K94" s="130">
        <v>10.199999999999999</v>
      </c>
      <c r="L94" s="130">
        <v>6.6</v>
      </c>
      <c r="M94" s="54">
        <f t="shared" si="10"/>
        <v>8.3999999999999986</v>
      </c>
      <c r="N94" s="36">
        <v>73</v>
      </c>
      <c r="O94" s="55">
        <f t="shared" si="11"/>
        <v>16.324379570952871</v>
      </c>
      <c r="P94" s="56">
        <f t="shared" si="12"/>
        <v>4.701421316434427</v>
      </c>
      <c r="Q94" s="131">
        <v>4.9557332000000001</v>
      </c>
      <c r="R94" s="11">
        <f t="shared" si="13"/>
        <v>0.76151283071159992</v>
      </c>
      <c r="S94" s="35">
        <f t="shared" si="14"/>
        <v>0.75576329521347207</v>
      </c>
    </row>
    <row r="95" spans="7:19" ht="18.5" x14ac:dyDescent="0.45">
      <c r="G95" s="59">
        <v>2017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30">
        <v>13.5</v>
      </c>
      <c r="L95" s="130">
        <v>6.3</v>
      </c>
      <c r="M95" s="54">
        <f t="shared" si="10"/>
        <v>9.9</v>
      </c>
      <c r="N95" s="36">
        <v>68</v>
      </c>
      <c r="O95" s="55">
        <f t="shared" si="11"/>
        <v>34.914987237162677</v>
      </c>
      <c r="P95" s="56">
        <f t="shared" si="12"/>
        <v>20.111032648605704</v>
      </c>
      <c r="Q95" s="131">
        <v>14.989878699999998</v>
      </c>
      <c r="R95" s="11">
        <f t="shared" si="13"/>
        <v>2.4352631885413496</v>
      </c>
      <c r="S95" s="35">
        <f t="shared" si="14"/>
        <v>2.7363441445209205</v>
      </c>
    </row>
    <row r="96" spans="7:19" ht="18.5" x14ac:dyDescent="0.45">
      <c r="G96" s="59">
        <v>2017</v>
      </c>
      <c r="H96" s="59">
        <v>4</v>
      </c>
      <c r="I96" s="46">
        <f t="shared" si="16"/>
        <v>3</v>
      </c>
      <c r="J96" s="46">
        <f t="shared" si="16"/>
        <v>93</v>
      </c>
      <c r="K96" s="130">
        <v>11.5</v>
      </c>
      <c r="L96" s="130">
        <v>6</v>
      </c>
      <c r="M96" s="54">
        <f t="shared" si="10"/>
        <v>8.75</v>
      </c>
      <c r="N96" s="36">
        <v>46.5</v>
      </c>
      <c r="O96" s="55">
        <f t="shared" si="11"/>
        <v>31.820387870182866</v>
      </c>
      <c r="P96" s="56">
        <f t="shared" si="12"/>
        <v>14.00097066288046</v>
      </c>
      <c r="Q96" s="131">
        <v>11.940067900000001</v>
      </c>
      <c r="R96" s="11">
        <f t="shared" si="13"/>
        <v>1.8592566280994252</v>
      </c>
      <c r="S96" s="35">
        <f t="shared" si="14"/>
        <v>1.9296461397564801</v>
      </c>
    </row>
    <row r="97" spans="7:32" ht="18.5" x14ac:dyDescent="0.45">
      <c r="G97" s="59">
        <v>2017</v>
      </c>
      <c r="H97" s="59">
        <v>4</v>
      </c>
      <c r="I97" s="46">
        <f t="shared" si="16"/>
        <v>4</v>
      </c>
      <c r="J97" s="46">
        <f t="shared" si="16"/>
        <v>94</v>
      </c>
      <c r="K97" s="130">
        <v>15.4</v>
      </c>
      <c r="L97" s="130">
        <v>6.1</v>
      </c>
      <c r="M97" s="54">
        <f t="shared" si="10"/>
        <v>10.75</v>
      </c>
      <c r="N97" s="36">
        <v>52.5</v>
      </c>
      <c r="O97" s="55">
        <f t="shared" si="11"/>
        <v>54.606504497957097</v>
      </c>
      <c r="P97" s="56">
        <f t="shared" si="12"/>
        <v>40.627239346480088</v>
      </c>
      <c r="Q97" s="131">
        <v>26.6443932</v>
      </c>
      <c r="R97" s="11">
        <f t="shared" si="13"/>
        <v>4.4614904026688995</v>
      </c>
      <c r="S97" s="35">
        <f t="shared" si="14"/>
        <v>5.5283572862968882</v>
      </c>
    </row>
    <row r="98" spans="7:32" ht="18.5" x14ac:dyDescent="0.45">
      <c r="G98" s="59">
        <v>2017</v>
      </c>
      <c r="H98" s="59">
        <v>4</v>
      </c>
      <c r="I98" s="46">
        <f t="shared" si="16"/>
        <v>5</v>
      </c>
      <c r="J98" s="46">
        <f t="shared" si="16"/>
        <v>95</v>
      </c>
      <c r="K98" s="130">
        <v>17.3</v>
      </c>
      <c r="L98" s="130">
        <v>11</v>
      </c>
      <c r="M98" s="54">
        <f t="shared" si="10"/>
        <v>14.15</v>
      </c>
      <c r="N98" s="36">
        <v>39.5</v>
      </c>
      <c r="O98" s="55">
        <f t="shared" si="11"/>
        <v>66.556729914953934</v>
      </c>
      <c r="P98" s="56">
        <f t="shared" si="12"/>
        <v>33.544591877136789</v>
      </c>
      <c r="Q98" s="131">
        <v>26.728970599999997</v>
      </c>
      <c r="R98" s="11">
        <f t="shared" si="13"/>
        <v>5.0086549315795494</v>
      </c>
      <c r="S98" s="35">
        <f t="shared" si="14"/>
        <v>6.1666486401173097</v>
      </c>
    </row>
    <row r="99" spans="7:32" ht="18.5" x14ac:dyDescent="0.45">
      <c r="G99" s="59">
        <v>2017</v>
      </c>
      <c r="H99" s="59">
        <v>4</v>
      </c>
      <c r="I99" s="46">
        <f t="shared" si="16"/>
        <v>6</v>
      </c>
      <c r="J99" s="46">
        <f t="shared" si="16"/>
        <v>96</v>
      </c>
      <c r="K99" s="130">
        <v>18.2</v>
      </c>
      <c r="L99" s="130">
        <v>11.6</v>
      </c>
      <c r="M99" s="54">
        <f t="shared" si="10"/>
        <v>14.899999999999999</v>
      </c>
      <c r="N99" s="36">
        <v>36</v>
      </c>
      <c r="O99" s="55">
        <f t="shared" si="11"/>
        <v>58.294444439932079</v>
      </c>
      <c r="P99" s="56">
        <f t="shared" si="12"/>
        <v>30.77946666428414</v>
      </c>
      <c r="Q99" s="131">
        <v>23.961782299999996</v>
      </c>
      <c r="R99" s="11">
        <f t="shared" si="13"/>
        <v>4.595522399296649</v>
      </c>
      <c r="S99" s="35">
        <f t="shared" si="14"/>
        <v>6.0932735728024792</v>
      </c>
    </row>
    <row r="100" spans="7:32" ht="18.5" x14ac:dyDescent="0.45">
      <c r="G100" s="59">
        <v>2017</v>
      </c>
      <c r="H100" s="59">
        <v>4</v>
      </c>
      <c r="I100" s="46">
        <f t="shared" si="16"/>
        <v>7</v>
      </c>
      <c r="J100" s="46">
        <f t="shared" si="16"/>
        <v>97</v>
      </c>
      <c r="K100" s="130">
        <v>18.5</v>
      </c>
      <c r="L100" s="130">
        <v>11.1</v>
      </c>
      <c r="M100" s="54">
        <f t="shared" si="10"/>
        <v>14.8</v>
      </c>
      <c r="N100" s="36">
        <v>49</v>
      </c>
      <c r="O100" s="55">
        <f t="shared" si="11"/>
        <v>41.393139919203037</v>
      </c>
      <c r="P100" s="56">
        <f t="shared" si="12"/>
        <v>24.504738832168201</v>
      </c>
      <c r="Q100" s="131">
        <v>18.016242299999998</v>
      </c>
      <c r="R100" s="11">
        <f t="shared" si="13"/>
        <v>3.4446875115176994</v>
      </c>
      <c r="S100" s="35">
        <f t="shared" si="14"/>
        <v>4.153011977517318</v>
      </c>
    </row>
    <row r="101" spans="7:32" ht="18.5" x14ac:dyDescent="0.45">
      <c r="G101" s="59">
        <v>2017</v>
      </c>
      <c r="H101" s="59">
        <v>4</v>
      </c>
      <c r="I101" s="46">
        <f t="shared" si="16"/>
        <v>8</v>
      </c>
      <c r="J101" s="46">
        <f t="shared" si="16"/>
        <v>98</v>
      </c>
      <c r="K101" s="130">
        <v>13.7</v>
      </c>
      <c r="L101" s="130">
        <v>8.8000000000000007</v>
      </c>
      <c r="M101" s="54">
        <f t="shared" si="10"/>
        <v>11.25</v>
      </c>
      <c r="N101" s="36">
        <v>71</v>
      </c>
      <c r="O101" s="55">
        <f t="shared" si="11"/>
        <v>50.814980795479038</v>
      </c>
      <c r="P101" s="56">
        <f t="shared" si="12"/>
        <v>19.919472471827778</v>
      </c>
      <c r="Q101" s="131">
        <v>17.997400799999998</v>
      </c>
      <c r="R101" s="11">
        <f t="shared" si="13"/>
        <v>3.0663656528525998</v>
      </c>
      <c r="S101" s="35">
        <f t="shared" si="14"/>
        <v>2.9241156283999756</v>
      </c>
    </row>
    <row r="102" spans="7:32" ht="18.5" x14ac:dyDescent="0.45">
      <c r="G102" s="59">
        <v>2017</v>
      </c>
      <c r="H102" s="59">
        <v>4</v>
      </c>
      <c r="I102" s="46">
        <f t="shared" si="16"/>
        <v>9</v>
      </c>
      <c r="J102" s="46">
        <f t="shared" si="16"/>
        <v>99</v>
      </c>
      <c r="K102" s="130">
        <v>10.8</v>
      </c>
      <c r="L102" s="130">
        <v>5.0999999999999996</v>
      </c>
      <c r="M102" s="54">
        <f t="shared" si="10"/>
        <v>7.95</v>
      </c>
      <c r="N102" s="36">
        <v>60</v>
      </c>
      <c r="O102" s="55">
        <f t="shared" si="11"/>
        <v>27.232314341725331</v>
      </c>
      <c r="P102" s="56">
        <f t="shared" si="12"/>
        <v>12.417935339826753</v>
      </c>
      <c r="Q102" s="131">
        <v>10.402601499999999</v>
      </c>
      <c r="R102" s="11">
        <f t="shared" si="13"/>
        <v>1.5710398882856249</v>
      </c>
      <c r="S102" s="35">
        <f t="shared" si="14"/>
        <v>1.5579436446624417</v>
      </c>
    </row>
    <row r="103" spans="7:32" ht="18.5" x14ac:dyDescent="0.45">
      <c r="G103" s="59">
        <v>2017</v>
      </c>
      <c r="H103" s="59">
        <v>4</v>
      </c>
      <c r="I103" s="46">
        <f t="shared" si="16"/>
        <v>10</v>
      </c>
      <c r="J103" s="46">
        <f t="shared" si="16"/>
        <v>100</v>
      </c>
      <c r="K103" s="130">
        <v>12.7</v>
      </c>
      <c r="L103" s="130">
        <v>4.4000000000000004</v>
      </c>
      <c r="M103" s="54">
        <f t="shared" si="10"/>
        <v>8.5500000000000007</v>
      </c>
      <c r="N103" s="36">
        <v>32.5</v>
      </c>
      <c r="O103" s="55">
        <f t="shared" si="11"/>
        <v>59.482935894353126</v>
      </c>
      <c r="P103" s="56">
        <f t="shared" si="12"/>
        <v>39.496669433850471</v>
      </c>
      <c r="Q103" s="131">
        <v>27.418988199999998</v>
      </c>
      <c r="R103" s="11">
        <f t="shared" si="13"/>
        <v>4.2374058386455493</v>
      </c>
      <c r="S103" s="35">
        <f t="shared" si="14"/>
        <v>5.8506086695552391</v>
      </c>
      <c r="AF103" s="34"/>
    </row>
    <row r="104" spans="7:32" ht="18.5" x14ac:dyDescent="0.45">
      <c r="G104" s="59">
        <v>2017</v>
      </c>
      <c r="H104" s="59">
        <v>4</v>
      </c>
      <c r="I104" s="46">
        <f t="shared" si="16"/>
        <v>11</v>
      </c>
      <c r="J104" s="46">
        <f t="shared" si="16"/>
        <v>101</v>
      </c>
      <c r="K104" s="130">
        <v>13.3</v>
      </c>
      <c r="L104" s="130">
        <v>7.4</v>
      </c>
      <c r="M104" s="54">
        <f t="shared" si="10"/>
        <v>10.350000000000001</v>
      </c>
      <c r="N104" s="36">
        <v>39</v>
      </c>
      <c r="O104" s="55">
        <f t="shared" si="11"/>
        <v>51.641713499654642</v>
      </c>
      <c r="P104" s="56">
        <f t="shared" si="12"/>
        <v>24.374888771836993</v>
      </c>
      <c r="Q104" s="131">
        <v>20.069965799999999</v>
      </c>
      <c r="R104" s="11">
        <f t="shared" si="13"/>
        <v>3.3135463360885495</v>
      </c>
      <c r="S104" s="35">
        <f t="shared" si="14"/>
        <v>3.8759764697546113</v>
      </c>
      <c r="AF104" s="34"/>
    </row>
    <row r="105" spans="7:32" ht="18.5" x14ac:dyDescent="0.45">
      <c r="G105" s="59">
        <v>2017</v>
      </c>
      <c r="H105" s="59">
        <v>4</v>
      </c>
      <c r="I105" s="46">
        <f t="shared" si="16"/>
        <v>12</v>
      </c>
      <c r="J105" s="46">
        <f t="shared" si="16"/>
        <v>102</v>
      </c>
      <c r="K105" s="130">
        <v>17.100000000000001</v>
      </c>
      <c r="L105" s="130">
        <v>6.1</v>
      </c>
      <c r="M105" s="54">
        <f t="shared" si="10"/>
        <v>11.600000000000001</v>
      </c>
      <c r="N105" s="36">
        <v>31.5</v>
      </c>
      <c r="O105" s="55">
        <f t="shared" si="11"/>
        <v>27.890979601912559</v>
      </c>
      <c r="P105" s="56">
        <f t="shared" si="12"/>
        <v>24.544062049683056</v>
      </c>
      <c r="Q105" s="131">
        <v>14.800626299999999</v>
      </c>
      <c r="R105" s="11">
        <f t="shared" si="13"/>
        <v>2.5520867935352993</v>
      </c>
      <c r="S105" s="35">
        <f t="shared" si="14"/>
        <v>4.5521931853187079</v>
      </c>
      <c r="AF105" s="34"/>
    </row>
    <row r="106" spans="7:32" ht="18.5" x14ac:dyDescent="0.45">
      <c r="G106" s="59">
        <v>2017</v>
      </c>
      <c r="H106" s="59">
        <v>4</v>
      </c>
      <c r="I106" s="46">
        <f t="shared" si="16"/>
        <v>13</v>
      </c>
      <c r="J106" s="46">
        <f t="shared" si="16"/>
        <v>103</v>
      </c>
      <c r="K106" s="130">
        <v>17.5</v>
      </c>
      <c r="L106" s="130">
        <v>12.8</v>
      </c>
      <c r="M106" s="54">
        <f t="shared" si="10"/>
        <v>15.15</v>
      </c>
      <c r="N106" s="36">
        <v>50.5</v>
      </c>
      <c r="O106" s="55">
        <f t="shared" si="11"/>
        <v>10.227541624252359</v>
      </c>
      <c r="P106" s="56">
        <f t="shared" si="12"/>
        <v>3.8455556507188864</v>
      </c>
      <c r="Q106" s="131">
        <v>3.5476451</v>
      </c>
      <c r="R106" s="11">
        <f t="shared" si="13"/>
        <v>0.68558862395392506</v>
      </c>
      <c r="S106" s="35">
        <f t="shared" si="14"/>
        <v>0.92458829564183254</v>
      </c>
      <c r="AF106" s="34"/>
    </row>
    <row r="107" spans="7:32" ht="18.5" x14ac:dyDescent="0.45">
      <c r="G107" s="59">
        <v>2017</v>
      </c>
      <c r="H107" s="59">
        <v>4</v>
      </c>
      <c r="I107" s="46">
        <f t="shared" si="16"/>
        <v>14</v>
      </c>
      <c r="J107" s="46">
        <f t="shared" si="16"/>
        <v>104</v>
      </c>
      <c r="K107" s="130">
        <v>15.9</v>
      </c>
      <c r="L107" s="130">
        <v>11.6</v>
      </c>
      <c r="M107" s="54">
        <f t="shared" si="10"/>
        <v>13.75</v>
      </c>
      <c r="N107" s="36">
        <v>75</v>
      </c>
      <c r="O107" s="55">
        <f t="shared" si="11"/>
        <v>26.464755784238388</v>
      </c>
      <c r="P107" s="56">
        <f t="shared" si="12"/>
        <v>9.1038759897780075</v>
      </c>
      <c r="Q107" s="131">
        <v>8.7805576999999992</v>
      </c>
      <c r="R107" s="11">
        <f t="shared" si="13"/>
        <v>1.6247609822262747</v>
      </c>
      <c r="S107" s="35">
        <f t="shared" si="14"/>
        <v>1.6596137880496959</v>
      </c>
      <c r="AF107" s="34"/>
    </row>
    <row r="108" spans="7:32" ht="18.5" x14ac:dyDescent="0.45">
      <c r="G108" s="59">
        <v>2017</v>
      </c>
      <c r="H108" s="59">
        <v>4</v>
      </c>
      <c r="I108" s="46">
        <f t="shared" si="16"/>
        <v>15</v>
      </c>
      <c r="J108" s="46">
        <f t="shared" si="16"/>
        <v>105</v>
      </c>
      <c r="K108" s="130">
        <v>15.8</v>
      </c>
      <c r="L108" s="130">
        <v>9.1</v>
      </c>
      <c r="M108" s="54">
        <f t="shared" si="10"/>
        <v>12.45</v>
      </c>
      <c r="N108" s="36">
        <v>68.5</v>
      </c>
      <c r="O108" s="55">
        <f t="shared" si="11"/>
        <v>43.821232093134967</v>
      </c>
      <c r="P108" s="56">
        <f t="shared" si="12"/>
        <v>23.488180401920349</v>
      </c>
      <c r="Q108" s="131">
        <v>18.1485515</v>
      </c>
      <c r="R108" s="11">
        <f t="shared" si="13"/>
        <v>3.2198479500618746</v>
      </c>
      <c r="S108" s="35">
        <f t="shared" si="14"/>
        <v>3.5963201188055223</v>
      </c>
      <c r="AF108" s="34"/>
    </row>
    <row r="109" spans="7:32" ht="18.5" x14ac:dyDescent="0.45">
      <c r="G109" s="59">
        <v>2017</v>
      </c>
      <c r="H109" s="59">
        <v>4</v>
      </c>
      <c r="I109" s="46">
        <f t="shared" si="16"/>
        <v>16</v>
      </c>
      <c r="J109" s="46">
        <f t="shared" si="16"/>
        <v>106</v>
      </c>
      <c r="K109" s="130">
        <v>16.7</v>
      </c>
      <c r="L109" s="130">
        <v>9.3000000000000007</v>
      </c>
      <c r="M109" s="54">
        <f t="shared" si="10"/>
        <v>13</v>
      </c>
      <c r="N109" s="36">
        <v>64.5</v>
      </c>
      <c r="O109" s="55">
        <f t="shared" si="11"/>
        <v>48.195317343002912</v>
      </c>
      <c r="P109" s="56">
        <f t="shared" si="12"/>
        <v>28.531627867057718</v>
      </c>
      <c r="Q109" s="131">
        <v>20.976869999999998</v>
      </c>
      <c r="R109" s="11">
        <f t="shared" si="13"/>
        <v>3.7893037505399993</v>
      </c>
      <c r="S109" s="35">
        <f t="shared" si="14"/>
        <v>4.4073271537229495</v>
      </c>
      <c r="AF109" s="34"/>
    </row>
    <row r="110" spans="7:32" ht="18.5" x14ac:dyDescent="0.45">
      <c r="G110" s="59">
        <v>2017</v>
      </c>
      <c r="H110" s="59">
        <v>4</v>
      </c>
      <c r="I110" s="46">
        <f t="shared" si="16"/>
        <v>17</v>
      </c>
      <c r="J110" s="46">
        <f t="shared" si="16"/>
        <v>107</v>
      </c>
      <c r="K110" s="130">
        <v>18.2</v>
      </c>
      <c r="L110" s="130">
        <v>12</v>
      </c>
      <c r="M110" s="54">
        <f t="shared" si="10"/>
        <v>15.1</v>
      </c>
      <c r="N110" s="36">
        <v>58.5</v>
      </c>
      <c r="O110" s="55">
        <f t="shared" si="11"/>
        <v>55.499216645218873</v>
      </c>
      <c r="P110" s="56">
        <f t="shared" si="12"/>
        <v>27.527611456028559</v>
      </c>
      <c r="Q110" s="131">
        <v>22.1107096</v>
      </c>
      <c r="R110" s="11">
        <f t="shared" si="13"/>
        <v>4.2664493583515988</v>
      </c>
      <c r="S110" s="35">
        <f t="shared" si="14"/>
        <v>4.605981369623577</v>
      </c>
      <c r="AF110" s="34"/>
    </row>
    <row r="111" spans="7:32" ht="18.5" x14ac:dyDescent="0.45">
      <c r="G111" s="59">
        <v>2017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30">
        <v>15.6</v>
      </c>
      <c r="L111" s="130">
        <v>8.6999999999999993</v>
      </c>
      <c r="M111" s="54">
        <f t="shared" si="10"/>
        <v>12.149999999999999</v>
      </c>
      <c r="N111" s="36">
        <v>46</v>
      </c>
      <c r="O111" s="55">
        <f t="shared" si="11"/>
        <v>7.9857579295703447</v>
      </c>
      <c r="P111" s="56">
        <f t="shared" si="12"/>
        <v>4.4081383771228309</v>
      </c>
      <c r="Q111" s="131">
        <v>3.3562991999999996</v>
      </c>
      <c r="R111" s="11">
        <f t="shared" si="13"/>
        <v>0.58955660949959987</v>
      </c>
      <c r="S111" s="35">
        <f t="shared" si="14"/>
        <v>0.95299533102344247</v>
      </c>
      <c r="AF111" s="34"/>
    </row>
    <row r="112" spans="7:32" ht="18.5" x14ac:dyDescent="0.45">
      <c r="G112" s="59">
        <v>2017</v>
      </c>
      <c r="H112" s="59">
        <v>4</v>
      </c>
      <c r="I112" s="46">
        <f t="shared" si="17"/>
        <v>19</v>
      </c>
      <c r="J112" s="46">
        <f t="shared" si="17"/>
        <v>109</v>
      </c>
      <c r="K112" s="130">
        <v>16.3</v>
      </c>
      <c r="L112" s="130">
        <v>7.6</v>
      </c>
      <c r="M112" s="54">
        <f t="shared" si="10"/>
        <v>11.95</v>
      </c>
      <c r="N112" s="36">
        <v>58.5</v>
      </c>
      <c r="O112" s="55">
        <f t="shared" si="11"/>
        <v>56.956704128879387</v>
      </c>
      <c r="P112" s="56">
        <f t="shared" si="12"/>
        <v>39.641866073700058</v>
      </c>
      <c r="Q112" s="131">
        <v>26.879702599999998</v>
      </c>
      <c r="R112" s="11">
        <f t="shared" si="13"/>
        <v>4.6900713085327492</v>
      </c>
      <c r="S112" s="35">
        <f t="shared" si="14"/>
        <v>5.7363895313551723</v>
      </c>
      <c r="AF112" s="34"/>
    </row>
    <row r="113" spans="7:32" ht="18.5" x14ac:dyDescent="0.45">
      <c r="G113" s="59">
        <v>2017</v>
      </c>
      <c r="H113" s="59">
        <v>4</v>
      </c>
      <c r="I113" s="46">
        <f t="shared" si="17"/>
        <v>20</v>
      </c>
      <c r="J113" s="46">
        <f t="shared" si="17"/>
        <v>110</v>
      </c>
      <c r="K113" s="130">
        <v>18.100000000000001</v>
      </c>
      <c r="L113" s="130">
        <v>11</v>
      </c>
      <c r="M113" s="54">
        <f t="shared" si="10"/>
        <v>14.55</v>
      </c>
      <c r="N113" s="36">
        <v>58.5</v>
      </c>
      <c r="O113" s="55">
        <f t="shared" si="11"/>
        <v>59.615172404525097</v>
      </c>
      <c r="P113" s="56">
        <f t="shared" si="12"/>
        <v>33.861417925770269</v>
      </c>
      <c r="Q113" s="131">
        <v>25.415927399999998</v>
      </c>
      <c r="R113" s="11">
        <f t="shared" si="13"/>
        <v>4.8222337994023494</v>
      </c>
      <c r="S113" s="35">
        <f t="shared" si="14"/>
        <v>5.4876098326289959</v>
      </c>
      <c r="AF113" s="34"/>
    </row>
    <row r="114" spans="7:32" ht="18.5" x14ac:dyDescent="0.45">
      <c r="G114" s="59">
        <v>2017</v>
      </c>
      <c r="H114" s="59">
        <v>4</v>
      </c>
      <c r="I114" s="46">
        <f t="shared" si="17"/>
        <v>21</v>
      </c>
      <c r="J114" s="46">
        <f t="shared" si="17"/>
        <v>111</v>
      </c>
      <c r="K114" s="130">
        <v>18.7</v>
      </c>
      <c r="L114" s="130">
        <v>13</v>
      </c>
      <c r="M114" s="54">
        <f t="shared" si="10"/>
        <v>15.85</v>
      </c>
      <c r="N114" s="36">
        <v>47</v>
      </c>
      <c r="O114" s="55">
        <f t="shared" si="11"/>
        <v>65.720359654478145</v>
      </c>
      <c r="P114" s="56">
        <f t="shared" si="12"/>
        <v>29.968484002442032</v>
      </c>
      <c r="Q114" s="131">
        <v>25.104833299999999</v>
      </c>
      <c r="R114" s="11">
        <f t="shared" si="13"/>
        <v>4.9546208617964247</v>
      </c>
      <c r="S114" s="35">
        <f t="shared" si="14"/>
        <v>5.3248035951182775</v>
      </c>
      <c r="AF114" s="34"/>
    </row>
    <row r="115" spans="7:32" ht="18.5" x14ac:dyDescent="0.45">
      <c r="G115" s="59">
        <v>2017</v>
      </c>
      <c r="H115" s="59">
        <v>4</v>
      </c>
      <c r="I115" s="46">
        <f t="shared" si="17"/>
        <v>22</v>
      </c>
      <c r="J115" s="46">
        <f t="shared" si="17"/>
        <v>112</v>
      </c>
      <c r="K115" s="130">
        <v>22.3</v>
      </c>
      <c r="L115" s="130">
        <v>14.5</v>
      </c>
      <c r="M115" s="54">
        <f t="shared" si="10"/>
        <v>18.399999999999999</v>
      </c>
      <c r="N115" s="36">
        <v>29</v>
      </c>
      <c r="O115" s="55">
        <f t="shared" si="11"/>
        <v>58.68846607880328</v>
      </c>
      <c r="P115" s="56">
        <f t="shared" si="12"/>
        <v>36.621602833173256</v>
      </c>
      <c r="Q115" s="131">
        <v>26.225274500000001</v>
      </c>
      <c r="R115" s="11">
        <f t="shared" si="13"/>
        <v>5.5679667049184998</v>
      </c>
      <c r="S115" s="35">
        <f t="shared" si="14"/>
        <v>8.5944394409744422</v>
      </c>
      <c r="AF115" s="34"/>
    </row>
    <row r="116" spans="7:32" ht="18.5" x14ac:dyDescent="0.45">
      <c r="G116" s="59">
        <v>2017</v>
      </c>
      <c r="H116" s="59">
        <v>4</v>
      </c>
      <c r="I116" s="46">
        <f t="shared" si="17"/>
        <v>23</v>
      </c>
      <c r="J116" s="46">
        <f t="shared" si="17"/>
        <v>113</v>
      </c>
      <c r="K116" s="130">
        <v>21.9</v>
      </c>
      <c r="L116" s="130">
        <v>14.4</v>
      </c>
      <c r="M116" s="54">
        <f t="shared" si="10"/>
        <v>18.149999999999999</v>
      </c>
      <c r="N116" s="36">
        <v>40</v>
      </c>
      <c r="O116" s="55">
        <f t="shared" si="11"/>
        <v>25.347812381944941</v>
      </c>
      <c r="P116" s="56">
        <f t="shared" si="12"/>
        <v>15.208687429166961</v>
      </c>
      <c r="Q116" s="131">
        <v>11.106854899999998</v>
      </c>
      <c r="R116" s="11">
        <f t="shared" si="13"/>
        <v>2.3418442583865748</v>
      </c>
      <c r="S116" s="35">
        <f t="shared" si="14"/>
        <v>3.3555204419808797</v>
      </c>
      <c r="AF116" s="34"/>
    </row>
    <row r="117" spans="7:32" ht="18.5" x14ac:dyDescent="0.45">
      <c r="G117" s="59">
        <v>2017</v>
      </c>
      <c r="H117" s="59">
        <v>4</v>
      </c>
      <c r="I117" s="46">
        <f t="shared" si="17"/>
        <v>24</v>
      </c>
      <c r="J117" s="46">
        <f t="shared" si="17"/>
        <v>114</v>
      </c>
      <c r="K117" s="130">
        <v>16.899999999999999</v>
      </c>
      <c r="L117" s="130">
        <v>7.3</v>
      </c>
      <c r="M117" s="54">
        <f t="shared" si="10"/>
        <v>12.1</v>
      </c>
      <c r="N117" s="36">
        <v>49</v>
      </c>
      <c r="O117" s="55">
        <f t="shared" si="11"/>
        <v>57.286194116613665</v>
      </c>
      <c r="P117" s="56">
        <f t="shared" si="12"/>
        <v>43.995797081559282</v>
      </c>
      <c r="Q117" s="131">
        <v>28.399164899999999</v>
      </c>
      <c r="R117" s="11">
        <f t="shared" si="13"/>
        <v>4.9801769539411502</v>
      </c>
      <c r="S117" s="35">
        <f t="shared" si="14"/>
        <v>6.4700134763088801</v>
      </c>
      <c r="AF117" s="34"/>
    </row>
    <row r="118" spans="7:32" ht="18.5" x14ac:dyDescent="0.45">
      <c r="G118" s="59">
        <v>2017</v>
      </c>
      <c r="H118" s="59">
        <v>4</v>
      </c>
      <c r="I118" s="46">
        <f t="shared" si="17"/>
        <v>25</v>
      </c>
      <c r="J118" s="46">
        <f t="shared" si="17"/>
        <v>115</v>
      </c>
      <c r="K118" s="130">
        <v>16.7</v>
      </c>
      <c r="L118" s="130">
        <v>8.1</v>
      </c>
      <c r="M118" s="54">
        <f t="shared" si="10"/>
        <v>12.399999999999999</v>
      </c>
      <c r="N118" s="36">
        <v>39</v>
      </c>
      <c r="O118" s="55">
        <f t="shared" si="11"/>
        <v>64.398896026381166</v>
      </c>
      <c r="P118" s="56">
        <f t="shared" si="12"/>
        <v>44.306440466150242</v>
      </c>
      <c r="Q118" s="131">
        <v>30.216741599999995</v>
      </c>
      <c r="R118" s="11">
        <f t="shared" si="13"/>
        <v>5.3520799224167988</v>
      </c>
      <c r="S118" s="35">
        <f t="shared" si="14"/>
        <v>7.531898482430865</v>
      </c>
      <c r="AF118" s="34"/>
    </row>
    <row r="119" spans="7:32" ht="18.5" x14ac:dyDescent="0.45">
      <c r="G119" s="59">
        <v>2017</v>
      </c>
      <c r="H119" s="59">
        <v>4</v>
      </c>
      <c r="I119" s="46">
        <f t="shared" si="17"/>
        <v>26</v>
      </c>
      <c r="J119" s="46">
        <f t="shared" si="17"/>
        <v>116</v>
      </c>
      <c r="K119" s="130">
        <v>20.7</v>
      </c>
      <c r="L119" s="130">
        <v>10.8</v>
      </c>
      <c r="M119" s="54">
        <f t="shared" si="10"/>
        <v>15.75</v>
      </c>
      <c r="N119" s="36">
        <v>22.5</v>
      </c>
      <c r="O119" s="55">
        <f t="shared" si="11"/>
        <v>57.364669672618284</v>
      </c>
      <c r="P119" s="56">
        <f t="shared" si="12"/>
        <v>45.432818380713677</v>
      </c>
      <c r="Q119" s="131">
        <v>28.878995099999997</v>
      </c>
      <c r="R119" s="11">
        <f t="shared" si="13"/>
        <v>5.682541525073324</v>
      </c>
      <c r="S119" s="35">
        <f t="shared" si="14"/>
        <v>10.510076967490761</v>
      </c>
      <c r="AF119" s="34"/>
    </row>
    <row r="120" spans="7:32" ht="18.5" x14ac:dyDescent="0.45">
      <c r="G120" s="59">
        <v>2017</v>
      </c>
      <c r="H120" s="59">
        <v>4</v>
      </c>
      <c r="I120" s="46">
        <f t="shared" si="17"/>
        <v>27</v>
      </c>
      <c r="J120" s="46">
        <f t="shared" si="17"/>
        <v>117</v>
      </c>
      <c r="K120" s="130">
        <v>22.4</v>
      </c>
      <c r="L120" s="130">
        <v>16.100000000000001</v>
      </c>
      <c r="M120" s="54">
        <f t="shared" si="10"/>
        <v>19.25</v>
      </c>
      <c r="N120" s="36">
        <v>16.5</v>
      </c>
      <c r="O120" s="55">
        <f t="shared" si="11"/>
        <v>69.358163751876802</v>
      </c>
      <c r="P120" s="56">
        <f t="shared" si="12"/>
        <v>34.956514530945896</v>
      </c>
      <c r="Q120" s="131">
        <v>27.854017499999998</v>
      </c>
      <c r="R120" s="11">
        <f t="shared" si="13"/>
        <v>6.0526292582193735</v>
      </c>
      <c r="S120" s="35">
        <f t="shared" si="14"/>
        <v>9.5438040919557601</v>
      </c>
      <c r="AF120" s="34"/>
    </row>
    <row r="121" spans="7:32" ht="18.5" x14ac:dyDescent="0.45">
      <c r="G121" s="59">
        <v>2017</v>
      </c>
      <c r="H121" s="59">
        <v>4</v>
      </c>
      <c r="I121" s="46">
        <f t="shared" si="17"/>
        <v>28</v>
      </c>
      <c r="J121" s="46">
        <f t="shared" si="17"/>
        <v>118</v>
      </c>
      <c r="K121" s="130">
        <v>23.6</v>
      </c>
      <c r="L121" s="130">
        <v>17.399999999999999</v>
      </c>
      <c r="M121" s="54">
        <f t="shared" si="10"/>
        <v>20.5</v>
      </c>
      <c r="N121" s="36">
        <v>27</v>
      </c>
      <c r="O121" s="55">
        <f t="shared" si="11"/>
        <v>60.456605770266137</v>
      </c>
      <c r="P121" s="56">
        <f t="shared" si="12"/>
        <v>29.986476462052018</v>
      </c>
      <c r="Q121" s="131">
        <v>24.085717499999998</v>
      </c>
      <c r="R121" s="11">
        <f t="shared" si="13"/>
        <v>5.4103626791662487</v>
      </c>
      <c r="S121" s="35">
        <f t="shared" si="14"/>
        <v>7.6288445618590215</v>
      </c>
      <c r="AF121" s="34"/>
    </row>
    <row r="122" spans="7:32" ht="18.5" x14ac:dyDescent="0.45">
      <c r="G122" s="59">
        <v>2017</v>
      </c>
      <c r="H122" s="59">
        <v>4</v>
      </c>
      <c r="I122" s="46">
        <f t="shared" si="17"/>
        <v>29</v>
      </c>
      <c r="J122" s="46">
        <f t="shared" si="17"/>
        <v>119</v>
      </c>
      <c r="K122" s="130">
        <v>23.5</v>
      </c>
      <c r="L122" s="130">
        <v>15.8</v>
      </c>
      <c r="M122" s="54">
        <f t="shared" si="10"/>
        <v>19.649999999999999</v>
      </c>
      <c r="N122" s="36">
        <v>23.5</v>
      </c>
      <c r="O122" s="55">
        <f t="shared" si="11"/>
        <v>61.509903398730614</v>
      </c>
      <c r="P122" s="56">
        <f t="shared" si="12"/>
        <v>37.890100493618057</v>
      </c>
      <c r="Q122" s="131">
        <v>27.309288799999997</v>
      </c>
      <c r="R122" s="11">
        <f t="shared" si="13"/>
        <v>5.9983282565094003</v>
      </c>
      <c r="S122" s="35">
        <f t="shared" si="14"/>
        <v>9.6893393024689232</v>
      </c>
      <c r="AF122" s="34"/>
    </row>
    <row r="123" spans="7:32" ht="18.5" x14ac:dyDescent="0.45">
      <c r="G123" s="59">
        <v>2017</v>
      </c>
      <c r="H123" s="60">
        <v>4</v>
      </c>
      <c r="I123" s="60">
        <f t="shared" si="17"/>
        <v>30</v>
      </c>
      <c r="J123" s="46">
        <f t="shared" si="17"/>
        <v>120</v>
      </c>
      <c r="K123" s="130">
        <v>24.8</v>
      </c>
      <c r="L123" s="130">
        <v>15</v>
      </c>
      <c r="M123" s="54">
        <f t="shared" si="10"/>
        <v>19.899999999999999</v>
      </c>
      <c r="N123" s="36">
        <v>25.5</v>
      </c>
      <c r="O123" s="55">
        <f t="shared" si="11"/>
        <v>28.448371649358247</v>
      </c>
      <c r="P123" s="56">
        <f t="shared" si="12"/>
        <v>22.303523373096866</v>
      </c>
      <c r="Q123" s="131">
        <v>14.249198399999999</v>
      </c>
      <c r="R123" s="49">
        <f t="shared" si="13"/>
        <v>3.1506473828231996</v>
      </c>
      <c r="S123" s="48">
        <f t="shared" si="14"/>
        <v>5.8210006211936003</v>
      </c>
      <c r="AF123" s="34"/>
    </row>
    <row r="124" spans="7:32" ht="18.5" x14ac:dyDescent="0.45">
      <c r="G124" s="59">
        <v>2017</v>
      </c>
      <c r="H124" s="59">
        <v>5</v>
      </c>
      <c r="I124" s="46">
        <v>1</v>
      </c>
      <c r="J124" s="46">
        <f t="shared" si="17"/>
        <v>121</v>
      </c>
      <c r="K124" s="130">
        <v>25.8</v>
      </c>
      <c r="L124" s="130">
        <v>17.100000000000001</v>
      </c>
      <c r="M124" s="54">
        <f t="shared" si="10"/>
        <v>21.450000000000003</v>
      </c>
      <c r="N124" s="36">
        <v>25.5</v>
      </c>
      <c r="O124" s="55">
        <f t="shared" si="11"/>
        <v>45.592511736798393</v>
      </c>
      <c r="P124" s="56">
        <f t="shared" si="12"/>
        <v>31.732388168811678</v>
      </c>
      <c r="Q124" s="131">
        <v>21.516574299999998</v>
      </c>
      <c r="R124" s="11">
        <f t="shared" si="13"/>
        <v>4.9531422995778733</v>
      </c>
      <c r="S124" s="35">
        <f t="shared" si="14"/>
        <v>8.3297025973523429</v>
      </c>
      <c r="AF124" s="34"/>
    </row>
    <row r="125" spans="7:32" ht="18.5" x14ac:dyDescent="0.45">
      <c r="G125" s="59">
        <v>2017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30">
        <v>20.9</v>
      </c>
      <c r="L125" s="130">
        <v>11.6</v>
      </c>
      <c r="M125" s="54">
        <f t="shared" si="10"/>
        <v>16.25</v>
      </c>
      <c r="N125" s="36">
        <v>58.5</v>
      </c>
      <c r="O125" s="55">
        <f t="shared" si="11"/>
        <v>8.2601391083244557</v>
      </c>
      <c r="P125" s="56">
        <f t="shared" si="12"/>
        <v>6.1455434965933939</v>
      </c>
      <c r="Q125" s="131">
        <v>4.0304061999999998</v>
      </c>
      <c r="R125" s="11">
        <f t="shared" si="13"/>
        <v>0.80488521696014981</v>
      </c>
      <c r="S125" s="35">
        <f t="shared" si="14"/>
        <v>1.3275696116508553</v>
      </c>
      <c r="AF125" s="34"/>
    </row>
    <row r="126" spans="7:32" ht="18.5" x14ac:dyDescent="0.45">
      <c r="G126" s="59">
        <v>2017</v>
      </c>
      <c r="H126" s="59">
        <v>5</v>
      </c>
      <c r="I126" s="46">
        <f t="shared" si="18"/>
        <v>3</v>
      </c>
      <c r="J126" s="46">
        <f t="shared" si="17"/>
        <v>123</v>
      </c>
      <c r="K126" s="130">
        <v>19.3</v>
      </c>
      <c r="L126" s="130">
        <v>11.2</v>
      </c>
      <c r="M126" s="54">
        <f t="shared" si="10"/>
        <v>15.25</v>
      </c>
      <c r="N126" s="36">
        <v>72</v>
      </c>
      <c r="O126" s="55">
        <f t="shared" si="11"/>
        <v>61.576398303883224</v>
      </c>
      <c r="P126" s="56">
        <f t="shared" si="12"/>
        <v>39.901506100916336</v>
      </c>
      <c r="Q126" s="131">
        <v>28.039920300000002</v>
      </c>
      <c r="R126" s="11">
        <f t="shared" si="13"/>
        <v>5.4352090810914735</v>
      </c>
      <c r="S126" s="35">
        <f t="shared" si="14"/>
        <v>6.562474217920065</v>
      </c>
      <c r="AF126" s="34"/>
    </row>
    <row r="127" spans="7:32" ht="18.5" x14ac:dyDescent="0.45">
      <c r="G127" s="59">
        <v>2017</v>
      </c>
      <c r="H127" s="59">
        <v>5</v>
      </c>
      <c r="I127" s="46">
        <f t="shared" si="18"/>
        <v>4</v>
      </c>
      <c r="J127" s="46">
        <f t="shared" si="18"/>
        <v>124</v>
      </c>
      <c r="K127" s="130">
        <v>18.8</v>
      </c>
      <c r="L127" s="130">
        <v>13.1</v>
      </c>
      <c r="M127" s="54">
        <f t="shared" si="10"/>
        <v>15.95</v>
      </c>
      <c r="N127" s="36">
        <v>59</v>
      </c>
      <c r="O127" s="55">
        <f t="shared" si="11"/>
        <v>59.32578038824245</v>
      </c>
      <c r="P127" s="56">
        <f t="shared" si="12"/>
        <v>27.052555857038563</v>
      </c>
      <c r="Q127" s="131">
        <v>22.6621375</v>
      </c>
      <c r="R127" s="11">
        <f t="shared" si="13"/>
        <v>4.4858284797656243</v>
      </c>
      <c r="S127" s="35">
        <f t="shared" si="14"/>
        <v>4.6557469284370647</v>
      </c>
      <c r="AF127" s="34"/>
    </row>
    <row r="128" spans="7:32" ht="18.5" x14ac:dyDescent="0.45">
      <c r="G128" s="59">
        <v>2017</v>
      </c>
      <c r="H128" s="59">
        <v>5</v>
      </c>
      <c r="I128" s="46">
        <f t="shared" si="18"/>
        <v>5</v>
      </c>
      <c r="J128" s="46">
        <f t="shared" si="18"/>
        <v>125</v>
      </c>
      <c r="K128" s="130">
        <v>21.6</v>
      </c>
      <c r="L128" s="130">
        <v>14.7</v>
      </c>
      <c r="M128" s="54">
        <f t="shared" si="10"/>
        <v>18.149999999999999</v>
      </c>
      <c r="N128" s="36">
        <v>62</v>
      </c>
      <c r="O128" s="55">
        <f t="shared" si="11"/>
        <v>52.49918555046132</v>
      </c>
      <c r="P128" s="56">
        <f t="shared" si="12"/>
        <v>28.979550423854658</v>
      </c>
      <c r="Q128" s="131">
        <v>22.064652599999999</v>
      </c>
      <c r="R128" s="11">
        <f t="shared" si="13"/>
        <v>4.6522602905890498</v>
      </c>
      <c r="S128" s="35">
        <f t="shared" si="14"/>
        <v>5.2733883999945164</v>
      </c>
      <c r="AF128" s="34"/>
    </row>
    <row r="129" spans="7:32" ht="18.5" x14ac:dyDescent="0.45">
      <c r="G129" s="59">
        <v>2017</v>
      </c>
      <c r="H129" s="59">
        <v>5</v>
      </c>
      <c r="I129" s="46">
        <f t="shared" si="18"/>
        <v>6</v>
      </c>
      <c r="J129" s="46">
        <f t="shared" si="18"/>
        <v>126</v>
      </c>
      <c r="K129" s="130">
        <v>22.5</v>
      </c>
      <c r="L129" s="130">
        <v>11.9</v>
      </c>
      <c r="M129" s="54">
        <f t="shared" si="10"/>
        <v>17.2</v>
      </c>
      <c r="N129" s="36">
        <v>65</v>
      </c>
      <c r="O129" s="55">
        <f t="shared" si="11"/>
        <v>48.613421597606802</v>
      </c>
      <c r="P129" s="56">
        <f t="shared" si="12"/>
        <v>41.224181514770564</v>
      </c>
      <c r="Q129" s="131">
        <v>25.323813399999999</v>
      </c>
      <c r="R129" s="11">
        <f t="shared" si="13"/>
        <v>5.1983457956849985</v>
      </c>
      <c r="S129" s="35">
        <f t="shared" si="14"/>
        <v>7.1723980073526903</v>
      </c>
      <c r="AF129" s="34"/>
    </row>
    <row r="130" spans="7:32" ht="18.5" x14ac:dyDescent="0.45">
      <c r="G130" s="59">
        <v>2017</v>
      </c>
      <c r="H130" s="59">
        <v>5</v>
      </c>
      <c r="I130" s="46">
        <f t="shared" si="18"/>
        <v>7</v>
      </c>
      <c r="J130" s="46">
        <f t="shared" si="18"/>
        <v>127</v>
      </c>
      <c r="K130" s="130">
        <v>19.600000000000001</v>
      </c>
      <c r="L130" s="130">
        <v>12.5</v>
      </c>
      <c r="M130" s="54">
        <f t="shared" si="10"/>
        <v>16.05</v>
      </c>
      <c r="N130" s="36">
        <v>58.5</v>
      </c>
      <c r="O130" s="55">
        <f t="shared" si="11"/>
        <v>36.076302973671787</v>
      </c>
      <c r="P130" s="56">
        <f t="shared" si="12"/>
        <v>20.491340089045583</v>
      </c>
      <c r="Q130" s="131">
        <v>15.380525799999997</v>
      </c>
      <c r="R130" s="11">
        <f t="shared" si="13"/>
        <v>3.0534996322054493</v>
      </c>
      <c r="S130" s="35">
        <f t="shared" si="14"/>
        <v>3.6184688442204922</v>
      </c>
      <c r="AF130" s="34"/>
    </row>
    <row r="131" spans="7:32" ht="18.5" x14ac:dyDescent="0.45">
      <c r="G131" s="59">
        <v>2017</v>
      </c>
      <c r="H131" s="59">
        <v>5</v>
      </c>
      <c r="I131" s="46">
        <f t="shared" si="18"/>
        <v>8</v>
      </c>
      <c r="J131" s="46">
        <f t="shared" si="18"/>
        <v>128</v>
      </c>
      <c r="K131" s="130">
        <v>20.8</v>
      </c>
      <c r="L131" s="130">
        <v>12.3</v>
      </c>
      <c r="M131" s="54">
        <f t="shared" si="10"/>
        <v>16.55</v>
      </c>
      <c r="N131" s="36">
        <v>57.5</v>
      </c>
      <c r="O131" s="55">
        <f t="shared" si="11"/>
        <v>60.198046147542868</v>
      </c>
      <c r="P131" s="56">
        <f t="shared" si="12"/>
        <v>40.934671380329156</v>
      </c>
      <c r="Q131" s="131">
        <v>28.080952899999996</v>
      </c>
      <c r="R131" s="11">
        <f t="shared" si="13"/>
        <v>5.657265993854474</v>
      </c>
      <c r="S131" s="35">
        <f t="shared" si="14"/>
        <v>6.996452504493778</v>
      </c>
      <c r="AF131" s="34"/>
    </row>
    <row r="132" spans="7:32" ht="18.5" x14ac:dyDescent="0.45">
      <c r="G132" s="59">
        <v>2017</v>
      </c>
      <c r="H132" s="59">
        <v>5</v>
      </c>
      <c r="I132" s="46">
        <f t="shared" si="18"/>
        <v>9</v>
      </c>
      <c r="J132" s="46">
        <f t="shared" si="18"/>
        <v>129</v>
      </c>
      <c r="K132" s="130">
        <v>23.4</v>
      </c>
      <c r="L132" s="130">
        <v>15.6</v>
      </c>
      <c r="M132" s="54">
        <f t="shared" si="10"/>
        <v>19.5</v>
      </c>
      <c r="N132" s="36">
        <v>41</v>
      </c>
      <c r="O132" s="55">
        <f t="shared" si="11"/>
        <v>62.438306283918166</v>
      </c>
      <c r="P132" s="56">
        <f t="shared" si="12"/>
        <v>38.961503121164931</v>
      </c>
      <c r="Q132" s="131">
        <v>27.900911899999997</v>
      </c>
      <c r="R132" s="11">
        <f t="shared" si="13"/>
        <v>6.1037290413475489</v>
      </c>
      <c r="S132" s="35">
        <f t="shared" si="14"/>
        <v>8.1177435085001726</v>
      </c>
      <c r="AF132" s="34"/>
    </row>
    <row r="133" spans="7:32" ht="18.5" x14ac:dyDescent="0.45">
      <c r="G133" s="59">
        <v>2017</v>
      </c>
      <c r="H133" s="59">
        <v>5</v>
      </c>
      <c r="I133" s="46">
        <f t="shared" si="18"/>
        <v>10</v>
      </c>
      <c r="J133" s="46">
        <f t="shared" si="18"/>
        <v>130</v>
      </c>
      <c r="K133" s="130">
        <v>26.4</v>
      </c>
      <c r="L133" s="130">
        <v>20.100000000000001</v>
      </c>
      <c r="M133" s="54">
        <f t="shared" ref="M133:M196" si="19">(K133+L133)/2</f>
        <v>23.25</v>
      </c>
      <c r="N133" s="36">
        <v>24</v>
      </c>
      <c r="O133" s="55">
        <f t="shared" ref="O133:O196" si="20">((Q133)/(0.16*(K133-(L133))^0.5))</f>
        <v>47.055122203885084</v>
      </c>
      <c r="P133" s="56">
        <f t="shared" ref="P133:P196" si="21">0.16*((K133-L133)^1/2)*O133</f>
        <v>23.715781590758073</v>
      </c>
      <c r="Q133" s="131">
        <v>18.897187099999996</v>
      </c>
      <c r="R133" s="11">
        <f t="shared" ref="R133:R196" si="22">0.0023*0.408*O133*(K133-L133)^0.5*(M133+17.8)</f>
        <v>4.5496536961185736</v>
      </c>
      <c r="S133" s="35">
        <f t="shared" ref="S133:S196" si="23">0.31*(IF(N133&gt;50,1,(1+(50-N133)/70)))*(P133+2.09)*((M133/(M133+15)))</f>
        <v>6.6687344157898503</v>
      </c>
      <c r="AF133" s="34"/>
    </row>
    <row r="134" spans="7:32" ht="18.5" x14ac:dyDescent="0.45">
      <c r="G134" s="59">
        <v>2017</v>
      </c>
      <c r="H134" s="59">
        <v>5</v>
      </c>
      <c r="I134" s="46">
        <f t="shared" si="18"/>
        <v>11</v>
      </c>
      <c r="J134" s="46">
        <f t="shared" si="18"/>
        <v>131</v>
      </c>
      <c r="K134" s="130">
        <v>26.3</v>
      </c>
      <c r="L134" s="130">
        <v>19.8</v>
      </c>
      <c r="M134" s="54">
        <f t="shared" si="19"/>
        <v>23.05</v>
      </c>
      <c r="N134" s="36">
        <v>34</v>
      </c>
      <c r="O134" s="55">
        <f t="shared" si="20"/>
        <v>70.678449119342076</v>
      </c>
      <c r="P134" s="56">
        <f t="shared" si="21"/>
        <v>36.75279354205788</v>
      </c>
      <c r="Q134" s="131">
        <v>28.8312633</v>
      </c>
      <c r="R134" s="11">
        <f t="shared" si="22"/>
        <v>6.9075454255463242</v>
      </c>
      <c r="S134" s="35">
        <f t="shared" si="23"/>
        <v>8.9616675757126405</v>
      </c>
      <c r="AF134" s="34"/>
    </row>
    <row r="135" spans="7:32" ht="18.5" x14ac:dyDescent="0.45">
      <c r="G135" s="59">
        <v>2017</v>
      </c>
      <c r="H135" s="59">
        <v>5</v>
      </c>
      <c r="I135" s="46">
        <f t="shared" si="18"/>
        <v>12</v>
      </c>
      <c r="J135" s="46">
        <f t="shared" si="18"/>
        <v>132</v>
      </c>
      <c r="K135" s="130">
        <v>24.8</v>
      </c>
      <c r="L135" s="130">
        <v>15.1</v>
      </c>
      <c r="M135" s="54">
        <f t="shared" si="19"/>
        <v>19.95</v>
      </c>
      <c r="N135" s="36">
        <v>34</v>
      </c>
      <c r="O135" s="55">
        <f t="shared" si="20"/>
        <v>62.886859027854008</v>
      </c>
      <c r="P135" s="56">
        <f t="shared" si="21"/>
        <v>48.800202605614722</v>
      </c>
      <c r="Q135" s="131">
        <v>31.337601500000002</v>
      </c>
      <c r="R135" s="11">
        <f t="shared" si="22"/>
        <v>6.9382624881056243</v>
      </c>
      <c r="S135" s="35">
        <f t="shared" si="23"/>
        <v>11.063486363883296</v>
      </c>
      <c r="AF135" s="34"/>
    </row>
    <row r="136" spans="7:32" ht="18.5" x14ac:dyDescent="0.45">
      <c r="G136" s="59">
        <v>2017</v>
      </c>
      <c r="H136" s="59">
        <v>5</v>
      </c>
      <c r="I136" s="46">
        <f t="shared" si="18"/>
        <v>13</v>
      </c>
      <c r="J136" s="46">
        <f t="shared" si="18"/>
        <v>133</v>
      </c>
      <c r="K136" s="130">
        <v>26.1</v>
      </c>
      <c r="L136" s="130">
        <v>16.399999999999999</v>
      </c>
      <c r="M136" s="54">
        <f t="shared" si="19"/>
        <v>21.25</v>
      </c>
      <c r="N136" s="36">
        <v>31</v>
      </c>
      <c r="O136" s="55">
        <f t="shared" si="20"/>
        <v>59.559556445847171</v>
      </c>
      <c r="P136" s="56">
        <f t="shared" si="21"/>
        <v>46.218215801977422</v>
      </c>
      <c r="Q136" s="131">
        <v>29.6795495</v>
      </c>
      <c r="R136" s="11">
        <f t="shared" si="22"/>
        <v>6.7974552827733747</v>
      </c>
      <c r="S136" s="35">
        <f t="shared" si="23"/>
        <v>11.16157756532092</v>
      </c>
      <c r="AF136" s="34"/>
    </row>
    <row r="137" spans="7:32" ht="18.5" x14ac:dyDescent="0.45">
      <c r="G137" s="59">
        <v>2017</v>
      </c>
      <c r="H137" s="59">
        <v>5</v>
      </c>
      <c r="I137" s="46">
        <f t="shared" si="18"/>
        <v>14</v>
      </c>
      <c r="J137" s="46">
        <f t="shared" si="18"/>
        <v>134</v>
      </c>
      <c r="K137" s="130">
        <v>28.5</v>
      </c>
      <c r="L137" s="130">
        <v>20.7</v>
      </c>
      <c r="M137" s="54">
        <f t="shared" si="19"/>
        <v>24.6</v>
      </c>
      <c r="N137" s="36">
        <v>28.5</v>
      </c>
      <c r="O137" s="55">
        <f t="shared" si="20"/>
        <v>57.497549811761544</v>
      </c>
      <c r="P137" s="56">
        <f t="shared" si="21"/>
        <v>35.878471082539207</v>
      </c>
      <c r="Q137" s="131">
        <v>25.693106799999999</v>
      </c>
      <c r="R137" s="11">
        <f t="shared" si="22"/>
        <v>6.3892590265968003</v>
      </c>
      <c r="S137" s="35">
        <f t="shared" si="23"/>
        <v>9.5575764009751527</v>
      </c>
      <c r="AF137" s="34"/>
    </row>
    <row r="138" spans="7:32" ht="18.5" x14ac:dyDescent="0.45">
      <c r="G138" s="59">
        <v>2017</v>
      </c>
      <c r="H138" s="59">
        <v>5</v>
      </c>
      <c r="I138" s="46">
        <f t="shared" si="18"/>
        <v>15</v>
      </c>
      <c r="J138" s="46">
        <f t="shared" si="18"/>
        <v>135</v>
      </c>
      <c r="K138" s="130">
        <v>25.9</v>
      </c>
      <c r="L138" s="130">
        <v>20</v>
      </c>
      <c r="M138" s="54">
        <f t="shared" si="19"/>
        <v>22.95</v>
      </c>
      <c r="N138" s="36">
        <v>32.5</v>
      </c>
      <c r="O138" s="55">
        <f t="shared" si="20"/>
        <v>72.378553768385672</v>
      </c>
      <c r="P138" s="56">
        <f t="shared" si="21"/>
        <v>34.162677378678033</v>
      </c>
      <c r="Q138" s="131">
        <v>28.129103400000002</v>
      </c>
      <c r="R138" s="11">
        <f t="shared" si="22"/>
        <v>6.7228205512207495</v>
      </c>
      <c r="S138" s="35">
        <f t="shared" si="23"/>
        <v>8.4953779054876417</v>
      </c>
      <c r="AF138" s="34"/>
    </row>
    <row r="139" spans="7:32" ht="18.5" x14ac:dyDescent="0.45">
      <c r="G139" s="59">
        <v>2017</v>
      </c>
      <c r="H139" s="59">
        <v>5</v>
      </c>
      <c r="I139" s="46">
        <f t="shared" si="18"/>
        <v>16</v>
      </c>
      <c r="J139" s="46">
        <f t="shared" si="18"/>
        <v>136</v>
      </c>
      <c r="K139" s="130">
        <v>24.4</v>
      </c>
      <c r="L139" s="130">
        <v>14.6</v>
      </c>
      <c r="M139" s="54">
        <f t="shared" si="19"/>
        <v>19.5</v>
      </c>
      <c r="N139" s="36">
        <v>27</v>
      </c>
      <c r="O139" s="55">
        <f t="shared" si="20"/>
        <v>61.771887382492274</v>
      </c>
      <c r="P139" s="56">
        <f t="shared" si="21"/>
        <v>48.429159707873936</v>
      </c>
      <c r="Q139" s="131">
        <v>30.940255199999999</v>
      </c>
      <c r="R139" s="11">
        <f t="shared" si="22"/>
        <v>6.7686294587003983</v>
      </c>
      <c r="S139" s="35">
        <f t="shared" si="23"/>
        <v>11.760295569511845</v>
      </c>
      <c r="AF139" s="34"/>
    </row>
    <row r="140" spans="7:32" ht="18.5" x14ac:dyDescent="0.45">
      <c r="G140" s="59">
        <v>2017</v>
      </c>
      <c r="H140" s="59">
        <v>5</v>
      </c>
      <c r="I140" s="46">
        <f t="shared" si="18"/>
        <v>17</v>
      </c>
      <c r="J140" s="46">
        <f t="shared" si="18"/>
        <v>137</v>
      </c>
      <c r="K140" s="130">
        <v>25.8</v>
      </c>
      <c r="L140" s="130">
        <v>14.2</v>
      </c>
      <c r="M140" s="54">
        <f t="shared" si="19"/>
        <v>20</v>
      </c>
      <c r="N140" s="36">
        <v>24.5</v>
      </c>
      <c r="O140" s="55">
        <f t="shared" si="20"/>
        <v>57.141516895583329</v>
      </c>
      <c r="P140" s="56">
        <f t="shared" si="21"/>
        <v>53.02732767910134</v>
      </c>
      <c r="Q140" s="131">
        <v>31.138719000000002</v>
      </c>
      <c r="R140" s="11">
        <f t="shared" si="22"/>
        <v>6.9033605861429983</v>
      </c>
      <c r="S140" s="35">
        <f t="shared" si="23"/>
        <v>13.320395803590163</v>
      </c>
      <c r="AF140" s="34"/>
    </row>
    <row r="141" spans="7:32" ht="18.5" x14ac:dyDescent="0.45">
      <c r="G141" s="59">
        <v>2017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30">
        <v>28.7</v>
      </c>
      <c r="L141" s="130">
        <v>20.399999999999999</v>
      </c>
      <c r="M141" s="54">
        <f t="shared" si="19"/>
        <v>24.549999999999997</v>
      </c>
      <c r="N141" s="36">
        <v>28</v>
      </c>
      <c r="O141" s="55">
        <f t="shared" si="20"/>
        <v>60.780031952398147</v>
      </c>
      <c r="P141" s="56">
        <f t="shared" si="21"/>
        <v>40.357941216392369</v>
      </c>
      <c r="Q141" s="131">
        <v>28.016891799999996</v>
      </c>
      <c r="R141" s="11">
        <f t="shared" si="22"/>
        <v>6.9589126317364469</v>
      </c>
      <c r="S141" s="35">
        <f t="shared" si="23"/>
        <v>10.735273689621303</v>
      </c>
      <c r="AF141" s="34"/>
    </row>
    <row r="142" spans="7:32" ht="18.5" x14ac:dyDescent="0.45">
      <c r="G142" s="59">
        <v>2017</v>
      </c>
      <c r="H142" s="59">
        <v>5</v>
      </c>
      <c r="I142" s="46">
        <f t="shared" si="24"/>
        <v>19</v>
      </c>
      <c r="J142" s="46">
        <f t="shared" si="24"/>
        <v>139</v>
      </c>
      <c r="K142" s="130">
        <v>29.5</v>
      </c>
      <c r="L142" s="130">
        <v>18.899999999999999</v>
      </c>
      <c r="M142" s="54">
        <f t="shared" si="19"/>
        <v>24.2</v>
      </c>
      <c r="N142" s="36">
        <v>37.5</v>
      </c>
      <c r="O142" s="55">
        <f t="shared" si="20"/>
        <v>27.676101085784115</v>
      </c>
      <c r="P142" s="56">
        <f t="shared" si="21"/>
        <v>23.469333720744931</v>
      </c>
      <c r="Q142" s="131">
        <v>14.417097099999998</v>
      </c>
      <c r="R142" s="11">
        <f t="shared" si="22"/>
        <v>3.551363528642999</v>
      </c>
      <c r="S142" s="35">
        <f t="shared" si="23"/>
        <v>5.7649617455447704</v>
      </c>
      <c r="AF142" s="34"/>
    </row>
    <row r="143" spans="7:32" ht="18.5" x14ac:dyDescent="0.45">
      <c r="G143" s="59">
        <v>2017</v>
      </c>
      <c r="H143" s="59">
        <v>5</v>
      </c>
      <c r="I143" s="46">
        <f t="shared" si="24"/>
        <v>20</v>
      </c>
      <c r="J143" s="46">
        <f t="shared" si="24"/>
        <v>140</v>
      </c>
      <c r="K143" s="130">
        <v>24.4</v>
      </c>
      <c r="L143" s="130">
        <v>12.5</v>
      </c>
      <c r="M143" s="54">
        <f t="shared" si="19"/>
        <v>18.45</v>
      </c>
      <c r="N143" s="36">
        <v>65</v>
      </c>
      <c r="O143" s="55">
        <f t="shared" si="20"/>
        <v>42.500996658120023</v>
      </c>
      <c r="P143" s="56">
        <f t="shared" si="21"/>
        <v>40.460948818530262</v>
      </c>
      <c r="Q143" s="131">
        <v>23.458086199999997</v>
      </c>
      <c r="R143" s="11">
        <f t="shared" si="22"/>
        <v>4.9873357391587492</v>
      </c>
      <c r="S143" s="35">
        <f t="shared" si="23"/>
        <v>7.2756398136796347</v>
      </c>
      <c r="AF143" s="34"/>
    </row>
    <row r="144" spans="7:32" ht="18.5" x14ac:dyDescent="0.45">
      <c r="G144" s="59">
        <v>2017</v>
      </c>
      <c r="H144" s="59">
        <v>5</v>
      </c>
      <c r="I144" s="46">
        <f t="shared" si="24"/>
        <v>21</v>
      </c>
      <c r="J144" s="46">
        <f t="shared" si="24"/>
        <v>141</v>
      </c>
      <c r="K144" s="130">
        <v>18.600000000000001</v>
      </c>
      <c r="L144" s="130">
        <v>10</v>
      </c>
      <c r="M144" s="54">
        <f t="shared" si="19"/>
        <v>14.3</v>
      </c>
      <c r="N144" s="36">
        <v>59.5</v>
      </c>
      <c r="O144" s="55">
        <f t="shared" si="20"/>
        <v>41.731498331251274</v>
      </c>
      <c r="P144" s="56">
        <f t="shared" si="21"/>
        <v>28.711270851900885</v>
      </c>
      <c r="Q144" s="131">
        <v>19.580924199999998</v>
      </c>
      <c r="R144" s="11">
        <f t="shared" si="22"/>
        <v>3.6864320658992993</v>
      </c>
      <c r="S144" s="35">
        <f t="shared" si="23"/>
        <v>4.6601376684804308</v>
      </c>
      <c r="AF144" s="34"/>
    </row>
    <row r="145" spans="7:32" ht="18.5" x14ac:dyDescent="0.45">
      <c r="G145" s="59">
        <v>2017</v>
      </c>
      <c r="H145" s="59">
        <v>5</v>
      </c>
      <c r="I145" s="46">
        <f t="shared" si="24"/>
        <v>22</v>
      </c>
      <c r="J145" s="46">
        <f t="shared" si="24"/>
        <v>142</v>
      </c>
      <c r="K145" s="130">
        <v>21.2</v>
      </c>
      <c r="L145" s="130">
        <v>13</v>
      </c>
      <c r="M145" s="54">
        <f t="shared" si="19"/>
        <v>17.100000000000001</v>
      </c>
      <c r="N145" s="36">
        <v>59.5</v>
      </c>
      <c r="O145" s="55">
        <f t="shared" si="20"/>
        <v>62.660116833427118</v>
      </c>
      <c r="P145" s="56">
        <f t="shared" si="21"/>
        <v>41.105036642728187</v>
      </c>
      <c r="Q145" s="131">
        <v>28.709002899999998</v>
      </c>
      <c r="R145" s="11">
        <f t="shared" si="22"/>
        <v>5.8764027400966503</v>
      </c>
      <c r="S145" s="35">
        <f t="shared" si="23"/>
        <v>7.1332364250187581</v>
      </c>
      <c r="AF145" s="34"/>
    </row>
    <row r="146" spans="7:32" ht="18.5" x14ac:dyDescent="0.45">
      <c r="G146" s="59">
        <v>2017</v>
      </c>
      <c r="H146" s="59">
        <v>5</v>
      </c>
      <c r="I146" s="46">
        <f t="shared" si="24"/>
        <v>23</v>
      </c>
      <c r="J146" s="46">
        <f t="shared" si="24"/>
        <v>143</v>
      </c>
      <c r="K146" s="130">
        <v>21.5</v>
      </c>
      <c r="L146" s="130">
        <v>11.4</v>
      </c>
      <c r="M146" s="54">
        <f t="shared" si="19"/>
        <v>16.45</v>
      </c>
      <c r="N146" s="36">
        <v>62.5</v>
      </c>
      <c r="O146" s="55">
        <f t="shared" si="20"/>
        <v>21.525889257386698</v>
      </c>
      <c r="P146" s="56">
        <f t="shared" si="21"/>
        <v>17.39291851996845</v>
      </c>
      <c r="Q146" s="131">
        <v>10.9456554</v>
      </c>
      <c r="R146" s="11">
        <f t="shared" si="22"/>
        <v>2.1987222105442497</v>
      </c>
      <c r="S146" s="35">
        <f t="shared" si="23"/>
        <v>3.1590824480947255</v>
      </c>
      <c r="AF146" s="34"/>
    </row>
    <row r="147" spans="7:32" ht="18.5" x14ac:dyDescent="0.45">
      <c r="G147" s="59">
        <v>2017</v>
      </c>
      <c r="H147" s="59">
        <v>5</v>
      </c>
      <c r="I147" s="46">
        <f t="shared" si="24"/>
        <v>24</v>
      </c>
      <c r="J147" s="46">
        <f t="shared" si="24"/>
        <v>144</v>
      </c>
      <c r="K147" s="130">
        <v>21.2</v>
      </c>
      <c r="L147" s="130">
        <v>9.9</v>
      </c>
      <c r="M147" s="54">
        <f t="shared" si="19"/>
        <v>15.55</v>
      </c>
      <c r="N147" s="36">
        <v>53.5</v>
      </c>
      <c r="O147" s="55">
        <f t="shared" si="20"/>
        <v>45.302478842260953</v>
      </c>
      <c r="P147" s="56">
        <f t="shared" si="21"/>
        <v>40.953440873403899</v>
      </c>
      <c r="Q147" s="131">
        <v>24.365827800000002</v>
      </c>
      <c r="R147" s="11">
        <f t="shared" si="22"/>
        <v>4.7659010945674503</v>
      </c>
      <c r="S147" s="35">
        <f t="shared" si="23"/>
        <v>6.7918463741487223</v>
      </c>
      <c r="AF147" s="34"/>
    </row>
    <row r="148" spans="7:32" ht="18.5" x14ac:dyDescent="0.45">
      <c r="G148" s="59">
        <v>2017</v>
      </c>
      <c r="H148" s="59">
        <v>5</v>
      </c>
      <c r="I148" s="46">
        <f t="shared" si="24"/>
        <v>25</v>
      </c>
      <c r="J148" s="46">
        <f t="shared" si="24"/>
        <v>145</v>
      </c>
      <c r="K148" s="130">
        <v>23.6</v>
      </c>
      <c r="L148" s="130">
        <v>14.8</v>
      </c>
      <c r="M148" s="54">
        <f t="shared" si="19"/>
        <v>19.200000000000003</v>
      </c>
      <c r="N148" s="36">
        <v>46.5</v>
      </c>
      <c r="O148" s="55">
        <f t="shared" si="20"/>
        <v>63.248274731478269</v>
      </c>
      <c r="P148" s="56">
        <f t="shared" si="21"/>
        <v>44.526785410960706</v>
      </c>
      <c r="Q148" s="131">
        <v>30.0199526</v>
      </c>
      <c r="R148" s="11">
        <f t="shared" si="22"/>
        <v>6.5144798139629998</v>
      </c>
      <c r="S148" s="35">
        <f t="shared" si="23"/>
        <v>8.5186041550976626</v>
      </c>
      <c r="AF148" s="34"/>
    </row>
    <row r="149" spans="7:32" ht="18.5" x14ac:dyDescent="0.45">
      <c r="G149" s="59">
        <v>2017</v>
      </c>
      <c r="H149" s="59">
        <v>5</v>
      </c>
      <c r="I149" s="46">
        <f t="shared" si="24"/>
        <v>26</v>
      </c>
      <c r="J149" s="46">
        <f t="shared" si="24"/>
        <v>146</v>
      </c>
      <c r="K149" s="130">
        <v>25.1</v>
      </c>
      <c r="L149" s="130">
        <v>17.3</v>
      </c>
      <c r="M149" s="54">
        <f t="shared" si="19"/>
        <v>21.200000000000003</v>
      </c>
      <c r="N149" s="36">
        <v>38</v>
      </c>
      <c r="O149" s="55">
        <f t="shared" si="20"/>
        <v>40.908114321616857</v>
      </c>
      <c r="P149" s="56">
        <f t="shared" si="21"/>
        <v>25.526663336688923</v>
      </c>
      <c r="Q149" s="131">
        <v>18.280023299999996</v>
      </c>
      <c r="R149" s="11">
        <f t="shared" si="22"/>
        <v>4.181281129525499</v>
      </c>
      <c r="S149" s="35">
        <f t="shared" si="23"/>
        <v>5.8732163925789296</v>
      </c>
      <c r="AF149" s="34"/>
    </row>
    <row r="150" spans="7:32" ht="18.5" x14ac:dyDescent="0.45">
      <c r="G150" s="59">
        <v>2017</v>
      </c>
      <c r="H150" s="59">
        <v>5</v>
      </c>
      <c r="I150" s="46">
        <f t="shared" si="24"/>
        <v>27</v>
      </c>
      <c r="J150" s="46">
        <f t="shared" si="24"/>
        <v>147</v>
      </c>
      <c r="K150" s="130">
        <v>25.1</v>
      </c>
      <c r="L150" s="130">
        <v>16.100000000000001</v>
      </c>
      <c r="M150" s="54">
        <f t="shared" si="19"/>
        <v>20.6</v>
      </c>
      <c r="N150" s="36">
        <v>45.5</v>
      </c>
      <c r="O150" s="55">
        <f t="shared" si="20"/>
        <v>63.775860625</v>
      </c>
      <c r="P150" s="56">
        <f t="shared" si="21"/>
        <v>45.918619649999997</v>
      </c>
      <c r="Q150" s="131">
        <v>30.612413099999998</v>
      </c>
      <c r="R150" s="11">
        <f t="shared" si="22"/>
        <v>6.8944052287296005</v>
      </c>
      <c r="S150" s="35">
        <f t="shared" si="23"/>
        <v>9.1655043574739352</v>
      </c>
      <c r="AF150" s="34"/>
    </row>
    <row r="151" spans="7:32" ht="18.5" x14ac:dyDescent="0.45">
      <c r="G151" s="59">
        <v>2017</v>
      </c>
      <c r="H151" s="59">
        <v>5</v>
      </c>
      <c r="I151" s="46">
        <f t="shared" si="24"/>
        <v>28</v>
      </c>
      <c r="J151" s="46">
        <f t="shared" si="24"/>
        <v>148</v>
      </c>
      <c r="K151" s="130">
        <v>27.2</v>
      </c>
      <c r="L151" s="130">
        <v>16.399999999999999</v>
      </c>
      <c r="M151" s="54">
        <f t="shared" si="19"/>
        <v>21.799999999999997</v>
      </c>
      <c r="N151" s="36">
        <v>36</v>
      </c>
      <c r="O151" s="55">
        <f t="shared" si="20"/>
        <v>56.22601601792929</v>
      </c>
      <c r="P151" s="56">
        <f t="shared" si="21"/>
        <v>48.579277839490913</v>
      </c>
      <c r="Q151" s="131">
        <v>29.564406999999999</v>
      </c>
      <c r="R151" s="11">
        <f t="shared" si="22"/>
        <v>6.8664517833779994</v>
      </c>
      <c r="S151" s="35">
        <f t="shared" si="23"/>
        <v>11.165966727367813</v>
      </c>
      <c r="AF151" s="34"/>
    </row>
    <row r="152" spans="7:32" ht="18.5" x14ac:dyDescent="0.45">
      <c r="G152" s="59">
        <v>2017</v>
      </c>
      <c r="H152" s="59">
        <v>5</v>
      </c>
      <c r="I152" s="46">
        <f t="shared" si="24"/>
        <v>29</v>
      </c>
      <c r="J152" s="46">
        <f t="shared" si="24"/>
        <v>149</v>
      </c>
      <c r="K152" s="130">
        <v>30.2</v>
      </c>
      <c r="L152" s="130">
        <v>22.8</v>
      </c>
      <c r="M152" s="54">
        <f t="shared" si="19"/>
        <v>26.5</v>
      </c>
      <c r="N152" s="36">
        <v>35</v>
      </c>
      <c r="O152" s="55">
        <f t="shared" si="20"/>
        <v>66.917418463352661</v>
      </c>
      <c r="P152" s="56">
        <f t="shared" si="21"/>
        <v>39.615111730304768</v>
      </c>
      <c r="Q152" s="131">
        <v>29.125609399999998</v>
      </c>
      <c r="R152" s="11">
        <f t="shared" si="22"/>
        <v>7.5674012715032974</v>
      </c>
      <c r="S152" s="35">
        <f t="shared" si="23"/>
        <v>10.024659860061464</v>
      </c>
      <c r="AF152" s="34"/>
    </row>
    <row r="153" spans="7:32" ht="18.5" x14ac:dyDescent="0.45">
      <c r="G153" s="59">
        <v>2017</v>
      </c>
      <c r="H153" s="59">
        <v>5</v>
      </c>
      <c r="I153" s="46">
        <f t="shared" si="24"/>
        <v>30</v>
      </c>
      <c r="J153" s="46">
        <f t="shared" si="24"/>
        <v>150</v>
      </c>
      <c r="K153" s="130">
        <v>28.9</v>
      </c>
      <c r="L153" s="130">
        <v>20.8</v>
      </c>
      <c r="M153" s="54">
        <f t="shared" si="19"/>
        <v>24.85</v>
      </c>
      <c r="N153" s="36">
        <v>31.5</v>
      </c>
      <c r="O153" s="55">
        <f t="shared" si="20"/>
        <v>66.824768169321942</v>
      </c>
      <c r="P153" s="56">
        <f t="shared" si="21"/>
        <v>43.302449773720603</v>
      </c>
      <c r="Q153" s="131">
        <v>30.429859899999997</v>
      </c>
      <c r="R153" s="11">
        <f t="shared" si="22"/>
        <v>7.6117936225707741</v>
      </c>
      <c r="S153" s="35">
        <f t="shared" si="23"/>
        <v>11.094011546735725</v>
      </c>
      <c r="AF153" s="34"/>
    </row>
    <row r="154" spans="7:32" ht="18.5" x14ac:dyDescent="0.45">
      <c r="G154" s="59">
        <v>2017</v>
      </c>
      <c r="H154" s="60">
        <v>5</v>
      </c>
      <c r="I154" s="60">
        <f t="shared" si="24"/>
        <v>31</v>
      </c>
      <c r="J154" s="46">
        <f t="shared" si="24"/>
        <v>151</v>
      </c>
      <c r="K154" s="130">
        <v>26.1</v>
      </c>
      <c r="L154" s="130">
        <v>17.8</v>
      </c>
      <c r="M154" s="54">
        <f t="shared" si="19"/>
        <v>21.950000000000003</v>
      </c>
      <c r="N154" s="36">
        <v>47</v>
      </c>
      <c r="O154" s="55">
        <f t="shared" si="20"/>
        <v>69.104881652666094</v>
      </c>
      <c r="P154" s="56">
        <f t="shared" si="21"/>
        <v>45.885641417370287</v>
      </c>
      <c r="Q154" s="131">
        <v>31.854277299999996</v>
      </c>
      <c r="R154" s="49">
        <f t="shared" si="22"/>
        <v>7.4263071204888744</v>
      </c>
      <c r="S154" s="48">
        <f t="shared" si="23"/>
        <v>9.2135582438771362</v>
      </c>
      <c r="AF154" s="34"/>
    </row>
    <row r="155" spans="7:32" ht="18.5" x14ac:dyDescent="0.45">
      <c r="G155" s="59">
        <v>2017</v>
      </c>
      <c r="H155" s="59">
        <v>6</v>
      </c>
      <c r="I155" s="46">
        <v>1</v>
      </c>
      <c r="J155" s="46">
        <f t="shared" si="24"/>
        <v>152</v>
      </c>
      <c r="K155" s="130">
        <v>25.1</v>
      </c>
      <c r="L155" s="130">
        <v>15.7</v>
      </c>
      <c r="M155" s="54">
        <f t="shared" si="19"/>
        <v>20.399999999999999</v>
      </c>
      <c r="N155" s="36">
        <v>50.5</v>
      </c>
      <c r="O155" s="55">
        <f t="shared" si="20"/>
        <v>44.968255081928696</v>
      </c>
      <c r="P155" s="56">
        <f t="shared" si="21"/>
        <v>33.816127821610387</v>
      </c>
      <c r="Q155" s="131">
        <v>22.059209499999998</v>
      </c>
      <c r="R155" s="11">
        <f t="shared" si="22"/>
        <v>4.9422114740084995</v>
      </c>
      <c r="S155" s="35">
        <f t="shared" si="23"/>
        <v>6.4144167328775152</v>
      </c>
      <c r="AF155" s="34"/>
    </row>
    <row r="156" spans="7:32" ht="18.5" x14ac:dyDescent="0.45">
      <c r="G156" s="59">
        <v>2017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30">
        <v>25.8</v>
      </c>
      <c r="L156" s="130">
        <v>14</v>
      </c>
      <c r="M156" s="54">
        <f t="shared" si="19"/>
        <v>19.899999999999999</v>
      </c>
      <c r="N156" s="36">
        <v>34.5</v>
      </c>
      <c r="O156" s="55">
        <f t="shared" si="20"/>
        <v>57.771236855401789</v>
      </c>
      <c r="P156" s="56">
        <f t="shared" si="21"/>
        <v>54.53604759149929</v>
      </c>
      <c r="Q156" s="131">
        <v>31.752114499999998</v>
      </c>
      <c r="R156" s="11">
        <f t="shared" si="22"/>
        <v>7.0207259131522495</v>
      </c>
      <c r="S156" s="35">
        <f t="shared" si="23"/>
        <v>12.225698112612568</v>
      </c>
      <c r="AF156" s="34"/>
    </row>
    <row r="157" spans="7:32" ht="18.5" x14ac:dyDescent="0.45">
      <c r="G157" s="59">
        <v>2017</v>
      </c>
      <c r="H157" s="59">
        <v>6</v>
      </c>
      <c r="I157" s="46">
        <f t="shared" si="25"/>
        <v>3</v>
      </c>
      <c r="J157" s="46">
        <f t="shared" si="25"/>
        <v>154</v>
      </c>
      <c r="K157" s="130">
        <v>28.8</v>
      </c>
      <c r="L157" s="130">
        <v>17.3</v>
      </c>
      <c r="M157" s="54">
        <f t="shared" si="19"/>
        <v>23.05</v>
      </c>
      <c r="N157" s="36">
        <v>35.5</v>
      </c>
      <c r="O157" s="55">
        <f t="shared" si="20"/>
        <v>57.052970507591581</v>
      </c>
      <c r="P157" s="56">
        <f t="shared" si="21"/>
        <v>52.488732866984257</v>
      </c>
      <c r="Q157" s="131">
        <v>30.956165800000001</v>
      </c>
      <c r="R157" s="11">
        <f t="shared" si="22"/>
        <v>7.4166407222344501</v>
      </c>
      <c r="S157" s="35">
        <f t="shared" si="23"/>
        <v>12.372574569828249</v>
      </c>
      <c r="AF157" s="34"/>
    </row>
    <row r="158" spans="7:32" ht="18.5" x14ac:dyDescent="0.45">
      <c r="G158" s="59">
        <v>2017</v>
      </c>
      <c r="H158" s="59">
        <v>6</v>
      </c>
      <c r="I158" s="46">
        <f t="shared" si="25"/>
        <v>4</v>
      </c>
      <c r="J158" s="46">
        <f t="shared" si="25"/>
        <v>155</v>
      </c>
      <c r="K158" s="130">
        <v>31.4</v>
      </c>
      <c r="L158" s="130">
        <v>23</v>
      </c>
      <c r="M158" s="54">
        <f t="shared" si="19"/>
        <v>27.2</v>
      </c>
      <c r="N158" s="36">
        <v>34</v>
      </c>
      <c r="O158" s="55">
        <f t="shared" si="20"/>
        <v>52.897747893523658</v>
      </c>
      <c r="P158" s="56">
        <f t="shared" si="21"/>
        <v>35.547286584447896</v>
      </c>
      <c r="Q158" s="131">
        <v>24.529958199999999</v>
      </c>
      <c r="R158" s="11">
        <f t="shared" si="22"/>
        <v>6.4740692179349999</v>
      </c>
      <c r="S158" s="35">
        <f t="shared" si="23"/>
        <v>9.2392530945448748</v>
      </c>
      <c r="AF158" s="34"/>
    </row>
    <row r="159" spans="7:32" ht="18.5" x14ac:dyDescent="0.45">
      <c r="G159" s="59">
        <v>2017</v>
      </c>
      <c r="H159" s="59">
        <v>6</v>
      </c>
      <c r="I159" s="46">
        <f t="shared" si="25"/>
        <v>5</v>
      </c>
      <c r="J159" s="46">
        <f t="shared" si="25"/>
        <v>156</v>
      </c>
      <c r="K159" s="130">
        <v>32.799999999999997</v>
      </c>
      <c r="L159" s="130">
        <v>24.7</v>
      </c>
      <c r="M159" s="54">
        <f t="shared" si="19"/>
        <v>28.75</v>
      </c>
      <c r="N159" s="36">
        <v>35</v>
      </c>
      <c r="O159" s="55">
        <f t="shared" si="20"/>
        <v>63.263637039531446</v>
      </c>
      <c r="P159" s="56">
        <f t="shared" si="21"/>
        <v>40.994836801616366</v>
      </c>
      <c r="Q159" s="131">
        <v>28.808234799999997</v>
      </c>
      <c r="R159" s="11">
        <f t="shared" si="22"/>
        <v>7.8651018300980979</v>
      </c>
      <c r="S159" s="35">
        <f t="shared" si="23"/>
        <v>10.657781772905958</v>
      </c>
      <c r="AF159" s="34"/>
    </row>
    <row r="160" spans="7:32" ht="18.5" x14ac:dyDescent="0.45">
      <c r="G160" s="59">
        <v>2017</v>
      </c>
      <c r="H160" s="59">
        <v>6</v>
      </c>
      <c r="I160" s="46">
        <f t="shared" si="25"/>
        <v>6</v>
      </c>
      <c r="J160" s="46">
        <f t="shared" si="25"/>
        <v>157</v>
      </c>
      <c r="K160" s="130">
        <v>34.200000000000003</v>
      </c>
      <c r="L160" s="130">
        <v>26.4</v>
      </c>
      <c r="M160" s="54">
        <f t="shared" si="19"/>
        <v>30.3</v>
      </c>
      <c r="N160" s="36">
        <v>47.5</v>
      </c>
      <c r="O160" s="55">
        <f t="shared" si="20"/>
        <v>65.458230067297762</v>
      </c>
      <c r="P160" s="56">
        <f t="shared" si="21"/>
        <v>40.845935561993826</v>
      </c>
      <c r="Q160" s="131">
        <v>29.250381999999998</v>
      </c>
      <c r="R160" s="11">
        <f t="shared" si="22"/>
        <v>8.2517228896829984</v>
      </c>
      <c r="S160" s="35">
        <f t="shared" si="23"/>
        <v>9.2207663507414352</v>
      </c>
      <c r="AF160" s="34"/>
    </row>
    <row r="161" spans="7:32" ht="18.5" x14ac:dyDescent="0.45">
      <c r="G161" s="59">
        <v>2017</v>
      </c>
      <c r="H161" s="59">
        <v>6</v>
      </c>
      <c r="I161" s="46">
        <f t="shared" si="25"/>
        <v>7</v>
      </c>
      <c r="J161" s="46">
        <f t="shared" si="25"/>
        <v>158</v>
      </c>
      <c r="K161" s="130">
        <v>31.9</v>
      </c>
      <c r="L161" s="130">
        <v>21.2</v>
      </c>
      <c r="M161" s="54">
        <f t="shared" si="19"/>
        <v>26.549999999999997</v>
      </c>
      <c r="N161" s="36">
        <v>38.5</v>
      </c>
      <c r="O161" s="55">
        <f t="shared" si="20"/>
        <v>58.716149043213122</v>
      </c>
      <c r="P161" s="56">
        <f t="shared" si="21"/>
        <v>50.261023580990432</v>
      </c>
      <c r="Q161" s="131">
        <v>30.730486500000001</v>
      </c>
      <c r="R161" s="11">
        <f t="shared" si="22"/>
        <v>7.9933913523528748</v>
      </c>
      <c r="S161" s="35">
        <f t="shared" si="23"/>
        <v>12.073687679574471</v>
      </c>
      <c r="AF161" s="34"/>
    </row>
    <row r="162" spans="7:32" ht="18.5" x14ac:dyDescent="0.45">
      <c r="G162" s="59">
        <v>2017</v>
      </c>
      <c r="H162" s="59">
        <v>6</v>
      </c>
      <c r="I162" s="46">
        <f t="shared" si="25"/>
        <v>8</v>
      </c>
      <c r="J162" s="46">
        <f t="shared" si="25"/>
        <v>159</v>
      </c>
      <c r="K162" s="130">
        <v>32.4</v>
      </c>
      <c r="L162" s="130">
        <v>21.7</v>
      </c>
      <c r="M162" s="54">
        <f t="shared" si="19"/>
        <v>27.049999999999997</v>
      </c>
      <c r="N162" s="36">
        <v>30.5</v>
      </c>
      <c r="O162" s="55">
        <f t="shared" si="20"/>
        <v>59.735351630324679</v>
      </c>
      <c r="P162" s="56">
        <f t="shared" si="21"/>
        <v>51.133460995557925</v>
      </c>
      <c r="Q162" s="131">
        <v>31.263910299999999</v>
      </c>
      <c r="R162" s="11">
        <f t="shared" si="22"/>
        <v>8.2238231008410736</v>
      </c>
      <c r="S162" s="35">
        <f t="shared" si="23"/>
        <v>13.570350681146071</v>
      </c>
      <c r="AF162" s="34"/>
    </row>
    <row r="163" spans="7:32" ht="18.5" x14ac:dyDescent="0.45">
      <c r="G163" s="59">
        <v>2017</v>
      </c>
      <c r="H163" s="59">
        <v>6</v>
      </c>
      <c r="I163" s="46">
        <f t="shared" si="25"/>
        <v>9</v>
      </c>
      <c r="J163" s="46">
        <f t="shared" si="25"/>
        <v>160</v>
      </c>
      <c r="K163" s="130">
        <v>34.9</v>
      </c>
      <c r="L163" s="130">
        <v>24.5</v>
      </c>
      <c r="M163" s="54">
        <f t="shared" si="19"/>
        <v>29.7</v>
      </c>
      <c r="N163" s="36">
        <v>24</v>
      </c>
      <c r="O163" s="55">
        <f t="shared" si="20"/>
        <v>59.413367735122186</v>
      </c>
      <c r="P163" s="56">
        <f t="shared" si="21"/>
        <v>49.431921955621647</v>
      </c>
      <c r="Q163" s="131">
        <v>30.656376599999994</v>
      </c>
      <c r="R163" s="11">
        <f t="shared" si="22"/>
        <v>8.540483316052498</v>
      </c>
      <c r="S163" s="35">
        <f t="shared" si="23"/>
        <v>14.553782103790098</v>
      </c>
      <c r="AF163" s="34"/>
    </row>
    <row r="164" spans="7:32" ht="18.5" x14ac:dyDescent="0.45">
      <c r="G164" s="59">
        <v>2017</v>
      </c>
      <c r="H164" s="59">
        <v>6</v>
      </c>
      <c r="I164" s="46">
        <f t="shared" si="25"/>
        <v>10</v>
      </c>
      <c r="J164" s="46">
        <f t="shared" si="25"/>
        <v>161</v>
      </c>
      <c r="K164" s="130">
        <v>32.700000000000003</v>
      </c>
      <c r="L164" s="130">
        <v>26.4</v>
      </c>
      <c r="M164" s="54">
        <f t="shared" si="19"/>
        <v>29.55</v>
      </c>
      <c r="N164" s="36">
        <v>49</v>
      </c>
      <c r="O164" s="55">
        <f t="shared" si="20"/>
        <v>75.384322135730159</v>
      </c>
      <c r="P164" s="56">
        <f t="shared" si="21"/>
        <v>37.993698356408025</v>
      </c>
      <c r="Q164" s="131">
        <v>30.274103499999995</v>
      </c>
      <c r="R164" s="11">
        <f t="shared" si="22"/>
        <v>8.4073531662521219</v>
      </c>
      <c r="S164" s="35">
        <f t="shared" si="23"/>
        <v>8.3598707822238811</v>
      </c>
      <c r="AF164" s="34"/>
    </row>
    <row r="165" spans="7:32" ht="18.5" x14ac:dyDescent="0.45">
      <c r="G165" s="59">
        <v>2017</v>
      </c>
      <c r="H165" s="59">
        <v>6</v>
      </c>
      <c r="I165" s="46">
        <f t="shared" si="25"/>
        <v>11</v>
      </c>
      <c r="J165" s="46">
        <f t="shared" si="25"/>
        <v>162</v>
      </c>
      <c r="K165" s="130">
        <v>30.9</v>
      </c>
      <c r="L165" s="130">
        <v>20.2</v>
      </c>
      <c r="M165" s="54">
        <f t="shared" si="19"/>
        <v>25.549999999999997</v>
      </c>
      <c r="N165" s="36">
        <v>49.5</v>
      </c>
      <c r="O165" s="55">
        <f t="shared" si="20"/>
        <v>59.716151581587887</v>
      </c>
      <c r="P165" s="56">
        <f t="shared" si="21"/>
        <v>51.117025753839229</v>
      </c>
      <c r="Q165" s="131">
        <v>31.253861499999999</v>
      </c>
      <c r="R165" s="11">
        <f t="shared" si="22"/>
        <v>7.9462239651866247</v>
      </c>
      <c r="S165" s="35">
        <f t="shared" si="23"/>
        <v>10.466989764865772</v>
      </c>
      <c r="AF165" s="34"/>
    </row>
    <row r="166" spans="7:32" ht="18.5" x14ac:dyDescent="0.45">
      <c r="G166" s="59">
        <v>2017</v>
      </c>
      <c r="H166" s="59">
        <v>6</v>
      </c>
      <c r="I166" s="46">
        <f t="shared" si="25"/>
        <v>12</v>
      </c>
      <c r="J166" s="46">
        <f t="shared" si="25"/>
        <v>163</v>
      </c>
      <c r="K166" s="130">
        <v>32.299999999999997</v>
      </c>
      <c r="L166" s="130">
        <v>21.7</v>
      </c>
      <c r="M166" s="54">
        <f t="shared" si="19"/>
        <v>27</v>
      </c>
      <c r="N166" s="36">
        <v>40.5</v>
      </c>
      <c r="O166" s="55">
        <f t="shared" si="20"/>
        <v>59.695757780071048</v>
      </c>
      <c r="P166" s="56">
        <f t="shared" si="21"/>
        <v>50.622002597500241</v>
      </c>
      <c r="Q166" s="131">
        <v>31.096848999999999</v>
      </c>
      <c r="R166" s="11">
        <f t="shared" si="22"/>
        <v>8.1707592684479984</v>
      </c>
      <c r="S166" s="35">
        <f t="shared" si="23"/>
        <v>11.930393608304636</v>
      </c>
      <c r="AF166" s="34"/>
    </row>
    <row r="167" spans="7:32" ht="18.5" x14ac:dyDescent="0.45">
      <c r="G167" s="59">
        <v>2017</v>
      </c>
      <c r="H167" s="59">
        <v>6</v>
      </c>
      <c r="I167" s="46">
        <f t="shared" si="25"/>
        <v>13</v>
      </c>
      <c r="J167" s="46">
        <f t="shared" si="25"/>
        <v>164</v>
      </c>
      <c r="K167" s="130">
        <v>33.6</v>
      </c>
      <c r="L167" s="130">
        <v>23.7</v>
      </c>
      <c r="M167" s="54">
        <f t="shared" si="19"/>
        <v>28.65</v>
      </c>
      <c r="N167" s="36">
        <v>47.5</v>
      </c>
      <c r="O167" s="55">
        <f t="shared" si="20"/>
        <v>60.785441371159422</v>
      </c>
      <c r="P167" s="56">
        <f t="shared" si="21"/>
        <v>48.142069565958273</v>
      </c>
      <c r="Q167" s="131">
        <v>30.601108199999999</v>
      </c>
      <c r="R167" s="11">
        <f t="shared" si="22"/>
        <v>8.3366369560948481</v>
      </c>
      <c r="S167" s="35">
        <f t="shared" si="23"/>
        <v>10.585786000369575</v>
      </c>
      <c r="AF167" s="34"/>
    </row>
    <row r="168" spans="7:32" ht="18.5" x14ac:dyDescent="0.45">
      <c r="G168" s="59">
        <v>2017</v>
      </c>
      <c r="H168" s="59">
        <v>6</v>
      </c>
      <c r="I168" s="46">
        <f t="shared" si="25"/>
        <v>14</v>
      </c>
      <c r="J168" s="46">
        <f t="shared" si="25"/>
        <v>165</v>
      </c>
      <c r="K168" s="130">
        <v>29.6</v>
      </c>
      <c r="L168" s="130">
        <v>21.3</v>
      </c>
      <c r="M168" s="54">
        <f t="shared" si="19"/>
        <v>25.450000000000003</v>
      </c>
      <c r="N168" s="36">
        <v>52.5</v>
      </c>
      <c r="O168" s="55">
        <f t="shared" si="20"/>
        <v>62.613951379003829</v>
      </c>
      <c r="P168" s="56">
        <f t="shared" si="21"/>
        <v>41.575663715658543</v>
      </c>
      <c r="Q168" s="131">
        <v>28.862247100000001</v>
      </c>
      <c r="R168" s="11">
        <f t="shared" si="22"/>
        <v>7.3212336771948747</v>
      </c>
      <c r="S168" s="35">
        <f t="shared" si="23"/>
        <v>8.5166935447388887</v>
      </c>
      <c r="AF168" s="34"/>
    </row>
    <row r="169" spans="7:32" ht="18.5" x14ac:dyDescent="0.45">
      <c r="G169" s="59">
        <v>2017</v>
      </c>
      <c r="H169" s="59">
        <v>6</v>
      </c>
      <c r="I169" s="46">
        <f t="shared" si="25"/>
        <v>15</v>
      </c>
      <c r="J169" s="46">
        <f t="shared" si="25"/>
        <v>166</v>
      </c>
      <c r="K169" s="130">
        <v>28.5</v>
      </c>
      <c r="L169" s="130">
        <v>17.5</v>
      </c>
      <c r="M169" s="54">
        <f t="shared" si="19"/>
        <v>23</v>
      </c>
      <c r="N169" s="36">
        <v>40.5</v>
      </c>
      <c r="O169" s="55">
        <f t="shared" si="20"/>
        <v>58.861494505708201</v>
      </c>
      <c r="P169" s="56">
        <f t="shared" si="21"/>
        <v>51.798115165023219</v>
      </c>
      <c r="Q169" s="131">
        <v>31.235438699999996</v>
      </c>
      <c r="R169" s="11">
        <f t="shared" si="22"/>
        <v>7.4743905974003972</v>
      </c>
      <c r="S169" s="35">
        <f t="shared" si="23"/>
        <v>11.48333449607742</v>
      </c>
      <c r="AF169" s="34"/>
    </row>
    <row r="170" spans="7:32" ht="18.5" x14ac:dyDescent="0.45">
      <c r="G170" s="59">
        <v>2017</v>
      </c>
      <c r="H170" s="59">
        <v>6</v>
      </c>
      <c r="I170" s="46">
        <f t="shared" si="25"/>
        <v>16</v>
      </c>
      <c r="J170" s="46">
        <f t="shared" si="25"/>
        <v>167</v>
      </c>
      <c r="K170" s="130">
        <v>30.7</v>
      </c>
      <c r="L170" s="130">
        <v>21.2</v>
      </c>
      <c r="M170" s="54">
        <f t="shared" si="19"/>
        <v>25.95</v>
      </c>
      <c r="N170" s="36">
        <v>36</v>
      </c>
      <c r="O170" s="55">
        <f t="shared" si="20"/>
        <v>61.230083235520731</v>
      </c>
      <c r="P170" s="56">
        <f t="shared" si="21"/>
        <v>46.534863258995756</v>
      </c>
      <c r="Q170" s="131">
        <v>30.195806599999997</v>
      </c>
      <c r="R170" s="11">
        <f t="shared" si="22"/>
        <v>7.7480552497687478</v>
      </c>
      <c r="S170" s="35">
        <f t="shared" si="23"/>
        <v>11.462643589362385</v>
      </c>
      <c r="AF170" s="34"/>
    </row>
    <row r="171" spans="7:32" ht="18.5" x14ac:dyDescent="0.45">
      <c r="G171" s="59">
        <v>2017</v>
      </c>
      <c r="H171" s="59">
        <v>6</v>
      </c>
      <c r="I171" s="46">
        <f t="shared" si="25"/>
        <v>17</v>
      </c>
      <c r="J171" s="46">
        <f t="shared" si="25"/>
        <v>168</v>
      </c>
      <c r="K171" s="130">
        <v>30.6</v>
      </c>
      <c r="L171" s="130">
        <v>19.8</v>
      </c>
      <c r="M171" s="54">
        <f t="shared" si="19"/>
        <v>25.200000000000003</v>
      </c>
      <c r="N171" s="36">
        <v>35.5</v>
      </c>
      <c r="O171" s="55">
        <f t="shared" si="20"/>
        <v>58.722384240790191</v>
      </c>
      <c r="P171" s="56">
        <f t="shared" si="21"/>
        <v>50.73613998404273</v>
      </c>
      <c r="Q171" s="131">
        <v>30.877031500000001</v>
      </c>
      <c r="R171" s="11">
        <f t="shared" si="22"/>
        <v>7.7870329591424996</v>
      </c>
      <c r="S171" s="35">
        <f t="shared" si="23"/>
        <v>12.392066300435811</v>
      </c>
      <c r="AF171" s="34"/>
    </row>
    <row r="172" spans="7:32" ht="18.5" x14ac:dyDescent="0.45">
      <c r="G172" s="59">
        <v>2017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30">
        <v>30.5</v>
      </c>
      <c r="L172" s="130">
        <v>23.2</v>
      </c>
      <c r="M172" s="54">
        <f t="shared" si="19"/>
        <v>26.85</v>
      </c>
      <c r="N172" s="36">
        <v>52.5</v>
      </c>
      <c r="O172" s="55">
        <f t="shared" si="20"/>
        <v>68.767939807613928</v>
      </c>
      <c r="P172" s="56">
        <f t="shared" si="21"/>
        <v>40.160476847646542</v>
      </c>
      <c r="Q172" s="131">
        <v>29.7281187</v>
      </c>
      <c r="R172" s="11">
        <f t="shared" si="22"/>
        <v>7.7849693322360745</v>
      </c>
      <c r="S172" s="35">
        <f t="shared" si="23"/>
        <v>8.403150395254146</v>
      </c>
      <c r="AF172" s="34"/>
    </row>
    <row r="173" spans="7:32" ht="18.5" x14ac:dyDescent="0.45">
      <c r="G173" s="59">
        <v>2017</v>
      </c>
      <c r="H173" s="59">
        <v>6</v>
      </c>
      <c r="I173" s="46">
        <f t="shared" si="26"/>
        <v>19</v>
      </c>
      <c r="J173" s="46">
        <f t="shared" si="26"/>
        <v>170</v>
      </c>
      <c r="K173" s="130">
        <v>30.2</v>
      </c>
      <c r="L173" s="130">
        <v>20.6</v>
      </c>
      <c r="M173" s="54">
        <f t="shared" si="19"/>
        <v>25.4</v>
      </c>
      <c r="N173" s="36">
        <v>52</v>
      </c>
      <c r="O173" s="55">
        <f t="shared" si="20"/>
        <v>60.925544381972415</v>
      </c>
      <c r="P173" s="56">
        <f t="shared" si="21"/>
        <v>46.7908180853548</v>
      </c>
      <c r="Q173" s="131">
        <v>30.203343199999999</v>
      </c>
      <c r="R173" s="11">
        <f t="shared" si="22"/>
        <v>7.6525606598975999</v>
      </c>
      <c r="S173" s="35">
        <f t="shared" si="23"/>
        <v>9.5269198416852419</v>
      </c>
      <c r="AF173" s="34"/>
    </row>
    <row r="174" spans="7:32" ht="18.5" x14ac:dyDescent="0.45">
      <c r="G174" s="59">
        <v>2017</v>
      </c>
      <c r="H174" s="59">
        <v>6</v>
      </c>
      <c r="I174" s="46">
        <f t="shared" si="26"/>
        <v>20</v>
      </c>
      <c r="J174" s="46">
        <f t="shared" si="26"/>
        <v>171</v>
      </c>
      <c r="K174" s="130">
        <v>28.2</v>
      </c>
      <c r="L174" s="130">
        <v>20.7</v>
      </c>
      <c r="M174" s="54">
        <f t="shared" si="19"/>
        <v>24.45</v>
      </c>
      <c r="N174" s="36">
        <v>56.5</v>
      </c>
      <c r="O174" s="55">
        <f t="shared" si="20"/>
        <v>71.367942518290931</v>
      </c>
      <c r="P174" s="56">
        <f t="shared" si="21"/>
        <v>42.82076551097456</v>
      </c>
      <c r="Q174" s="131">
        <v>31.271865599999998</v>
      </c>
      <c r="R174" s="11">
        <f t="shared" si="22"/>
        <v>7.7490510261839995</v>
      </c>
      <c r="S174" s="35">
        <f t="shared" si="23"/>
        <v>8.6286729325838181</v>
      </c>
      <c r="AF174" s="34"/>
    </row>
    <row r="175" spans="7:32" ht="18.5" x14ac:dyDescent="0.45">
      <c r="G175" s="59">
        <v>2017</v>
      </c>
      <c r="H175" s="59">
        <v>6</v>
      </c>
      <c r="I175" s="46">
        <f t="shared" si="26"/>
        <v>21</v>
      </c>
      <c r="J175" s="46">
        <f t="shared" si="26"/>
        <v>172</v>
      </c>
      <c r="K175" s="130">
        <v>29.4</v>
      </c>
      <c r="L175" s="130">
        <v>18.8</v>
      </c>
      <c r="M175" s="54">
        <f t="shared" si="19"/>
        <v>24.1</v>
      </c>
      <c r="N175" s="36">
        <v>50.5</v>
      </c>
      <c r="O175" s="55">
        <f t="shared" si="20"/>
        <v>56.733877243925072</v>
      </c>
      <c r="P175" s="56">
        <f t="shared" si="21"/>
        <v>48.110327902848454</v>
      </c>
      <c r="Q175" s="131">
        <v>29.553939499999998</v>
      </c>
      <c r="R175" s="11">
        <f t="shared" si="22"/>
        <v>7.2626885315182497</v>
      </c>
      <c r="S175" s="35">
        <f t="shared" si="23"/>
        <v>9.591985927421506</v>
      </c>
      <c r="AF175" s="34"/>
    </row>
    <row r="176" spans="7:32" ht="18.5" x14ac:dyDescent="0.45">
      <c r="G176" s="59">
        <v>2017</v>
      </c>
      <c r="H176" s="59">
        <v>6</v>
      </c>
      <c r="I176" s="46">
        <f t="shared" si="26"/>
        <v>22</v>
      </c>
      <c r="J176" s="46">
        <f t="shared" si="26"/>
        <v>173</v>
      </c>
      <c r="K176" s="130">
        <v>29.1</v>
      </c>
      <c r="L176" s="130">
        <v>17.8</v>
      </c>
      <c r="M176" s="54">
        <f t="shared" si="19"/>
        <v>23.450000000000003</v>
      </c>
      <c r="N176" s="36">
        <v>47</v>
      </c>
      <c r="O176" s="55">
        <f t="shared" si="20"/>
        <v>56.971016068893405</v>
      </c>
      <c r="P176" s="56">
        <f t="shared" si="21"/>
        <v>51.501798526279643</v>
      </c>
      <c r="Q176" s="131">
        <v>30.641722099999999</v>
      </c>
      <c r="R176" s="11">
        <f t="shared" si="22"/>
        <v>7.4131901298056233</v>
      </c>
      <c r="S176" s="35">
        <f t="shared" si="23"/>
        <v>10.566504661057278</v>
      </c>
      <c r="AF176" s="34"/>
    </row>
    <row r="177" spans="7:32" ht="18.5" x14ac:dyDescent="0.45">
      <c r="G177" s="59">
        <v>2017</v>
      </c>
      <c r="H177" s="59">
        <v>6</v>
      </c>
      <c r="I177" s="46">
        <f t="shared" si="26"/>
        <v>23</v>
      </c>
      <c r="J177" s="46">
        <f t="shared" si="26"/>
        <v>174</v>
      </c>
      <c r="K177" s="130">
        <v>30.3</v>
      </c>
      <c r="L177" s="130">
        <v>19.100000000000001</v>
      </c>
      <c r="M177" s="54">
        <f t="shared" si="19"/>
        <v>24.700000000000003</v>
      </c>
      <c r="N177" s="36">
        <v>32</v>
      </c>
      <c r="O177" s="55">
        <f t="shared" si="20"/>
        <v>58.490748195804812</v>
      </c>
      <c r="P177" s="56">
        <f t="shared" si="21"/>
        <v>52.407710383441106</v>
      </c>
      <c r="Q177" s="131">
        <v>31.319597399999996</v>
      </c>
      <c r="R177" s="11">
        <f t="shared" si="22"/>
        <v>7.8068011469174978</v>
      </c>
      <c r="S177" s="35">
        <f t="shared" si="23"/>
        <v>13.213900402925063</v>
      </c>
      <c r="AF177" s="34"/>
    </row>
    <row r="178" spans="7:32" ht="18.5" x14ac:dyDescent="0.45">
      <c r="G178" s="59">
        <v>2017</v>
      </c>
      <c r="H178" s="59">
        <v>6</v>
      </c>
      <c r="I178" s="46">
        <f t="shared" si="26"/>
        <v>24</v>
      </c>
      <c r="J178" s="46">
        <f t="shared" si="26"/>
        <v>175</v>
      </c>
      <c r="K178" s="130">
        <v>33.1</v>
      </c>
      <c r="L178" s="130">
        <v>21.3</v>
      </c>
      <c r="M178" s="54">
        <f t="shared" si="19"/>
        <v>27.200000000000003</v>
      </c>
      <c r="N178" s="36">
        <v>30</v>
      </c>
      <c r="O178" s="55">
        <f t="shared" si="20"/>
        <v>56.764134921956263</v>
      </c>
      <c r="P178" s="56">
        <f t="shared" si="21"/>
        <v>53.585343366326718</v>
      </c>
      <c r="Q178" s="131">
        <v>31.198593099999997</v>
      </c>
      <c r="R178" s="11">
        <f t="shared" si="22"/>
        <v>8.2340886839174985</v>
      </c>
      <c r="S178" s="35">
        <f t="shared" si="23"/>
        <v>14.302946707460396</v>
      </c>
      <c r="AF178" s="34"/>
    </row>
    <row r="179" spans="7:32" ht="18.5" x14ac:dyDescent="0.45">
      <c r="G179" s="59">
        <v>2017</v>
      </c>
      <c r="H179" s="59">
        <v>6</v>
      </c>
      <c r="I179" s="46">
        <f t="shared" si="26"/>
        <v>25</v>
      </c>
      <c r="J179" s="46">
        <f t="shared" si="26"/>
        <v>176</v>
      </c>
      <c r="K179" s="130">
        <v>34.200000000000003</v>
      </c>
      <c r="L179" s="130">
        <v>23.9</v>
      </c>
      <c r="M179" s="54">
        <f t="shared" si="19"/>
        <v>29.05</v>
      </c>
      <c r="N179" s="36">
        <v>24</v>
      </c>
      <c r="O179" s="55">
        <f t="shared" si="20"/>
        <v>57.682999951128203</v>
      </c>
      <c r="P179" s="56">
        <f t="shared" si="21"/>
        <v>47.530791959729662</v>
      </c>
      <c r="Q179" s="131">
        <v>29.620094099999996</v>
      </c>
      <c r="R179" s="11">
        <f t="shared" si="22"/>
        <v>8.1388687613510236</v>
      </c>
      <c r="S179" s="35">
        <f t="shared" si="23"/>
        <v>13.912295777966973</v>
      </c>
      <c r="AF179" s="34"/>
    </row>
    <row r="180" spans="7:32" ht="18.5" x14ac:dyDescent="0.45">
      <c r="G180" s="59">
        <v>2017</v>
      </c>
      <c r="H180" s="59">
        <v>6</v>
      </c>
      <c r="I180" s="46">
        <f t="shared" si="26"/>
        <v>26</v>
      </c>
      <c r="J180" s="46">
        <f t="shared" si="26"/>
        <v>177</v>
      </c>
      <c r="K180" s="130">
        <v>37.1</v>
      </c>
      <c r="L180" s="130">
        <v>25.5</v>
      </c>
      <c r="M180" s="54">
        <f t="shared" si="19"/>
        <v>31.3</v>
      </c>
      <c r="N180" s="36">
        <v>23.5</v>
      </c>
      <c r="O180" s="55">
        <f t="shared" si="20"/>
        <v>55.120780181378883</v>
      </c>
      <c r="P180" s="56">
        <f t="shared" si="21"/>
        <v>51.152084008319612</v>
      </c>
      <c r="Q180" s="131">
        <v>30.037537999999998</v>
      </c>
      <c r="R180" s="11">
        <f t="shared" si="22"/>
        <v>8.6499548741669976</v>
      </c>
      <c r="S180" s="35">
        <f t="shared" si="23"/>
        <v>15.381877914010484</v>
      </c>
      <c r="AF180" s="34"/>
    </row>
    <row r="181" spans="7:32" ht="18.5" x14ac:dyDescent="0.45">
      <c r="G181" s="59">
        <v>2017</v>
      </c>
      <c r="H181" s="59">
        <v>6</v>
      </c>
      <c r="I181" s="46">
        <f t="shared" si="26"/>
        <v>27</v>
      </c>
      <c r="J181" s="46">
        <f t="shared" si="26"/>
        <v>178</v>
      </c>
      <c r="K181" s="130">
        <v>38</v>
      </c>
      <c r="L181" s="130">
        <v>29.2</v>
      </c>
      <c r="M181" s="54">
        <f t="shared" si="19"/>
        <v>33.6</v>
      </c>
      <c r="N181" s="36">
        <v>32.5</v>
      </c>
      <c r="O181" s="55">
        <f t="shared" si="20"/>
        <v>64.118073036664427</v>
      </c>
      <c r="P181" s="56">
        <f t="shared" si="21"/>
        <v>45.13912341781176</v>
      </c>
      <c r="Q181" s="131">
        <v>30.432790799999999</v>
      </c>
      <c r="R181" s="11">
        <f t="shared" si="22"/>
        <v>9.1742995473588014</v>
      </c>
      <c r="S181" s="35">
        <f t="shared" si="23"/>
        <v>12.652740471191546</v>
      </c>
      <c r="AF181" s="34"/>
    </row>
    <row r="182" spans="7:32" ht="18.5" x14ac:dyDescent="0.45">
      <c r="G182" s="59">
        <v>2017</v>
      </c>
      <c r="H182" s="59">
        <v>6</v>
      </c>
      <c r="I182" s="46">
        <f t="shared" si="26"/>
        <v>28</v>
      </c>
      <c r="J182" s="46">
        <f t="shared" si="26"/>
        <v>179</v>
      </c>
      <c r="K182" s="130">
        <v>36.6</v>
      </c>
      <c r="L182" s="130">
        <v>29.2</v>
      </c>
      <c r="M182" s="54">
        <f t="shared" si="19"/>
        <v>32.9</v>
      </c>
      <c r="N182" s="36">
        <v>36</v>
      </c>
      <c r="O182" s="55">
        <f t="shared" si="20"/>
        <v>69.602311291782215</v>
      </c>
      <c r="P182" s="56">
        <f t="shared" si="21"/>
        <v>41.204568284735082</v>
      </c>
      <c r="Q182" s="131">
        <v>30.294201099999999</v>
      </c>
      <c r="R182" s="11">
        <f t="shared" si="22"/>
        <v>9.0081473151910494</v>
      </c>
      <c r="S182" s="35">
        <f t="shared" si="23"/>
        <v>11.062078545369847</v>
      </c>
      <c r="AF182" s="34"/>
    </row>
    <row r="183" spans="7:32" ht="18.5" x14ac:dyDescent="0.45">
      <c r="G183" s="59">
        <v>2017</v>
      </c>
      <c r="H183" s="59">
        <v>6</v>
      </c>
      <c r="I183" s="46">
        <f t="shared" si="26"/>
        <v>29</v>
      </c>
      <c r="J183" s="46">
        <f t="shared" si="26"/>
        <v>180</v>
      </c>
      <c r="K183" s="130">
        <v>37.9</v>
      </c>
      <c r="L183" s="130">
        <v>28.1</v>
      </c>
      <c r="M183" s="54">
        <f t="shared" si="19"/>
        <v>33</v>
      </c>
      <c r="N183" s="36">
        <v>37</v>
      </c>
      <c r="O183" s="55">
        <f t="shared" si="20"/>
        <v>59.32679197010475</v>
      </c>
      <c r="P183" s="56">
        <f t="shared" si="21"/>
        <v>46.512204904562111</v>
      </c>
      <c r="Q183" s="131">
        <v>29.715557700000002</v>
      </c>
      <c r="R183" s="11">
        <f t="shared" si="22"/>
        <v>8.8535126922533998</v>
      </c>
      <c r="S183" s="35">
        <f t="shared" si="23"/>
        <v>12.282037548337691</v>
      </c>
      <c r="AF183" s="34"/>
    </row>
    <row r="184" spans="7:32" ht="18.5" x14ac:dyDescent="0.45">
      <c r="G184" s="59">
        <v>2017</v>
      </c>
      <c r="H184" s="60">
        <v>6</v>
      </c>
      <c r="I184" s="60">
        <f t="shared" si="26"/>
        <v>30</v>
      </c>
      <c r="J184" s="46">
        <f t="shared" si="26"/>
        <v>181</v>
      </c>
      <c r="K184" s="130">
        <v>36.6</v>
      </c>
      <c r="L184" s="130">
        <v>26.9</v>
      </c>
      <c r="M184" s="54">
        <f t="shared" si="19"/>
        <v>31.75</v>
      </c>
      <c r="N184" s="36">
        <v>32.5</v>
      </c>
      <c r="O184" s="55">
        <f t="shared" si="20"/>
        <v>59.899848755370591</v>
      </c>
      <c r="P184" s="56">
        <f t="shared" si="21"/>
        <v>46.482282634167596</v>
      </c>
      <c r="Q184" s="131">
        <v>29.849122999999999</v>
      </c>
      <c r="R184" s="49">
        <f t="shared" si="22"/>
        <v>8.6744760218722465</v>
      </c>
      <c r="S184" s="48">
        <f t="shared" si="23"/>
        <v>12.78269229483408</v>
      </c>
      <c r="AF184" s="34"/>
    </row>
    <row r="185" spans="7:32" ht="18.5" x14ac:dyDescent="0.45">
      <c r="G185" s="59">
        <v>2017</v>
      </c>
      <c r="H185" s="59">
        <v>7</v>
      </c>
      <c r="I185" s="46">
        <v>1</v>
      </c>
      <c r="J185" s="46">
        <f t="shared" si="26"/>
        <v>182</v>
      </c>
      <c r="K185" s="130">
        <v>35.700000000000003</v>
      </c>
      <c r="L185" s="130">
        <v>25.2</v>
      </c>
      <c r="M185" s="54">
        <f t="shared" si="19"/>
        <v>30.450000000000003</v>
      </c>
      <c r="N185" s="36">
        <v>12</v>
      </c>
      <c r="O185" s="55">
        <f t="shared" si="20"/>
        <v>56.643215387430004</v>
      </c>
      <c r="P185" s="56">
        <f t="shared" si="21"/>
        <v>47.580300925441222</v>
      </c>
      <c r="Q185" s="131">
        <v>29.367199299999999</v>
      </c>
      <c r="R185" s="11">
        <f t="shared" si="22"/>
        <v>8.3105136029096247</v>
      </c>
      <c r="S185" s="35">
        <f t="shared" si="23"/>
        <v>15.916134843079007</v>
      </c>
      <c r="AF185" s="34"/>
    </row>
    <row r="186" spans="7:32" ht="18.5" x14ac:dyDescent="0.45">
      <c r="G186" s="59">
        <v>2017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30">
        <v>37.799999999999997</v>
      </c>
      <c r="L186" s="130">
        <v>27.1</v>
      </c>
      <c r="M186" s="54">
        <f t="shared" si="19"/>
        <v>32.450000000000003</v>
      </c>
      <c r="N186" s="36">
        <v>12.5</v>
      </c>
      <c r="O186" s="55">
        <f t="shared" si="20"/>
        <v>54.684138808486026</v>
      </c>
      <c r="P186" s="56">
        <f t="shared" si="21"/>
        <v>46.809622820064021</v>
      </c>
      <c r="Q186" s="131">
        <v>28.620238499999996</v>
      </c>
      <c r="R186" s="11">
        <f t="shared" si="22"/>
        <v>8.434849364825622</v>
      </c>
      <c r="S186" s="35">
        <f t="shared" si="23"/>
        <v>15.920478321249934</v>
      </c>
      <c r="AF186" s="34"/>
    </row>
    <row r="187" spans="7:32" ht="18.5" x14ac:dyDescent="0.45">
      <c r="G187" s="59">
        <v>2017</v>
      </c>
      <c r="H187" s="59">
        <v>7</v>
      </c>
      <c r="I187" s="46">
        <f t="shared" si="27"/>
        <v>3</v>
      </c>
      <c r="J187" s="46">
        <f t="shared" si="26"/>
        <v>184</v>
      </c>
      <c r="K187" s="130">
        <v>39.9</v>
      </c>
      <c r="L187" s="130">
        <v>31</v>
      </c>
      <c r="M187" s="54">
        <f t="shared" si="19"/>
        <v>35.450000000000003</v>
      </c>
      <c r="N187" s="36">
        <v>12.5</v>
      </c>
      <c r="O187" s="55">
        <f t="shared" si="20"/>
        <v>54.614010149672019</v>
      </c>
      <c r="P187" s="56">
        <f t="shared" si="21"/>
        <v>38.885175226566467</v>
      </c>
      <c r="Q187" s="131">
        <v>26.068680699999998</v>
      </c>
      <c r="R187" s="11">
        <f t="shared" si="22"/>
        <v>8.1415422552678738</v>
      </c>
      <c r="S187" s="35">
        <f t="shared" si="23"/>
        <v>13.707176547183307</v>
      </c>
      <c r="AF187" s="34"/>
    </row>
    <row r="188" spans="7:32" ht="18.5" x14ac:dyDescent="0.45">
      <c r="G188" s="59">
        <v>2017</v>
      </c>
      <c r="H188" s="59">
        <v>7</v>
      </c>
      <c r="I188" s="46">
        <f t="shared" si="27"/>
        <v>4</v>
      </c>
      <c r="J188" s="46">
        <f t="shared" si="27"/>
        <v>185</v>
      </c>
      <c r="K188" s="130">
        <v>39.6</v>
      </c>
      <c r="L188" s="130">
        <v>31.1</v>
      </c>
      <c r="M188" s="54">
        <f t="shared" si="19"/>
        <v>35.35</v>
      </c>
      <c r="N188" s="36">
        <v>21.5</v>
      </c>
      <c r="O188" s="55">
        <f t="shared" si="20"/>
        <v>60.157655015143341</v>
      </c>
      <c r="P188" s="56">
        <f t="shared" si="21"/>
        <v>40.907205410297472</v>
      </c>
      <c r="Q188" s="131">
        <v>28.062111399999999</v>
      </c>
      <c r="R188" s="11">
        <f t="shared" si="22"/>
        <v>8.7476546606371492</v>
      </c>
      <c r="S188" s="35">
        <f t="shared" si="23"/>
        <v>13.168310465496202</v>
      </c>
      <c r="AF188" s="34"/>
    </row>
    <row r="189" spans="7:32" ht="18.5" x14ac:dyDescent="0.45">
      <c r="G189" s="59">
        <v>2017</v>
      </c>
      <c r="H189" s="59">
        <v>7</v>
      </c>
      <c r="I189" s="46">
        <f t="shared" si="27"/>
        <v>5</v>
      </c>
      <c r="J189" s="46">
        <f t="shared" si="27"/>
        <v>186</v>
      </c>
      <c r="K189" s="130">
        <v>39.6</v>
      </c>
      <c r="L189" s="130">
        <v>27.7</v>
      </c>
      <c r="M189" s="54">
        <f t="shared" si="19"/>
        <v>33.65</v>
      </c>
      <c r="N189" s="36">
        <v>31</v>
      </c>
      <c r="O189" s="55">
        <f t="shared" si="20"/>
        <v>55.173312175449375</v>
      </c>
      <c r="P189" s="56">
        <f t="shared" si="21"/>
        <v>52.524993191027818</v>
      </c>
      <c r="Q189" s="131">
        <v>30.452469699999995</v>
      </c>
      <c r="R189" s="11">
        <f t="shared" si="22"/>
        <v>9.189162154971223</v>
      </c>
      <c r="S189" s="35">
        <f t="shared" si="23"/>
        <v>14.889076737931696</v>
      </c>
      <c r="AF189" s="34"/>
    </row>
    <row r="190" spans="7:32" ht="18.5" x14ac:dyDescent="0.45">
      <c r="G190" s="59">
        <v>2017</v>
      </c>
      <c r="H190" s="59">
        <v>7</v>
      </c>
      <c r="I190" s="46">
        <f t="shared" si="27"/>
        <v>6</v>
      </c>
      <c r="J190" s="46">
        <f t="shared" si="27"/>
        <v>187</v>
      </c>
      <c r="K190" s="130">
        <v>37.700000000000003</v>
      </c>
      <c r="L190" s="130">
        <v>29.5</v>
      </c>
      <c r="M190" s="54">
        <f t="shared" si="19"/>
        <v>33.6</v>
      </c>
      <c r="N190" s="36">
        <v>50.5</v>
      </c>
      <c r="O190" s="55">
        <f t="shared" si="20"/>
        <v>65.821132250855669</v>
      </c>
      <c r="P190" s="56">
        <f t="shared" si="21"/>
        <v>43.178662756561337</v>
      </c>
      <c r="Q190" s="131">
        <v>30.157286199999998</v>
      </c>
      <c r="R190" s="11">
        <f t="shared" si="22"/>
        <v>9.0912456551381986</v>
      </c>
      <c r="S190" s="35">
        <f t="shared" si="23"/>
        <v>9.7020245117766031</v>
      </c>
      <c r="AF190" s="34"/>
    </row>
    <row r="191" spans="7:32" ht="18.5" x14ac:dyDescent="0.45">
      <c r="G191" s="59">
        <v>2017</v>
      </c>
      <c r="H191" s="59">
        <v>7</v>
      </c>
      <c r="I191" s="46">
        <f t="shared" si="27"/>
        <v>7</v>
      </c>
      <c r="J191" s="46">
        <f t="shared" si="27"/>
        <v>188</v>
      </c>
      <c r="K191" s="130">
        <v>36</v>
      </c>
      <c r="L191" s="130">
        <v>27.4</v>
      </c>
      <c r="M191" s="54">
        <f t="shared" si="19"/>
        <v>31.7</v>
      </c>
      <c r="N191" s="36">
        <v>42</v>
      </c>
      <c r="O191" s="55">
        <f t="shared" si="20"/>
        <v>51.865882853083825</v>
      </c>
      <c r="P191" s="56">
        <f t="shared" si="21"/>
        <v>35.683727402921683</v>
      </c>
      <c r="Q191" s="131">
        <v>24.336100099999999</v>
      </c>
      <c r="R191" s="11">
        <f t="shared" si="22"/>
        <v>7.0651957407817498</v>
      </c>
      <c r="S191" s="35">
        <f t="shared" si="23"/>
        <v>8.857078218630738</v>
      </c>
      <c r="AF191" s="34"/>
    </row>
    <row r="192" spans="7:32" ht="18.5" x14ac:dyDescent="0.45">
      <c r="G192" s="59">
        <v>2017</v>
      </c>
      <c r="H192" s="59">
        <v>7</v>
      </c>
      <c r="I192" s="46">
        <f t="shared" si="27"/>
        <v>8</v>
      </c>
      <c r="J192" s="46">
        <f t="shared" si="27"/>
        <v>189</v>
      </c>
      <c r="K192" s="130">
        <v>34.799999999999997</v>
      </c>
      <c r="L192" s="130">
        <v>21.9</v>
      </c>
      <c r="M192" s="54">
        <f t="shared" si="19"/>
        <v>28.349999999999998</v>
      </c>
      <c r="N192" s="36">
        <v>25.5</v>
      </c>
      <c r="O192" s="55">
        <f t="shared" si="20"/>
        <v>54.457618911779655</v>
      </c>
      <c r="P192" s="56">
        <f t="shared" si="21"/>
        <v>56.200262716956594</v>
      </c>
      <c r="Q192" s="131">
        <v>31.294894099999997</v>
      </c>
      <c r="R192" s="11">
        <f t="shared" si="22"/>
        <v>8.470581162323473</v>
      </c>
      <c r="S192" s="35">
        <f t="shared" si="23"/>
        <v>15.95348015568082</v>
      </c>
      <c r="AF192" s="34"/>
    </row>
    <row r="193" spans="7:32" ht="18.5" x14ac:dyDescent="0.45">
      <c r="G193" s="59">
        <v>2017</v>
      </c>
      <c r="H193" s="59">
        <v>7</v>
      </c>
      <c r="I193" s="46">
        <f t="shared" si="27"/>
        <v>9</v>
      </c>
      <c r="J193" s="46">
        <f t="shared" si="27"/>
        <v>190</v>
      </c>
      <c r="K193" s="130">
        <v>35.1</v>
      </c>
      <c r="L193" s="130">
        <v>25.1</v>
      </c>
      <c r="M193" s="54">
        <f t="shared" si="19"/>
        <v>30.1</v>
      </c>
      <c r="N193" s="36">
        <v>22.5</v>
      </c>
      <c r="O193" s="55">
        <f t="shared" si="20"/>
        <v>62.202009876490862</v>
      </c>
      <c r="P193" s="56">
        <f t="shared" si="21"/>
        <v>49.76160790119269</v>
      </c>
      <c r="Q193" s="131">
        <v>31.472004199999997</v>
      </c>
      <c r="R193" s="11">
        <f t="shared" si="22"/>
        <v>8.8415402919206976</v>
      </c>
      <c r="S193" s="35">
        <f t="shared" si="23"/>
        <v>14.942403214852018</v>
      </c>
      <c r="AF193" s="34"/>
    </row>
    <row r="194" spans="7:32" ht="18.5" x14ac:dyDescent="0.45">
      <c r="G194" s="59">
        <v>2017</v>
      </c>
      <c r="H194" s="59">
        <v>7</v>
      </c>
      <c r="I194" s="46">
        <f t="shared" si="27"/>
        <v>10</v>
      </c>
      <c r="J194" s="46">
        <f t="shared" si="27"/>
        <v>191</v>
      </c>
      <c r="K194" s="130">
        <v>37.5</v>
      </c>
      <c r="L194" s="130">
        <v>26.2</v>
      </c>
      <c r="M194" s="54">
        <f t="shared" si="19"/>
        <v>31.85</v>
      </c>
      <c r="N194" s="36">
        <v>25.5</v>
      </c>
      <c r="O194" s="55">
        <f t="shared" si="20"/>
        <v>56.489141057666131</v>
      </c>
      <c r="P194" s="56">
        <f t="shared" si="21"/>
        <v>51.066183516130181</v>
      </c>
      <c r="Q194" s="131">
        <v>30.382546799999997</v>
      </c>
      <c r="R194" s="11">
        <f t="shared" si="22"/>
        <v>8.8473140761562981</v>
      </c>
      <c r="S194" s="35">
        <f t="shared" si="23"/>
        <v>15.1233880518205</v>
      </c>
      <c r="AF194" s="34"/>
    </row>
    <row r="195" spans="7:32" ht="18.5" x14ac:dyDescent="0.45">
      <c r="G195" s="59">
        <v>2017</v>
      </c>
      <c r="H195" s="59">
        <v>7</v>
      </c>
      <c r="I195" s="46">
        <f t="shared" si="27"/>
        <v>11</v>
      </c>
      <c r="J195" s="46">
        <f t="shared" si="27"/>
        <v>192</v>
      </c>
      <c r="K195" s="130">
        <v>37</v>
      </c>
      <c r="L195" s="130">
        <v>27</v>
      </c>
      <c r="M195" s="54">
        <f t="shared" si="19"/>
        <v>32</v>
      </c>
      <c r="N195" s="36">
        <v>25.5</v>
      </c>
      <c r="O195" s="55">
        <f t="shared" si="20"/>
        <v>57.543024223341263</v>
      </c>
      <c r="P195" s="56">
        <f t="shared" si="21"/>
        <v>46.034419378673014</v>
      </c>
      <c r="Q195" s="131">
        <v>29.1147232</v>
      </c>
      <c r="R195" s="11">
        <f t="shared" si="22"/>
        <v>8.5037410080863989</v>
      </c>
      <c r="S195" s="35">
        <f t="shared" si="23"/>
        <v>13.712387751472107</v>
      </c>
      <c r="AF195" s="34"/>
    </row>
    <row r="196" spans="7:32" ht="18.5" x14ac:dyDescent="0.45">
      <c r="G196" s="59">
        <v>2017</v>
      </c>
      <c r="H196" s="59">
        <v>7</v>
      </c>
      <c r="I196" s="46">
        <f t="shared" si="27"/>
        <v>12</v>
      </c>
      <c r="J196" s="46">
        <f t="shared" si="27"/>
        <v>193</v>
      </c>
      <c r="K196" s="130">
        <v>38.4</v>
      </c>
      <c r="L196" s="130">
        <v>27.8</v>
      </c>
      <c r="M196" s="54">
        <f t="shared" si="19"/>
        <v>33.1</v>
      </c>
      <c r="N196" s="36">
        <v>23</v>
      </c>
      <c r="O196" s="55">
        <f t="shared" si="20"/>
        <v>57.61560938724994</v>
      </c>
      <c r="P196" s="56">
        <f t="shared" si="21"/>
        <v>48.85803676038794</v>
      </c>
      <c r="Q196" s="131">
        <v>30.0132534</v>
      </c>
      <c r="R196" s="11">
        <f t="shared" si="22"/>
        <v>8.9598115176218993</v>
      </c>
      <c r="S196" s="35">
        <f t="shared" si="23"/>
        <v>15.060720850679845</v>
      </c>
      <c r="AF196" s="34"/>
    </row>
    <row r="197" spans="7:32" ht="18.5" x14ac:dyDescent="0.45">
      <c r="G197" s="59">
        <v>2017</v>
      </c>
      <c r="H197" s="59">
        <v>7</v>
      </c>
      <c r="I197" s="46">
        <f t="shared" si="27"/>
        <v>13</v>
      </c>
      <c r="J197" s="46">
        <f t="shared" si="27"/>
        <v>194</v>
      </c>
      <c r="K197" s="130">
        <v>37.799999999999997</v>
      </c>
      <c r="L197" s="130">
        <v>28.4</v>
      </c>
      <c r="M197" s="54">
        <f t="shared" ref="M197:M260" si="28">(K197+L197)/2</f>
        <v>33.099999999999994</v>
      </c>
      <c r="N197" s="36">
        <v>25.5</v>
      </c>
      <c r="O197" s="55">
        <f t="shared" ref="O197:O260" si="29">((Q197)/(0.16*(K197-(L197))^0.5))</f>
        <v>60.110739914585004</v>
      </c>
      <c r="P197" s="56">
        <f t="shared" ref="P197:P260" si="30">0.16*((K197-L197)^1/2)*O197</f>
        <v>45.203276415767917</v>
      </c>
      <c r="Q197" s="131">
        <v>29.487366199999997</v>
      </c>
      <c r="R197" s="11">
        <f t="shared" ref="R197:R260" si="31">0.0023*0.408*O197*(K197-L197)^0.5*(M197+17.8)</f>
        <v>8.8028192006366961</v>
      </c>
      <c r="S197" s="35">
        <f t="shared" ref="S197:S260" si="32">0.31*(IF(N197&gt;50,1,(1+(50-N197)/70)))*(P197+2.09)*((M197/(M197+15)))</f>
        <v>13.620021155051202</v>
      </c>
      <c r="AF197" s="34"/>
    </row>
    <row r="198" spans="7:32" ht="18.5" x14ac:dyDescent="0.45">
      <c r="G198" s="59">
        <v>2017</v>
      </c>
      <c r="H198" s="59">
        <v>7</v>
      </c>
      <c r="I198" s="46">
        <f t="shared" si="27"/>
        <v>14</v>
      </c>
      <c r="J198" s="46">
        <f t="shared" si="27"/>
        <v>195</v>
      </c>
      <c r="K198" s="130">
        <v>37.799999999999997</v>
      </c>
      <c r="L198" s="130">
        <v>25.7</v>
      </c>
      <c r="M198" s="54">
        <f t="shared" si="28"/>
        <v>31.75</v>
      </c>
      <c r="N198" s="36">
        <v>27</v>
      </c>
      <c r="O198" s="55">
        <f t="shared" si="29"/>
        <v>48.800862317804309</v>
      </c>
      <c r="P198" s="56">
        <f t="shared" si="30"/>
        <v>47.239234723634567</v>
      </c>
      <c r="Q198" s="131">
        <v>27.1606503</v>
      </c>
      <c r="R198" s="11">
        <f t="shared" si="31"/>
        <v>7.8931769541707224</v>
      </c>
      <c r="S198" s="35">
        <f t="shared" si="32"/>
        <v>13.797903232197314</v>
      </c>
      <c r="AF198" s="34"/>
    </row>
    <row r="199" spans="7:32" ht="18.5" x14ac:dyDescent="0.45">
      <c r="G199" s="59">
        <v>2017</v>
      </c>
      <c r="H199" s="59">
        <v>7</v>
      </c>
      <c r="I199" s="46">
        <f t="shared" si="27"/>
        <v>15</v>
      </c>
      <c r="J199" s="46">
        <f t="shared" si="27"/>
        <v>196</v>
      </c>
      <c r="K199" s="130">
        <v>37.700000000000003</v>
      </c>
      <c r="L199" s="130">
        <v>27.2</v>
      </c>
      <c r="M199" s="54">
        <f t="shared" si="28"/>
        <v>32.450000000000003</v>
      </c>
      <c r="N199" s="36">
        <v>30.5</v>
      </c>
      <c r="O199" s="55">
        <f t="shared" si="29"/>
        <v>54.4635430463548</v>
      </c>
      <c r="P199" s="56">
        <f t="shared" si="30"/>
        <v>45.749376158938048</v>
      </c>
      <c r="Q199" s="131">
        <v>28.237127999999998</v>
      </c>
      <c r="R199" s="11">
        <f t="shared" si="31"/>
        <v>8.3219404749300008</v>
      </c>
      <c r="S199" s="35">
        <f t="shared" si="32"/>
        <v>12.967333524052364</v>
      </c>
      <c r="AF199" s="34"/>
    </row>
    <row r="200" spans="7:32" ht="18.5" x14ac:dyDescent="0.45">
      <c r="G200" s="59">
        <v>2017</v>
      </c>
      <c r="H200" s="59">
        <v>7</v>
      </c>
      <c r="I200" s="46">
        <f t="shared" si="27"/>
        <v>16</v>
      </c>
      <c r="J200" s="46">
        <f t="shared" si="27"/>
        <v>197</v>
      </c>
      <c r="K200" s="130">
        <v>37.799999999999997</v>
      </c>
      <c r="L200" s="130">
        <v>27.5</v>
      </c>
      <c r="M200" s="54">
        <f t="shared" si="28"/>
        <v>32.65</v>
      </c>
      <c r="N200" s="36">
        <v>45</v>
      </c>
      <c r="O200" s="55">
        <f t="shared" si="29"/>
        <v>56.946704502025575</v>
      </c>
      <c r="P200" s="56">
        <f t="shared" si="30"/>
        <v>46.924084509669065</v>
      </c>
      <c r="Q200" s="131">
        <v>29.242007999999998</v>
      </c>
      <c r="R200" s="11">
        <f t="shared" si="31"/>
        <v>8.6523958156139997</v>
      </c>
      <c r="S200" s="35">
        <f t="shared" si="32"/>
        <v>11.154910576329231</v>
      </c>
      <c r="AF200" s="34"/>
    </row>
    <row r="201" spans="7:32" ht="18.5" x14ac:dyDescent="0.45">
      <c r="G201" s="59">
        <v>2017</v>
      </c>
      <c r="H201" s="59">
        <v>7</v>
      </c>
      <c r="I201" s="46">
        <f t="shared" si="27"/>
        <v>17</v>
      </c>
      <c r="J201" s="46">
        <f t="shared" si="27"/>
        <v>198</v>
      </c>
      <c r="K201" s="130">
        <v>38.9</v>
      </c>
      <c r="L201" s="130">
        <v>29.3</v>
      </c>
      <c r="M201" s="54">
        <f t="shared" si="28"/>
        <v>34.1</v>
      </c>
      <c r="N201" s="36">
        <v>35.5</v>
      </c>
      <c r="O201" s="55">
        <f t="shared" si="29"/>
        <v>59.506628520797491</v>
      </c>
      <c r="P201" s="56">
        <f t="shared" si="30"/>
        <v>45.701090703972461</v>
      </c>
      <c r="Q201" s="131">
        <v>29.499927199999995</v>
      </c>
      <c r="R201" s="11">
        <f t="shared" si="31"/>
        <v>8.9795860901531981</v>
      </c>
      <c r="S201" s="35">
        <f t="shared" si="32"/>
        <v>12.420531823036963</v>
      </c>
      <c r="AF201" s="34"/>
    </row>
    <row r="202" spans="7:32" ht="18.5" x14ac:dyDescent="0.45">
      <c r="G202" s="59">
        <v>2017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30">
        <v>39.6</v>
      </c>
      <c r="L202" s="130">
        <v>31.1</v>
      </c>
      <c r="M202" s="54">
        <f t="shared" si="28"/>
        <v>35.35</v>
      </c>
      <c r="N202" s="36">
        <v>27.5</v>
      </c>
      <c r="O202" s="55">
        <f t="shared" si="29"/>
        <v>60.680046994177289</v>
      </c>
      <c r="P202" s="56">
        <f t="shared" si="30"/>
        <v>41.262431956040558</v>
      </c>
      <c r="Q202" s="131">
        <v>28.305794799999997</v>
      </c>
      <c r="R202" s="11">
        <f t="shared" si="31"/>
        <v>8.8236168075812991</v>
      </c>
      <c r="S202" s="35">
        <f t="shared" si="32"/>
        <v>12.468344550177337</v>
      </c>
      <c r="AF202" s="34"/>
    </row>
    <row r="203" spans="7:32" ht="18.5" x14ac:dyDescent="0.45">
      <c r="G203" s="59">
        <v>2017</v>
      </c>
      <c r="H203" s="59">
        <v>7</v>
      </c>
      <c r="I203" s="46">
        <f t="shared" si="33"/>
        <v>19</v>
      </c>
      <c r="J203" s="46">
        <f t="shared" si="33"/>
        <v>200</v>
      </c>
      <c r="K203" s="130">
        <v>38</v>
      </c>
      <c r="L203" s="130">
        <v>31.4</v>
      </c>
      <c r="M203" s="54">
        <f t="shared" si="28"/>
        <v>34.700000000000003</v>
      </c>
      <c r="N203" s="36">
        <v>44</v>
      </c>
      <c r="O203" s="55">
        <f t="shared" si="29"/>
        <v>70.170502517570483</v>
      </c>
      <c r="P203" s="56">
        <f t="shared" si="30"/>
        <v>37.050025329277226</v>
      </c>
      <c r="Q203" s="131">
        <v>28.843405599999997</v>
      </c>
      <c r="R203" s="11">
        <f t="shared" si="31"/>
        <v>8.8812451268100006</v>
      </c>
      <c r="S203" s="35">
        <f t="shared" si="32"/>
        <v>9.1975346902830299</v>
      </c>
      <c r="AF203" s="34"/>
    </row>
    <row r="204" spans="7:32" ht="18.5" x14ac:dyDescent="0.45">
      <c r="G204" s="59">
        <v>2017</v>
      </c>
      <c r="H204" s="59">
        <v>7</v>
      </c>
      <c r="I204" s="46">
        <f t="shared" si="33"/>
        <v>20</v>
      </c>
      <c r="J204" s="46">
        <f t="shared" si="33"/>
        <v>201</v>
      </c>
      <c r="K204" s="130">
        <v>37.4</v>
      </c>
      <c r="L204" s="130">
        <v>27.5</v>
      </c>
      <c r="M204" s="54">
        <f t="shared" si="28"/>
        <v>32.450000000000003</v>
      </c>
      <c r="N204" s="36">
        <v>36.5</v>
      </c>
      <c r="O204" s="55">
        <f t="shared" si="29"/>
        <v>58.822635339416884</v>
      </c>
      <c r="P204" s="56">
        <f t="shared" si="30"/>
        <v>46.587527188818164</v>
      </c>
      <c r="Q204" s="131">
        <v>29.612976199999999</v>
      </c>
      <c r="R204" s="11">
        <f t="shared" si="31"/>
        <v>8.7274252970032506</v>
      </c>
      <c r="S204" s="35">
        <f t="shared" si="32"/>
        <v>12.309973604431434</v>
      </c>
      <c r="AF204" s="34"/>
    </row>
    <row r="205" spans="7:32" ht="18.5" x14ac:dyDescent="0.45">
      <c r="G205" s="59">
        <v>2017</v>
      </c>
      <c r="H205" s="59">
        <v>7</v>
      </c>
      <c r="I205" s="46">
        <f t="shared" si="33"/>
        <v>21</v>
      </c>
      <c r="J205" s="46">
        <f t="shared" si="33"/>
        <v>202</v>
      </c>
      <c r="K205" s="130">
        <v>38.4</v>
      </c>
      <c r="L205" s="130">
        <v>30.1</v>
      </c>
      <c r="M205" s="54">
        <f t="shared" si="28"/>
        <v>34.25</v>
      </c>
      <c r="N205" s="36">
        <v>50.5</v>
      </c>
      <c r="O205" s="55">
        <f t="shared" si="29"/>
        <v>63.010891839343948</v>
      </c>
      <c r="P205" s="56">
        <f t="shared" si="30"/>
        <v>41.83923218132437</v>
      </c>
      <c r="Q205" s="131">
        <v>29.045218999999999</v>
      </c>
      <c r="R205" s="11">
        <f t="shared" si="31"/>
        <v>8.8667284010917484</v>
      </c>
      <c r="S205" s="35">
        <f t="shared" si="32"/>
        <v>9.4704288870093691</v>
      </c>
      <c r="AF205" s="34"/>
    </row>
    <row r="206" spans="7:32" ht="18.5" x14ac:dyDescent="0.45">
      <c r="G206" s="59">
        <v>2017</v>
      </c>
      <c r="H206" s="59">
        <v>7</v>
      </c>
      <c r="I206" s="46">
        <f t="shared" si="33"/>
        <v>22</v>
      </c>
      <c r="J206" s="46">
        <f t="shared" si="33"/>
        <v>203</v>
      </c>
      <c r="K206" s="130">
        <v>38.1</v>
      </c>
      <c r="L206" s="130">
        <v>30.8</v>
      </c>
      <c r="M206" s="54">
        <f t="shared" si="28"/>
        <v>34.450000000000003</v>
      </c>
      <c r="N206" s="36">
        <v>47</v>
      </c>
      <c r="O206" s="55">
        <f t="shared" si="29"/>
        <v>63.199752233439305</v>
      </c>
      <c r="P206" s="56">
        <f t="shared" si="30"/>
        <v>36.908655304328562</v>
      </c>
      <c r="Q206" s="131">
        <v>27.321012399999997</v>
      </c>
      <c r="R206" s="11">
        <f t="shared" si="31"/>
        <v>8.3724217961834988</v>
      </c>
      <c r="S206" s="35">
        <f t="shared" si="32"/>
        <v>8.7833275084639943</v>
      </c>
      <c r="AF206" s="34"/>
    </row>
    <row r="207" spans="7:32" ht="18.5" x14ac:dyDescent="0.45">
      <c r="G207" s="59">
        <v>2017</v>
      </c>
      <c r="H207" s="59">
        <v>7</v>
      </c>
      <c r="I207" s="46">
        <f t="shared" si="33"/>
        <v>23</v>
      </c>
      <c r="J207" s="46">
        <f t="shared" si="33"/>
        <v>204</v>
      </c>
      <c r="K207" s="130">
        <v>38.1</v>
      </c>
      <c r="L207" s="130">
        <v>28.1</v>
      </c>
      <c r="M207" s="54">
        <f t="shared" si="28"/>
        <v>33.1</v>
      </c>
      <c r="N207" s="36">
        <v>37</v>
      </c>
      <c r="O207" s="55">
        <f t="shared" si="29"/>
        <v>57.949340734122153</v>
      </c>
      <c r="P207" s="56">
        <f t="shared" si="30"/>
        <v>46.359472587297724</v>
      </c>
      <c r="Q207" s="131">
        <v>29.320304899999996</v>
      </c>
      <c r="R207" s="11">
        <f t="shared" si="31"/>
        <v>8.7529466413396477</v>
      </c>
      <c r="S207" s="35">
        <f t="shared" si="32"/>
        <v>12.25501133712971</v>
      </c>
      <c r="AF207" s="34"/>
    </row>
    <row r="208" spans="7:32" ht="18.5" x14ac:dyDescent="0.45">
      <c r="G208" s="59">
        <v>2017</v>
      </c>
      <c r="H208" s="59">
        <v>7</v>
      </c>
      <c r="I208" s="46">
        <f t="shared" si="33"/>
        <v>24</v>
      </c>
      <c r="J208" s="46">
        <f t="shared" si="33"/>
        <v>205</v>
      </c>
      <c r="K208" s="130">
        <v>35.200000000000003</v>
      </c>
      <c r="L208" s="130">
        <v>26.5</v>
      </c>
      <c r="M208" s="54">
        <f t="shared" si="28"/>
        <v>30.85</v>
      </c>
      <c r="N208" s="36">
        <v>32.5</v>
      </c>
      <c r="O208" s="55">
        <f t="shared" si="29"/>
        <v>62.745708372639903</v>
      </c>
      <c r="P208" s="56">
        <f t="shared" si="30"/>
        <v>43.67101302735739</v>
      </c>
      <c r="Q208" s="131">
        <v>29.611720099999999</v>
      </c>
      <c r="R208" s="11">
        <f t="shared" si="31"/>
        <v>8.4491787225032251</v>
      </c>
      <c r="S208" s="35">
        <f t="shared" si="32"/>
        <v>11.931173611971985</v>
      </c>
      <c r="AF208" s="34"/>
    </row>
    <row r="209" spans="7:32" ht="18.5" x14ac:dyDescent="0.45">
      <c r="G209" s="59">
        <v>2017</v>
      </c>
      <c r="H209" s="59">
        <v>7</v>
      </c>
      <c r="I209" s="46">
        <f t="shared" si="33"/>
        <v>25</v>
      </c>
      <c r="J209" s="46">
        <f t="shared" si="33"/>
        <v>206</v>
      </c>
      <c r="K209" s="130">
        <v>35.799999999999997</v>
      </c>
      <c r="L209" s="130">
        <v>26.4</v>
      </c>
      <c r="M209" s="54">
        <f t="shared" si="28"/>
        <v>31.099999999999998</v>
      </c>
      <c r="N209" s="36">
        <v>31</v>
      </c>
      <c r="O209" s="55">
        <f t="shared" si="29"/>
        <v>59.409991363341511</v>
      </c>
      <c r="P209" s="56">
        <f t="shared" si="30"/>
        <v>44.676313505232812</v>
      </c>
      <c r="Q209" s="131">
        <v>29.143613499999997</v>
      </c>
      <c r="R209" s="11">
        <f t="shared" si="31"/>
        <v>8.3583446363797478</v>
      </c>
      <c r="S209" s="35">
        <f t="shared" si="32"/>
        <v>12.435013491432139</v>
      </c>
      <c r="AF209" s="34"/>
    </row>
    <row r="210" spans="7:32" ht="18.5" x14ac:dyDescent="0.45">
      <c r="G210" s="59">
        <v>2017</v>
      </c>
      <c r="H210" s="59">
        <v>7</v>
      </c>
      <c r="I210" s="46">
        <f t="shared" si="33"/>
        <v>26</v>
      </c>
      <c r="J210" s="46">
        <f t="shared" si="33"/>
        <v>207</v>
      </c>
      <c r="K210" s="130">
        <v>37.1</v>
      </c>
      <c r="L210" s="130">
        <v>25.5</v>
      </c>
      <c r="M210" s="54">
        <f t="shared" si="28"/>
        <v>31.3</v>
      </c>
      <c r="N210" s="36">
        <v>30.5</v>
      </c>
      <c r="O210" s="55">
        <f t="shared" si="29"/>
        <v>53.649407250693905</v>
      </c>
      <c r="P210" s="56">
        <f t="shared" si="30"/>
        <v>49.786649928643953</v>
      </c>
      <c r="Q210" s="131">
        <v>29.235727499999999</v>
      </c>
      <c r="R210" s="11">
        <f t="shared" si="31"/>
        <v>8.4190563017662488</v>
      </c>
      <c r="S210" s="35">
        <f t="shared" si="32"/>
        <v>13.900229100912711</v>
      </c>
      <c r="AF210" s="34"/>
    </row>
    <row r="211" spans="7:32" ht="18.5" x14ac:dyDescent="0.45">
      <c r="G211" s="59">
        <v>2017</v>
      </c>
      <c r="H211" s="59">
        <v>7</v>
      </c>
      <c r="I211" s="46">
        <f t="shared" si="33"/>
        <v>27</v>
      </c>
      <c r="J211" s="46">
        <f t="shared" si="33"/>
        <v>208</v>
      </c>
      <c r="K211" s="130">
        <v>38.799999999999997</v>
      </c>
      <c r="L211" s="130">
        <v>28</v>
      </c>
      <c r="M211" s="54">
        <f t="shared" si="28"/>
        <v>33.4</v>
      </c>
      <c r="N211" s="36">
        <v>25.5</v>
      </c>
      <c r="O211" s="55">
        <f t="shared" si="29"/>
        <v>53.901646371188939</v>
      </c>
      <c r="P211" s="56">
        <f t="shared" si="30"/>
        <v>46.571022464707234</v>
      </c>
      <c r="Q211" s="131">
        <v>28.342221699999996</v>
      </c>
      <c r="R211" s="11">
        <f t="shared" si="31"/>
        <v>8.5108290698495974</v>
      </c>
      <c r="S211" s="35">
        <f t="shared" si="32"/>
        <v>14.053283179946927</v>
      </c>
      <c r="AF211" s="34"/>
    </row>
    <row r="212" spans="7:32" ht="18.5" x14ac:dyDescent="0.45">
      <c r="G212" s="59">
        <v>2017</v>
      </c>
      <c r="H212" s="59">
        <v>7</v>
      </c>
      <c r="I212" s="46">
        <f t="shared" si="33"/>
        <v>28</v>
      </c>
      <c r="J212" s="46">
        <f t="shared" si="33"/>
        <v>209</v>
      </c>
      <c r="K212" s="130">
        <v>38.299999999999997</v>
      </c>
      <c r="L212" s="130">
        <v>30.4</v>
      </c>
      <c r="M212" s="54">
        <f t="shared" si="28"/>
        <v>34.349999999999994</v>
      </c>
      <c r="N212" s="36">
        <v>42.5</v>
      </c>
      <c r="O212" s="55">
        <f t="shared" si="29"/>
        <v>61.399449368713775</v>
      </c>
      <c r="P212" s="56">
        <f t="shared" si="30"/>
        <v>38.804452001027101</v>
      </c>
      <c r="Q212" s="131">
        <v>27.612008899999999</v>
      </c>
      <c r="R212" s="11">
        <f t="shared" si="31"/>
        <v>8.4454021391517724</v>
      </c>
      <c r="S212" s="35">
        <f t="shared" si="32"/>
        <v>9.7694324331459352</v>
      </c>
      <c r="AF212" s="34"/>
    </row>
    <row r="213" spans="7:32" ht="18.5" x14ac:dyDescent="0.45">
      <c r="G213" s="59">
        <v>2017</v>
      </c>
      <c r="H213" s="59">
        <v>7</v>
      </c>
      <c r="I213" s="46">
        <f t="shared" si="33"/>
        <v>29</v>
      </c>
      <c r="J213" s="46">
        <f t="shared" si="33"/>
        <v>210</v>
      </c>
      <c r="K213" s="130">
        <v>34.9</v>
      </c>
      <c r="L213" s="130">
        <v>28.2</v>
      </c>
      <c r="M213" s="54">
        <f t="shared" si="28"/>
        <v>31.549999999999997</v>
      </c>
      <c r="N213" s="36">
        <v>42.5</v>
      </c>
      <c r="O213" s="55">
        <f t="shared" si="29"/>
        <v>68.601534777062326</v>
      </c>
      <c r="P213" s="56">
        <f t="shared" si="30"/>
        <v>36.770422640505402</v>
      </c>
      <c r="Q213" s="131">
        <v>28.411307199999996</v>
      </c>
      <c r="R213" s="11">
        <f t="shared" si="31"/>
        <v>8.2233048305267982</v>
      </c>
      <c r="S213" s="35">
        <f t="shared" si="32"/>
        <v>9.0396695355987102</v>
      </c>
      <c r="AF213" s="34"/>
    </row>
    <row r="214" spans="7:32" ht="18.5" x14ac:dyDescent="0.45">
      <c r="G214" s="59">
        <v>2017</v>
      </c>
      <c r="H214" s="59">
        <v>7</v>
      </c>
      <c r="I214" s="46">
        <f t="shared" si="33"/>
        <v>30</v>
      </c>
      <c r="J214" s="46">
        <f t="shared" si="33"/>
        <v>211</v>
      </c>
      <c r="K214" s="130">
        <v>38</v>
      </c>
      <c r="L214" s="130">
        <v>27.3</v>
      </c>
      <c r="M214" s="54">
        <f t="shared" si="28"/>
        <v>32.65</v>
      </c>
      <c r="N214" s="36">
        <v>37.5</v>
      </c>
      <c r="O214" s="55">
        <f t="shared" si="29"/>
        <v>53.952136950395698</v>
      </c>
      <c r="P214" s="56">
        <f t="shared" si="30"/>
        <v>46.183029229538718</v>
      </c>
      <c r="Q214" s="131">
        <v>28.237127999999998</v>
      </c>
      <c r="R214" s="11">
        <f t="shared" si="31"/>
        <v>8.355062626074</v>
      </c>
      <c r="S214" s="35">
        <f t="shared" si="32"/>
        <v>12.08488259364684</v>
      </c>
      <c r="AF214" s="34"/>
    </row>
    <row r="215" spans="7:32" ht="18.5" x14ac:dyDescent="0.45">
      <c r="G215" s="59">
        <v>2017</v>
      </c>
      <c r="H215" s="60">
        <v>7</v>
      </c>
      <c r="I215" s="60">
        <f t="shared" si="33"/>
        <v>31</v>
      </c>
      <c r="J215" s="46">
        <f t="shared" si="33"/>
        <v>212</v>
      </c>
      <c r="K215" s="130">
        <v>38.700000000000003</v>
      </c>
      <c r="L215" s="130">
        <v>29.3</v>
      </c>
      <c r="M215" s="54">
        <f t="shared" si="28"/>
        <v>34</v>
      </c>
      <c r="N215" s="36">
        <v>41.5</v>
      </c>
      <c r="O215" s="55">
        <f t="shared" si="29"/>
        <v>58.104089678320129</v>
      </c>
      <c r="P215" s="56">
        <f t="shared" si="30"/>
        <v>43.694275438096753</v>
      </c>
      <c r="Q215" s="131">
        <v>28.503002499999997</v>
      </c>
      <c r="R215" s="49">
        <f t="shared" si="31"/>
        <v>8.659411680517497</v>
      </c>
      <c r="S215" s="48">
        <f t="shared" si="32"/>
        <v>11.044155001378098</v>
      </c>
      <c r="AF215" s="34"/>
    </row>
    <row r="216" spans="7:32" ht="18.5" x14ac:dyDescent="0.45">
      <c r="G216" s="59">
        <v>2017</v>
      </c>
      <c r="H216" s="59">
        <v>8</v>
      </c>
      <c r="I216" s="46">
        <v>1</v>
      </c>
      <c r="J216" s="46">
        <f t="shared" si="33"/>
        <v>213</v>
      </c>
      <c r="K216" s="130">
        <v>40.5</v>
      </c>
      <c r="L216" s="130">
        <v>31.9</v>
      </c>
      <c r="M216" s="54">
        <f t="shared" si="28"/>
        <v>36.200000000000003</v>
      </c>
      <c r="N216" s="36">
        <v>32.5</v>
      </c>
      <c r="O216" s="55">
        <f t="shared" si="29"/>
        <v>59.200082587603646</v>
      </c>
      <c r="P216" s="56">
        <f t="shared" si="30"/>
        <v>40.729656820271316</v>
      </c>
      <c r="Q216" s="131">
        <v>27.777395399999996</v>
      </c>
      <c r="R216" s="11">
        <f t="shared" si="31"/>
        <v>8.7973788971339992</v>
      </c>
      <c r="S216" s="35">
        <f t="shared" si="32"/>
        <v>11.73149875090539</v>
      </c>
      <c r="AF216" s="34"/>
    </row>
    <row r="217" spans="7:32" ht="18.5" x14ac:dyDescent="0.45">
      <c r="G217" s="59">
        <v>2017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30">
        <v>40.799999999999997</v>
      </c>
      <c r="L217" s="130">
        <v>32.299999999999997</v>
      </c>
      <c r="M217" s="54">
        <f t="shared" si="28"/>
        <v>36.549999999999997</v>
      </c>
      <c r="N217" s="36">
        <v>49.5</v>
      </c>
      <c r="O217" s="55">
        <f t="shared" si="29"/>
        <v>59.812984018667329</v>
      </c>
      <c r="P217" s="56">
        <f t="shared" si="30"/>
        <v>40.672829132693785</v>
      </c>
      <c r="Q217" s="131">
        <v>27.901330599999998</v>
      </c>
      <c r="R217" s="11">
        <f t="shared" si="31"/>
        <v>8.8939048707151471</v>
      </c>
      <c r="S217" s="35">
        <f t="shared" si="32"/>
        <v>9.4662487465437373</v>
      </c>
      <c r="AF217" s="34"/>
    </row>
    <row r="218" spans="7:32" ht="18.5" x14ac:dyDescent="0.45">
      <c r="G218" s="59">
        <v>2017</v>
      </c>
      <c r="H218" s="59">
        <v>8</v>
      </c>
      <c r="I218" s="46">
        <f t="shared" si="34"/>
        <v>3</v>
      </c>
      <c r="J218" s="46">
        <f t="shared" si="34"/>
        <v>215</v>
      </c>
      <c r="K218" s="130">
        <v>36.9</v>
      </c>
      <c r="L218" s="130">
        <v>30.5</v>
      </c>
      <c r="M218" s="54">
        <f t="shared" si="28"/>
        <v>33.700000000000003</v>
      </c>
      <c r="N218" s="36">
        <v>53</v>
      </c>
      <c r="O218" s="55">
        <f t="shared" si="29"/>
        <v>69.749276999605925</v>
      </c>
      <c r="P218" s="56">
        <f t="shared" si="30"/>
        <v>35.711629823798226</v>
      </c>
      <c r="Q218" s="131">
        <v>28.232522299999996</v>
      </c>
      <c r="R218" s="11">
        <f t="shared" si="31"/>
        <v>8.5275627794092479</v>
      </c>
      <c r="S218" s="35">
        <f t="shared" si="32"/>
        <v>8.1091093792447637</v>
      </c>
      <c r="AF218" s="34"/>
    </row>
    <row r="219" spans="7:32" ht="18.5" x14ac:dyDescent="0.45">
      <c r="G219" s="59">
        <v>2017</v>
      </c>
      <c r="H219" s="59">
        <v>8</v>
      </c>
      <c r="I219" s="46">
        <f t="shared" si="34"/>
        <v>4</v>
      </c>
      <c r="J219" s="46">
        <f t="shared" si="34"/>
        <v>216</v>
      </c>
      <c r="K219" s="130">
        <v>35.700000000000003</v>
      </c>
      <c r="L219" s="130">
        <v>28</v>
      </c>
      <c r="M219" s="54">
        <f t="shared" si="28"/>
        <v>31.85</v>
      </c>
      <c r="N219" s="36">
        <v>48.5</v>
      </c>
      <c r="O219" s="55">
        <f t="shared" si="29"/>
        <v>65.953584632859432</v>
      </c>
      <c r="P219" s="56">
        <f t="shared" si="30"/>
        <v>40.627408133841421</v>
      </c>
      <c r="Q219" s="131">
        <v>29.282203199999998</v>
      </c>
      <c r="R219" s="11">
        <f t="shared" si="31"/>
        <v>8.526897045781201</v>
      </c>
      <c r="S219" s="35">
        <f t="shared" si="32"/>
        <v>9.1954805727940396</v>
      </c>
      <c r="AF219" s="34"/>
    </row>
    <row r="220" spans="7:32" ht="18.5" x14ac:dyDescent="0.45">
      <c r="G220" s="59">
        <v>2017</v>
      </c>
      <c r="H220" s="59">
        <v>8</v>
      </c>
      <c r="I220" s="46">
        <f t="shared" si="34"/>
        <v>5</v>
      </c>
      <c r="J220" s="46">
        <f t="shared" si="34"/>
        <v>217</v>
      </c>
      <c r="K220" s="130">
        <v>35.299999999999997</v>
      </c>
      <c r="L220" s="130">
        <v>25.8</v>
      </c>
      <c r="M220" s="54">
        <f t="shared" si="28"/>
        <v>30.549999999999997</v>
      </c>
      <c r="N220" s="36">
        <v>43.5</v>
      </c>
      <c r="O220" s="55">
        <f t="shared" si="29"/>
        <v>58.530179401679597</v>
      </c>
      <c r="P220" s="56">
        <f t="shared" si="30"/>
        <v>44.482936345276478</v>
      </c>
      <c r="Q220" s="131">
        <v>28.864340599999998</v>
      </c>
      <c r="R220" s="11">
        <f t="shared" si="31"/>
        <v>8.1851404408786479</v>
      </c>
      <c r="S220" s="35">
        <f t="shared" si="32"/>
        <v>10.58233589927316</v>
      </c>
      <c r="AF220" s="34"/>
    </row>
    <row r="221" spans="7:32" ht="18.5" x14ac:dyDescent="0.45">
      <c r="G221" s="59">
        <v>2017</v>
      </c>
      <c r="H221" s="59">
        <v>8</v>
      </c>
      <c r="I221" s="46">
        <f t="shared" si="34"/>
        <v>6</v>
      </c>
      <c r="J221" s="46">
        <f t="shared" si="34"/>
        <v>218</v>
      </c>
      <c r="K221" s="130">
        <v>37.4</v>
      </c>
      <c r="L221" s="130">
        <v>27.5</v>
      </c>
      <c r="M221" s="54">
        <f t="shared" si="28"/>
        <v>32.450000000000003</v>
      </c>
      <c r="N221" s="36">
        <v>39.5</v>
      </c>
      <c r="O221" s="55">
        <f t="shared" si="29"/>
        <v>56.85650251779002</v>
      </c>
      <c r="P221" s="56">
        <f t="shared" si="30"/>
        <v>45.03034999408969</v>
      </c>
      <c r="Q221" s="131">
        <v>28.623169399999998</v>
      </c>
      <c r="R221" s="11">
        <f t="shared" si="31"/>
        <v>8.4357131486827495</v>
      </c>
      <c r="S221" s="35">
        <f t="shared" si="32"/>
        <v>11.488055529618062</v>
      </c>
      <c r="AF221" s="34"/>
    </row>
    <row r="222" spans="7:32" ht="18.5" x14ac:dyDescent="0.45">
      <c r="G222" s="59">
        <v>2017</v>
      </c>
      <c r="H222" s="59">
        <v>8</v>
      </c>
      <c r="I222" s="46">
        <f t="shared" si="34"/>
        <v>7</v>
      </c>
      <c r="J222" s="46">
        <f t="shared" si="34"/>
        <v>219</v>
      </c>
      <c r="K222" s="130">
        <v>37.6</v>
      </c>
      <c r="L222" s="130">
        <v>28.4</v>
      </c>
      <c r="M222" s="54">
        <f t="shared" si="28"/>
        <v>33</v>
      </c>
      <c r="N222" s="36">
        <v>15.5</v>
      </c>
      <c r="O222" s="55">
        <f t="shared" si="29"/>
        <v>58.583865855396979</v>
      </c>
      <c r="P222" s="56">
        <f t="shared" si="30"/>
        <v>43.11772526957219</v>
      </c>
      <c r="Q222" s="131">
        <v>28.430986099999998</v>
      </c>
      <c r="R222" s="11">
        <f t="shared" si="31"/>
        <v>8.470784860606198</v>
      </c>
      <c r="S222" s="35">
        <f t="shared" si="32"/>
        <v>14.383523983201522</v>
      </c>
      <c r="AF222" s="34"/>
    </row>
    <row r="223" spans="7:32" ht="18.5" x14ac:dyDescent="0.45">
      <c r="G223" s="59">
        <v>2017</v>
      </c>
      <c r="H223" s="59">
        <v>8</v>
      </c>
      <c r="I223" s="46">
        <f t="shared" si="34"/>
        <v>8</v>
      </c>
      <c r="J223" s="46">
        <f t="shared" si="34"/>
        <v>220</v>
      </c>
      <c r="K223" s="130">
        <v>38.299999999999997</v>
      </c>
      <c r="L223" s="130">
        <v>29.5</v>
      </c>
      <c r="M223" s="54">
        <f t="shared" si="28"/>
        <v>33.9</v>
      </c>
      <c r="N223" s="36">
        <v>34.5</v>
      </c>
      <c r="O223" s="55">
        <f t="shared" si="29"/>
        <v>57.834530107819567</v>
      </c>
      <c r="P223" s="56">
        <f t="shared" si="30"/>
        <v>40.715509195904957</v>
      </c>
      <c r="Q223" s="131">
        <v>27.4503907</v>
      </c>
      <c r="R223" s="11">
        <f t="shared" si="31"/>
        <v>8.3235211932493502</v>
      </c>
      <c r="S223" s="35">
        <f t="shared" si="32"/>
        <v>11.236221069222882</v>
      </c>
      <c r="AF223" s="34"/>
    </row>
    <row r="224" spans="7:32" ht="18.5" x14ac:dyDescent="0.45">
      <c r="G224" s="59">
        <v>2017</v>
      </c>
      <c r="H224" s="59">
        <v>8</v>
      </c>
      <c r="I224" s="46">
        <f t="shared" si="34"/>
        <v>9</v>
      </c>
      <c r="J224" s="46">
        <f t="shared" si="34"/>
        <v>221</v>
      </c>
      <c r="K224" s="130">
        <v>40.4</v>
      </c>
      <c r="L224" s="130">
        <v>29.6</v>
      </c>
      <c r="M224" s="54">
        <f t="shared" si="28"/>
        <v>35</v>
      </c>
      <c r="N224" s="36">
        <v>54</v>
      </c>
      <c r="O224" s="55">
        <f t="shared" si="29"/>
        <v>52.849747671859042</v>
      </c>
      <c r="P224" s="56">
        <f t="shared" si="30"/>
        <v>45.662181988486203</v>
      </c>
      <c r="Q224" s="131">
        <v>27.789118999999999</v>
      </c>
      <c r="R224" s="11">
        <f t="shared" si="31"/>
        <v>8.6055120589679976</v>
      </c>
      <c r="S224" s="35">
        <f t="shared" si="32"/>
        <v>10.362223491501505</v>
      </c>
      <c r="AF224" s="34"/>
    </row>
    <row r="225" spans="7:32" ht="18.5" x14ac:dyDescent="0.45">
      <c r="G225" s="59">
        <v>2017</v>
      </c>
      <c r="H225" s="59">
        <v>8</v>
      </c>
      <c r="I225" s="46">
        <f t="shared" si="34"/>
        <v>10</v>
      </c>
      <c r="J225" s="46">
        <f t="shared" si="34"/>
        <v>222</v>
      </c>
      <c r="K225" s="130">
        <v>41.1</v>
      </c>
      <c r="L225" s="130">
        <v>30.9</v>
      </c>
      <c r="M225" s="54">
        <f t="shared" si="28"/>
        <v>36</v>
      </c>
      <c r="N225" s="36">
        <v>50</v>
      </c>
      <c r="O225" s="55">
        <f t="shared" si="29"/>
        <v>52.857084186516573</v>
      </c>
      <c r="P225" s="56">
        <f t="shared" si="30"/>
        <v>43.131380696197539</v>
      </c>
      <c r="Q225" s="131">
        <v>27.009918299999999</v>
      </c>
      <c r="R225" s="11">
        <f t="shared" si="31"/>
        <v>8.5226285906270984</v>
      </c>
      <c r="S225" s="35">
        <f t="shared" si="32"/>
        <v>9.8955021288149911</v>
      </c>
      <c r="AF225" s="34"/>
    </row>
    <row r="226" spans="7:32" ht="18.5" x14ac:dyDescent="0.45">
      <c r="G226" s="59">
        <v>2017</v>
      </c>
      <c r="H226" s="59">
        <v>8</v>
      </c>
      <c r="I226" s="46">
        <f t="shared" si="34"/>
        <v>11</v>
      </c>
      <c r="J226" s="46">
        <f t="shared" si="34"/>
        <v>223</v>
      </c>
      <c r="K226" s="130">
        <v>38.700000000000003</v>
      </c>
      <c r="L226" s="130">
        <v>28.9</v>
      </c>
      <c r="M226" s="54">
        <f t="shared" si="28"/>
        <v>33.799999999999997</v>
      </c>
      <c r="N226" s="36">
        <v>51</v>
      </c>
      <c r="O226" s="55">
        <f t="shared" si="29"/>
        <v>53.733583968639735</v>
      </c>
      <c r="P226" s="56">
        <f t="shared" si="30"/>
        <v>42.127129831413569</v>
      </c>
      <c r="Q226" s="131">
        <v>26.914035999999996</v>
      </c>
      <c r="R226" s="11">
        <f t="shared" si="31"/>
        <v>8.1451023708239969</v>
      </c>
      <c r="S226" s="35">
        <f t="shared" si="32"/>
        <v>9.4939976715891685</v>
      </c>
      <c r="AF226" s="34"/>
    </row>
    <row r="227" spans="7:32" ht="18.5" x14ac:dyDescent="0.45">
      <c r="G227" s="59">
        <v>2017</v>
      </c>
      <c r="H227" s="59">
        <v>8</v>
      </c>
      <c r="I227" s="46">
        <f t="shared" si="34"/>
        <v>12</v>
      </c>
      <c r="J227" s="46">
        <f t="shared" si="34"/>
        <v>224</v>
      </c>
      <c r="K227" s="130">
        <v>38.700000000000003</v>
      </c>
      <c r="L227" s="130">
        <v>29.8</v>
      </c>
      <c r="M227" s="54">
        <f t="shared" si="28"/>
        <v>34.25</v>
      </c>
      <c r="N227" s="36">
        <v>53.5</v>
      </c>
      <c r="O227" s="55">
        <f t="shared" si="29"/>
        <v>56.899937302304387</v>
      </c>
      <c r="P227" s="56">
        <f t="shared" si="30"/>
        <v>40.512755359240735</v>
      </c>
      <c r="Q227" s="131">
        <v>27.159812899999995</v>
      </c>
      <c r="R227" s="11">
        <f t="shared" si="31"/>
        <v>8.2911643533749224</v>
      </c>
      <c r="S227" s="35">
        <f t="shared" si="32"/>
        <v>9.1844620309997644</v>
      </c>
      <c r="AF227" s="34"/>
    </row>
    <row r="228" spans="7:32" ht="18.5" x14ac:dyDescent="0.45">
      <c r="G228" s="59">
        <v>2017</v>
      </c>
      <c r="H228" s="59">
        <v>8</v>
      </c>
      <c r="I228" s="46">
        <f t="shared" si="34"/>
        <v>13</v>
      </c>
      <c r="J228" s="46">
        <f t="shared" si="34"/>
        <v>225</v>
      </c>
      <c r="K228" s="130">
        <v>35.299999999999997</v>
      </c>
      <c r="L228" s="130">
        <v>28.9</v>
      </c>
      <c r="M228" s="54">
        <f t="shared" si="28"/>
        <v>32.099999999999994</v>
      </c>
      <c r="N228" s="36">
        <v>51</v>
      </c>
      <c r="O228" s="55">
        <f t="shared" si="29"/>
        <v>65.849548777498029</v>
      </c>
      <c r="P228" s="56">
        <f t="shared" si="30"/>
        <v>33.714968974078985</v>
      </c>
      <c r="Q228" s="131">
        <v>26.654023299999999</v>
      </c>
      <c r="R228" s="11">
        <f t="shared" si="31"/>
        <v>7.800659748059549</v>
      </c>
      <c r="S228" s="35">
        <f t="shared" si="32"/>
        <v>7.5646549100012734</v>
      </c>
      <c r="AF228" s="34"/>
    </row>
    <row r="229" spans="7:32" ht="18.5" x14ac:dyDescent="0.45">
      <c r="G229" s="59">
        <v>2017</v>
      </c>
      <c r="H229" s="59">
        <v>8</v>
      </c>
      <c r="I229" s="46">
        <f t="shared" si="34"/>
        <v>14</v>
      </c>
      <c r="J229" s="46">
        <f t="shared" si="34"/>
        <v>226</v>
      </c>
      <c r="K229" s="130">
        <v>34.5</v>
      </c>
      <c r="L229" s="130">
        <v>26.6</v>
      </c>
      <c r="M229" s="54">
        <f t="shared" si="28"/>
        <v>30.55</v>
      </c>
      <c r="N229" s="36">
        <v>43.5</v>
      </c>
      <c r="O229" s="55">
        <f t="shared" si="29"/>
        <v>58.180835990278915</v>
      </c>
      <c r="P229" s="56">
        <f t="shared" si="30"/>
        <v>36.770288345856265</v>
      </c>
      <c r="Q229" s="131">
        <v>26.164562999999998</v>
      </c>
      <c r="R229" s="11">
        <f t="shared" si="31"/>
        <v>7.4195570824582493</v>
      </c>
      <c r="S229" s="35">
        <f t="shared" si="32"/>
        <v>8.8298625057633782</v>
      </c>
      <c r="AF229" s="34"/>
    </row>
    <row r="230" spans="7:32" ht="18.5" x14ac:dyDescent="0.45">
      <c r="G230" s="59">
        <v>2017</v>
      </c>
      <c r="H230" s="59">
        <v>8</v>
      </c>
      <c r="I230" s="46">
        <f t="shared" si="34"/>
        <v>15</v>
      </c>
      <c r="J230" s="46">
        <f t="shared" si="34"/>
        <v>227</v>
      </c>
      <c r="K230" s="130">
        <v>36.1</v>
      </c>
      <c r="L230" s="130">
        <v>26.9</v>
      </c>
      <c r="M230" s="54">
        <f t="shared" si="28"/>
        <v>31.5</v>
      </c>
      <c r="N230" s="36">
        <v>49</v>
      </c>
      <c r="O230" s="55">
        <f t="shared" si="29"/>
        <v>49.172900084360791</v>
      </c>
      <c r="P230" s="56">
        <f t="shared" si="30"/>
        <v>36.191254462089553</v>
      </c>
      <c r="Q230" s="131">
        <v>23.863806499999999</v>
      </c>
      <c r="R230" s="11">
        <f t="shared" si="31"/>
        <v>6.900088398539248</v>
      </c>
      <c r="S230" s="35">
        <f t="shared" si="32"/>
        <v>8.1539072004250723</v>
      </c>
      <c r="AF230" s="34"/>
    </row>
    <row r="231" spans="7:32" ht="18.5" x14ac:dyDescent="0.45">
      <c r="G231" s="59">
        <v>2017</v>
      </c>
      <c r="H231" s="59">
        <v>8</v>
      </c>
      <c r="I231" s="46">
        <f t="shared" si="34"/>
        <v>16</v>
      </c>
      <c r="J231" s="46">
        <f t="shared" si="34"/>
        <v>228</v>
      </c>
      <c r="K231" s="130">
        <v>36.799999999999997</v>
      </c>
      <c r="L231" s="130">
        <v>29.3</v>
      </c>
      <c r="M231" s="54">
        <f t="shared" si="28"/>
        <v>33.049999999999997</v>
      </c>
      <c r="N231" s="36">
        <v>50.5</v>
      </c>
      <c r="O231" s="55">
        <f t="shared" si="29"/>
        <v>54.592348060665692</v>
      </c>
      <c r="P231" s="56">
        <f t="shared" si="30"/>
        <v>32.755408836399404</v>
      </c>
      <c r="Q231" s="131">
        <v>23.921168399999999</v>
      </c>
      <c r="R231" s="11">
        <f t="shared" si="31"/>
        <v>7.1341356380660974</v>
      </c>
      <c r="S231" s="35">
        <f t="shared" si="32"/>
        <v>7.4299404002774203</v>
      </c>
      <c r="AF231" s="34"/>
    </row>
    <row r="232" spans="7:32" ht="18.5" x14ac:dyDescent="0.45">
      <c r="G232" s="59">
        <v>2017</v>
      </c>
      <c r="H232" s="59">
        <v>8</v>
      </c>
      <c r="I232" s="46">
        <f t="shared" si="34"/>
        <v>17</v>
      </c>
      <c r="J232" s="46">
        <f t="shared" si="34"/>
        <v>229</v>
      </c>
      <c r="K232" s="130">
        <v>35.4</v>
      </c>
      <c r="L232" s="130">
        <v>28.4</v>
      </c>
      <c r="M232" s="54">
        <f t="shared" si="28"/>
        <v>31.9</v>
      </c>
      <c r="N232" s="36">
        <v>51.5</v>
      </c>
      <c r="O232" s="55">
        <f t="shared" si="29"/>
        <v>57.751729626288288</v>
      </c>
      <c r="P232" s="56">
        <f t="shared" si="30"/>
        <v>32.340968590721445</v>
      </c>
      <c r="Q232" s="131">
        <v>24.4474743</v>
      </c>
      <c r="R232" s="11">
        <f t="shared" si="31"/>
        <v>7.1262065074441505</v>
      </c>
      <c r="S232" s="35">
        <f t="shared" si="32"/>
        <v>7.2598688356853822</v>
      </c>
      <c r="AF232" s="34"/>
    </row>
    <row r="233" spans="7:32" ht="18.5" x14ac:dyDescent="0.45">
      <c r="G233" s="59">
        <v>2017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30">
        <v>35</v>
      </c>
      <c r="L233" s="130">
        <v>27</v>
      </c>
      <c r="M233" s="54">
        <f t="shared" si="28"/>
        <v>31</v>
      </c>
      <c r="N233" s="36">
        <v>50.5</v>
      </c>
      <c r="O233" s="55">
        <f t="shared" si="29"/>
        <v>57.798483367207062</v>
      </c>
      <c r="P233" s="56">
        <f t="shared" si="30"/>
        <v>36.991029355012522</v>
      </c>
      <c r="Q233" s="131">
        <v>26.156607699999999</v>
      </c>
      <c r="R233" s="11">
        <f t="shared" si="31"/>
        <v>7.486335003032397</v>
      </c>
      <c r="S233" s="35">
        <f t="shared" si="32"/>
        <v>8.1645367848189192</v>
      </c>
      <c r="AF233" s="34"/>
    </row>
    <row r="234" spans="7:32" ht="18.5" x14ac:dyDescent="0.45">
      <c r="G234" s="59">
        <v>2017</v>
      </c>
      <c r="H234" s="59">
        <v>8</v>
      </c>
      <c r="I234" s="46">
        <f t="shared" si="35"/>
        <v>19</v>
      </c>
      <c r="J234" s="46">
        <f t="shared" si="35"/>
        <v>231</v>
      </c>
      <c r="K234" s="130">
        <v>34.1</v>
      </c>
      <c r="L234" s="130">
        <v>25.7</v>
      </c>
      <c r="M234" s="54">
        <f t="shared" si="28"/>
        <v>29.9</v>
      </c>
      <c r="N234" s="36">
        <v>48.5</v>
      </c>
      <c r="O234" s="55">
        <f t="shared" si="29"/>
        <v>58.828045373547248</v>
      </c>
      <c r="P234" s="56">
        <f t="shared" si="30"/>
        <v>39.532446491023762</v>
      </c>
      <c r="Q234" s="131">
        <v>27.279979799999996</v>
      </c>
      <c r="R234" s="11">
        <f t="shared" si="31"/>
        <v>7.6318607888378986</v>
      </c>
      <c r="S234" s="35">
        <f t="shared" si="32"/>
        <v>8.7765159534072197</v>
      </c>
      <c r="AF234" s="34"/>
    </row>
    <row r="235" spans="7:32" ht="18.5" x14ac:dyDescent="0.45">
      <c r="G235" s="59">
        <v>2017</v>
      </c>
      <c r="H235" s="59">
        <v>8</v>
      </c>
      <c r="I235" s="46">
        <f t="shared" si="35"/>
        <v>20</v>
      </c>
      <c r="J235" s="46">
        <f t="shared" si="35"/>
        <v>232</v>
      </c>
      <c r="K235" s="130">
        <v>33.799999999999997</v>
      </c>
      <c r="L235" s="130">
        <v>25.5</v>
      </c>
      <c r="M235" s="54">
        <f t="shared" si="28"/>
        <v>29.65</v>
      </c>
      <c r="N235" s="36">
        <v>48.5</v>
      </c>
      <c r="O235" s="55">
        <f t="shared" si="29"/>
        <v>51.822984173419201</v>
      </c>
      <c r="P235" s="56">
        <f t="shared" si="30"/>
        <v>34.410461491150336</v>
      </c>
      <c r="Q235" s="131">
        <v>23.888091099999997</v>
      </c>
      <c r="R235" s="11">
        <f t="shared" si="31"/>
        <v>6.6479183966061743</v>
      </c>
      <c r="S235" s="35">
        <f t="shared" si="32"/>
        <v>7.6748745523620032</v>
      </c>
      <c r="AF235" s="34"/>
    </row>
    <row r="236" spans="7:32" ht="18.5" x14ac:dyDescent="0.45">
      <c r="G236" s="59">
        <v>2017</v>
      </c>
      <c r="H236" s="59">
        <v>8</v>
      </c>
      <c r="I236" s="46">
        <f t="shared" si="35"/>
        <v>21</v>
      </c>
      <c r="J236" s="46">
        <f t="shared" si="35"/>
        <v>233</v>
      </c>
      <c r="K236" s="130">
        <v>36.4</v>
      </c>
      <c r="L236" s="130">
        <v>27</v>
      </c>
      <c r="M236" s="54">
        <f t="shared" si="28"/>
        <v>31.7</v>
      </c>
      <c r="N236" s="36">
        <v>49.5</v>
      </c>
      <c r="O236" s="55">
        <f t="shared" si="29"/>
        <v>51.206709602073289</v>
      </c>
      <c r="P236" s="56">
        <f t="shared" si="30"/>
        <v>38.507445620759107</v>
      </c>
      <c r="Q236" s="131">
        <v>25.119487800000002</v>
      </c>
      <c r="R236" s="11">
        <f t="shared" si="31"/>
        <v>7.2926268993764998</v>
      </c>
      <c r="S236" s="35">
        <f t="shared" si="32"/>
        <v>8.6038704243259634</v>
      </c>
      <c r="AF236" s="34"/>
    </row>
    <row r="237" spans="7:32" ht="18.5" x14ac:dyDescent="0.45">
      <c r="G237" s="59">
        <v>2017</v>
      </c>
      <c r="H237" s="59">
        <v>8</v>
      </c>
      <c r="I237" s="46">
        <f t="shared" si="35"/>
        <v>22</v>
      </c>
      <c r="J237" s="46">
        <f t="shared" si="35"/>
        <v>234</v>
      </c>
      <c r="K237" s="130">
        <v>34</v>
      </c>
      <c r="L237" s="130">
        <v>26.6</v>
      </c>
      <c r="M237" s="54">
        <f t="shared" si="28"/>
        <v>30.3</v>
      </c>
      <c r="N237" s="36">
        <v>44.5</v>
      </c>
      <c r="O237" s="55">
        <f t="shared" si="29"/>
        <v>58.118165614321768</v>
      </c>
      <c r="P237" s="56">
        <f t="shared" si="30"/>
        <v>34.405954043678477</v>
      </c>
      <c r="Q237" s="131">
        <v>25.295760499999997</v>
      </c>
      <c r="R237" s="11">
        <f t="shared" si="31"/>
        <v>7.1360984594932484</v>
      </c>
      <c r="S237" s="35">
        <f t="shared" si="32"/>
        <v>8.1620594364826662</v>
      </c>
      <c r="AF237" s="34"/>
    </row>
    <row r="238" spans="7:32" ht="18.5" x14ac:dyDescent="0.45">
      <c r="G238" s="59">
        <v>2017</v>
      </c>
      <c r="H238" s="59">
        <v>8</v>
      </c>
      <c r="I238" s="46">
        <f t="shared" si="35"/>
        <v>23</v>
      </c>
      <c r="J238" s="46">
        <f t="shared" si="35"/>
        <v>235</v>
      </c>
      <c r="K238" s="130">
        <v>33.9</v>
      </c>
      <c r="L238" s="130">
        <v>22.8</v>
      </c>
      <c r="M238" s="54">
        <f t="shared" si="28"/>
        <v>28.35</v>
      </c>
      <c r="N238" s="36">
        <v>51</v>
      </c>
      <c r="O238" s="55">
        <f t="shared" si="29"/>
        <v>46.008831169566029</v>
      </c>
      <c r="P238" s="56">
        <f t="shared" si="30"/>
        <v>40.855842078574632</v>
      </c>
      <c r="Q238" s="131">
        <v>24.525771199999998</v>
      </c>
      <c r="R238" s="11">
        <f t="shared" si="31"/>
        <v>6.6383843592612006</v>
      </c>
      <c r="S238" s="35">
        <f t="shared" si="32"/>
        <v>8.7065636241650086</v>
      </c>
      <c r="AF238" s="34"/>
    </row>
    <row r="239" spans="7:32" ht="18.5" x14ac:dyDescent="0.45">
      <c r="G239" s="59">
        <v>2017</v>
      </c>
      <c r="H239" s="59">
        <v>8</v>
      </c>
      <c r="I239" s="46">
        <f t="shared" si="35"/>
        <v>24</v>
      </c>
      <c r="J239" s="46">
        <f t="shared" si="35"/>
        <v>236</v>
      </c>
      <c r="K239" s="130">
        <v>37</v>
      </c>
      <c r="L239" s="130">
        <v>26.5</v>
      </c>
      <c r="M239" s="54">
        <f t="shared" si="28"/>
        <v>31.75</v>
      </c>
      <c r="N239" s="36">
        <v>50</v>
      </c>
      <c r="O239" s="55">
        <f t="shared" si="29"/>
        <v>48.248367671432703</v>
      </c>
      <c r="P239" s="56">
        <f t="shared" si="30"/>
        <v>40.528628844003471</v>
      </c>
      <c r="Q239" s="131">
        <v>25.014812800000001</v>
      </c>
      <c r="R239" s="11">
        <f t="shared" si="31"/>
        <v>7.269573508917599</v>
      </c>
      <c r="S239" s="35">
        <f t="shared" si="32"/>
        <v>8.9727027678524944</v>
      </c>
      <c r="AF239" s="34"/>
    </row>
    <row r="240" spans="7:32" ht="18.5" x14ac:dyDescent="0.45">
      <c r="G240" s="59">
        <v>2017</v>
      </c>
      <c r="H240" s="59">
        <v>8</v>
      </c>
      <c r="I240" s="46">
        <f t="shared" si="35"/>
        <v>25</v>
      </c>
      <c r="J240" s="46">
        <f t="shared" si="35"/>
        <v>237</v>
      </c>
      <c r="K240" s="130">
        <v>37</v>
      </c>
      <c r="L240" s="130">
        <v>28.2</v>
      </c>
      <c r="M240" s="54">
        <f t="shared" si="28"/>
        <v>32.6</v>
      </c>
      <c r="N240" s="36">
        <v>37.5</v>
      </c>
      <c r="O240" s="55">
        <f t="shared" si="29"/>
        <v>41.876465867639332</v>
      </c>
      <c r="P240" s="56">
        <f t="shared" si="30"/>
        <v>29.481031970818094</v>
      </c>
      <c r="Q240" s="131">
        <v>19.876107699999999</v>
      </c>
      <c r="R240" s="11">
        <f t="shared" si="31"/>
        <v>5.8752979316892002</v>
      </c>
      <c r="S240" s="35">
        <f t="shared" si="32"/>
        <v>7.899816941929692</v>
      </c>
      <c r="AF240" s="34"/>
    </row>
    <row r="241" spans="7:32" ht="18.5" x14ac:dyDescent="0.45">
      <c r="G241" s="59">
        <v>2017</v>
      </c>
      <c r="H241" s="59">
        <v>8</v>
      </c>
      <c r="I241" s="46">
        <f t="shared" si="35"/>
        <v>26</v>
      </c>
      <c r="J241" s="46">
        <f t="shared" si="35"/>
        <v>238</v>
      </c>
      <c r="K241" s="130">
        <v>37.4</v>
      </c>
      <c r="L241" s="130">
        <v>27.3</v>
      </c>
      <c r="M241" s="54">
        <f t="shared" si="28"/>
        <v>32.35</v>
      </c>
      <c r="N241" s="36">
        <v>38</v>
      </c>
      <c r="O241" s="55">
        <f t="shared" si="29"/>
        <v>44.932473605580199</v>
      </c>
      <c r="P241" s="56">
        <f t="shared" si="30"/>
        <v>36.305438673308792</v>
      </c>
      <c r="Q241" s="131">
        <v>22.847621599999997</v>
      </c>
      <c r="R241" s="11">
        <f t="shared" si="31"/>
        <v>6.7201652293025997</v>
      </c>
      <c r="S241" s="35">
        <f t="shared" si="32"/>
        <v>9.5260189628277967</v>
      </c>
      <c r="AF241" s="34"/>
    </row>
    <row r="242" spans="7:32" ht="18.5" x14ac:dyDescent="0.45">
      <c r="G242" s="59">
        <v>2017</v>
      </c>
      <c r="H242" s="59">
        <v>8</v>
      </c>
      <c r="I242" s="46">
        <f t="shared" si="35"/>
        <v>27</v>
      </c>
      <c r="J242" s="46">
        <f t="shared" si="35"/>
        <v>239</v>
      </c>
      <c r="K242" s="130">
        <v>37.6</v>
      </c>
      <c r="L242" s="130">
        <v>27.3</v>
      </c>
      <c r="M242" s="54">
        <f t="shared" si="28"/>
        <v>32.450000000000003</v>
      </c>
      <c r="N242" s="36">
        <v>50</v>
      </c>
      <c r="O242" s="55">
        <f t="shared" si="29"/>
        <v>39.794200551501369</v>
      </c>
      <c r="P242" s="56">
        <f t="shared" si="30"/>
        <v>32.790421254437128</v>
      </c>
      <c r="Q242" s="131">
        <v>20.434234799999999</v>
      </c>
      <c r="R242" s="11">
        <f t="shared" si="31"/>
        <v>6.0223010518754991</v>
      </c>
      <c r="S242" s="35">
        <f t="shared" si="32"/>
        <v>7.3947228157852525</v>
      </c>
      <c r="AF242" s="34"/>
    </row>
    <row r="243" spans="7:32" ht="18.5" x14ac:dyDescent="0.45">
      <c r="G243" s="59">
        <v>2017</v>
      </c>
      <c r="H243" s="59">
        <v>8</v>
      </c>
      <c r="I243" s="46">
        <f t="shared" si="35"/>
        <v>28</v>
      </c>
      <c r="J243" s="46">
        <f t="shared" si="35"/>
        <v>240</v>
      </c>
      <c r="K243" s="130">
        <v>34.1</v>
      </c>
      <c r="L243" s="130">
        <v>27.6</v>
      </c>
      <c r="M243" s="54">
        <f t="shared" si="28"/>
        <v>30.85</v>
      </c>
      <c r="N243" s="36">
        <v>53.5</v>
      </c>
      <c r="O243" s="55">
        <f t="shared" si="29"/>
        <v>60.230491211359336</v>
      </c>
      <c r="P243" s="56">
        <f t="shared" si="30"/>
        <v>31.319855429906855</v>
      </c>
      <c r="Q243" s="131">
        <v>24.569315999999997</v>
      </c>
      <c r="R243" s="11">
        <f t="shared" si="31"/>
        <v>7.0104182152409988</v>
      </c>
      <c r="S243" s="35">
        <f t="shared" si="32"/>
        <v>6.9687056140439303</v>
      </c>
      <c r="AF243" s="34"/>
    </row>
    <row r="244" spans="7:32" ht="18.5" x14ac:dyDescent="0.45">
      <c r="G244" s="59">
        <v>2017</v>
      </c>
      <c r="H244" s="59">
        <v>8</v>
      </c>
      <c r="I244" s="46">
        <f t="shared" si="35"/>
        <v>29</v>
      </c>
      <c r="J244" s="46">
        <f t="shared" si="35"/>
        <v>241</v>
      </c>
      <c r="K244" s="130">
        <v>35.299999999999997</v>
      </c>
      <c r="L244" s="130">
        <v>26.5</v>
      </c>
      <c r="M244" s="54">
        <f t="shared" si="28"/>
        <v>30.9</v>
      </c>
      <c r="N244" s="36">
        <v>52.5</v>
      </c>
      <c r="O244" s="55">
        <f t="shared" si="29"/>
        <v>51.229003019346955</v>
      </c>
      <c r="P244" s="56">
        <f t="shared" si="30"/>
        <v>36.065218125620241</v>
      </c>
      <c r="Q244" s="131">
        <v>24.315165099999998</v>
      </c>
      <c r="R244" s="11">
        <f t="shared" si="31"/>
        <v>6.9450311892700505</v>
      </c>
      <c r="S244" s="35">
        <f t="shared" si="32"/>
        <v>7.9627197042552558</v>
      </c>
      <c r="AF244" s="34"/>
    </row>
    <row r="245" spans="7:32" ht="18.5" x14ac:dyDescent="0.45">
      <c r="G245" s="59">
        <v>2017</v>
      </c>
      <c r="H245" s="59">
        <v>8</v>
      </c>
      <c r="I245" s="46">
        <f t="shared" si="35"/>
        <v>30</v>
      </c>
      <c r="J245" s="46">
        <f t="shared" si="35"/>
        <v>242</v>
      </c>
      <c r="K245" s="130">
        <v>32.6</v>
      </c>
      <c r="L245" s="130">
        <v>25.1</v>
      </c>
      <c r="M245" s="54">
        <f t="shared" si="28"/>
        <v>28.85</v>
      </c>
      <c r="N245" s="36">
        <v>47</v>
      </c>
      <c r="O245" s="55">
        <f t="shared" si="29"/>
        <v>57.213415251213981</v>
      </c>
      <c r="P245" s="56">
        <f t="shared" si="30"/>
        <v>34.32804915072839</v>
      </c>
      <c r="Q245" s="131">
        <v>25.0696625</v>
      </c>
      <c r="R245" s="11">
        <f t="shared" si="31"/>
        <v>6.8591160667406239</v>
      </c>
      <c r="S245" s="35">
        <f t="shared" si="32"/>
        <v>7.7460342232631936</v>
      </c>
      <c r="AF245" s="34"/>
    </row>
    <row r="246" spans="7:32" ht="18.5" x14ac:dyDescent="0.45">
      <c r="G246" s="59">
        <v>2017</v>
      </c>
      <c r="H246" s="60">
        <v>8</v>
      </c>
      <c r="I246" s="60">
        <f t="shared" si="35"/>
        <v>31</v>
      </c>
      <c r="J246" s="46">
        <f t="shared" si="35"/>
        <v>243</v>
      </c>
      <c r="K246" s="130">
        <v>35.299999999999997</v>
      </c>
      <c r="L246" s="130">
        <v>25.5</v>
      </c>
      <c r="M246" s="54">
        <f t="shared" si="28"/>
        <v>30.4</v>
      </c>
      <c r="N246" s="36">
        <v>45</v>
      </c>
      <c r="O246" s="55">
        <f t="shared" si="29"/>
        <v>47.789285343857607</v>
      </c>
      <c r="P246" s="56">
        <f t="shared" si="30"/>
        <v>37.466799709584357</v>
      </c>
      <c r="Q246" s="131">
        <v>23.9366603</v>
      </c>
      <c r="R246" s="49">
        <f t="shared" si="31"/>
        <v>6.7667263101879005</v>
      </c>
      <c r="S246" s="48">
        <f t="shared" si="32"/>
        <v>8.7975915779528684</v>
      </c>
      <c r="AF246" s="34"/>
    </row>
    <row r="247" spans="7:32" ht="18.5" x14ac:dyDescent="0.45">
      <c r="G247" s="59">
        <v>2017</v>
      </c>
      <c r="H247" s="59">
        <v>9</v>
      </c>
      <c r="I247" s="46">
        <v>1</v>
      </c>
      <c r="J247" s="46">
        <f t="shared" si="35"/>
        <v>244</v>
      </c>
      <c r="K247" s="130">
        <v>35.799999999999997</v>
      </c>
      <c r="L247" s="130">
        <v>27.3</v>
      </c>
      <c r="M247" s="54">
        <f t="shared" si="28"/>
        <v>31.549999999999997</v>
      </c>
      <c r="N247" s="36">
        <v>39</v>
      </c>
      <c r="O247" s="55">
        <f t="shared" si="29"/>
        <v>51.605505915082404</v>
      </c>
      <c r="P247" s="56">
        <f t="shared" si="30"/>
        <v>35.091744022256023</v>
      </c>
      <c r="Q247" s="131">
        <v>24.072737800000002</v>
      </c>
      <c r="R247" s="11">
        <f t="shared" si="31"/>
        <v>6.9675590651719483</v>
      </c>
      <c r="S247" s="35">
        <f t="shared" si="32"/>
        <v>9.0397851281828068</v>
      </c>
      <c r="AF247" s="34"/>
    </row>
    <row r="248" spans="7:32" ht="18.5" x14ac:dyDescent="0.45">
      <c r="G248" s="59">
        <v>2017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30">
        <v>34.700000000000003</v>
      </c>
      <c r="L248" s="130">
        <v>25.6</v>
      </c>
      <c r="M248" s="54">
        <f t="shared" si="28"/>
        <v>30.150000000000002</v>
      </c>
      <c r="N248" s="36">
        <v>42.5</v>
      </c>
      <c r="O248" s="55">
        <f t="shared" si="29"/>
        <v>51.23196547429005</v>
      </c>
      <c r="P248" s="56">
        <f t="shared" si="30"/>
        <v>37.296870865283161</v>
      </c>
      <c r="Q248" s="131">
        <v>24.7275846</v>
      </c>
      <c r="R248" s="11">
        <f t="shared" si="31"/>
        <v>6.9540582524080508</v>
      </c>
      <c r="S248" s="35">
        <f t="shared" si="32"/>
        <v>9.0270614181406739</v>
      </c>
      <c r="AF248" s="34"/>
    </row>
    <row r="249" spans="7:32" ht="18.5" x14ac:dyDescent="0.45">
      <c r="G249" s="59">
        <v>2017</v>
      </c>
      <c r="H249" s="59">
        <v>9</v>
      </c>
      <c r="I249" s="46">
        <f t="shared" si="36"/>
        <v>3</v>
      </c>
      <c r="J249" s="46">
        <f t="shared" si="36"/>
        <v>246</v>
      </c>
      <c r="K249" s="130">
        <v>35.6</v>
      </c>
      <c r="L249" s="130">
        <v>25.7</v>
      </c>
      <c r="M249" s="54">
        <f t="shared" si="28"/>
        <v>30.65</v>
      </c>
      <c r="N249" s="36">
        <v>22</v>
      </c>
      <c r="O249" s="55">
        <f t="shared" si="29"/>
        <v>45.796589547403364</v>
      </c>
      <c r="P249" s="56">
        <f t="shared" si="30"/>
        <v>36.27089892154347</v>
      </c>
      <c r="Q249" s="131">
        <v>23.055296799999997</v>
      </c>
      <c r="R249" s="11">
        <f t="shared" si="31"/>
        <v>6.5513758472153985</v>
      </c>
      <c r="S249" s="35">
        <f t="shared" si="32"/>
        <v>11.178105444562176</v>
      </c>
      <c r="AF249" s="34"/>
    </row>
    <row r="250" spans="7:32" ht="18.5" x14ac:dyDescent="0.45">
      <c r="G250" s="59">
        <v>2017</v>
      </c>
      <c r="H250" s="59">
        <v>9</v>
      </c>
      <c r="I250" s="46">
        <f t="shared" si="36"/>
        <v>4</v>
      </c>
      <c r="J250" s="46">
        <f t="shared" si="36"/>
        <v>247</v>
      </c>
      <c r="K250" s="130">
        <v>36.299999999999997</v>
      </c>
      <c r="L250" s="130">
        <v>28.1</v>
      </c>
      <c r="M250" s="54">
        <f t="shared" si="28"/>
        <v>32.200000000000003</v>
      </c>
      <c r="N250" s="36">
        <v>42.5</v>
      </c>
      <c r="O250" s="55">
        <f t="shared" si="29"/>
        <v>53.734520539115245</v>
      </c>
      <c r="P250" s="56">
        <f t="shared" si="30"/>
        <v>35.249845473659583</v>
      </c>
      <c r="Q250" s="131">
        <v>24.61956</v>
      </c>
      <c r="R250" s="11">
        <f t="shared" si="31"/>
        <v>7.2196859699999978</v>
      </c>
      <c r="S250" s="35">
        <f t="shared" si="32"/>
        <v>8.7428242002573935</v>
      </c>
      <c r="AF250" s="34"/>
    </row>
    <row r="251" spans="7:32" ht="18.5" x14ac:dyDescent="0.45">
      <c r="G251" s="59">
        <v>2017</v>
      </c>
      <c r="H251" s="59">
        <v>9</v>
      </c>
      <c r="I251" s="46">
        <f t="shared" si="36"/>
        <v>5</v>
      </c>
      <c r="J251" s="46">
        <f t="shared" si="36"/>
        <v>248</v>
      </c>
      <c r="K251" s="130">
        <v>37.799999999999997</v>
      </c>
      <c r="L251" s="130">
        <v>29.9</v>
      </c>
      <c r="M251" s="54">
        <f t="shared" si="28"/>
        <v>33.849999999999994</v>
      </c>
      <c r="N251" s="36">
        <v>47.5</v>
      </c>
      <c r="O251" s="55">
        <f t="shared" si="29"/>
        <v>50.924291971904239</v>
      </c>
      <c r="P251" s="56">
        <f t="shared" si="30"/>
        <v>32.184152526243473</v>
      </c>
      <c r="Q251" s="131">
        <v>22.901215199999999</v>
      </c>
      <c r="R251" s="11">
        <f t="shared" si="31"/>
        <v>6.9374021421941983</v>
      </c>
      <c r="S251" s="35">
        <f t="shared" si="32"/>
        <v>7.6253975482453136</v>
      </c>
      <c r="AF251" s="34"/>
    </row>
    <row r="252" spans="7:32" ht="18.5" x14ac:dyDescent="0.45">
      <c r="G252" s="59">
        <v>2017</v>
      </c>
      <c r="H252" s="59">
        <v>9</v>
      </c>
      <c r="I252" s="46">
        <f t="shared" si="36"/>
        <v>6</v>
      </c>
      <c r="J252" s="46">
        <f t="shared" si="36"/>
        <v>249</v>
      </c>
      <c r="K252" s="130">
        <v>32.200000000000003</v>
      </c>
      <c r="L252" s="130">
        <v>26.2</v>
      </c>
      <c r="M252" s="54">
        <f t="shared" si="28"/>
        <v>29.200000000000003</v>
      </c>
      <c r="N252" s="36">
        <v>68</v>
      </c>
      <c r="O252" s="55">
        <f t="shared" si="29"/>
        <v>52.999018370043977</v>
      </c>
      <c r="P252" s="56">
        <f t="shared" si="30"/>
        <v>25.439528817621127</v>
      </c>
      <c r="Q252" s="131">
        <v>20.771288299999998</v>
      </c>
      <c r="R252" s="11">
        <f t="shared" si="31"/>
        <v>5.7257094763364984</v>
      </c>
      <c r="S252" s="35">
        <f t="shared" si="32"/>
        <v>5.6379478474458473</v>
      </c>
      <c r="AF252" s="34"/>
    </row>
    <row r="253" spans="7:32" ht="18.5" x14ac:dyDescent="0.45">
      <c r="G253" s="59">
        <v>2017</v>
      </c>
      <c r="H253" s="59">
        <v>9</v>
      </c>
      <c r="I253" s="46">
        <f t="shared" si="36"/>
        <v>7</v>
      </c>
      <c r="J253" s="46">
        <f t="shared" si="36"/>
        <v>250</v>
      </c>
      <c r="K253" s="130">
        <v>30.2</v>
      </c>
      <c r="L253" s="130">
        <v>22.6</v>
      </c>
      <c r="M253" s="54">
        <f t="shared" si="28"/>
        <v>26.4</v>
      </c>
      <c r="N253" s="36">
        <v>37</v>
      </c>
      <c r="O253" s="55">
        <f t="shared" si="29"/>
        <v>54.446526905688351</v>
      </c>
      <c r="P253" s="56">
        <f t="shared" si="30"/>
        <v>33.10348835865851</v>
      </c>
      <c r="Q253" s="131">
        <v>24.0157946</v>
      </c>
      <c r="R253" s="11">
        <f t="shared" si="31"/>
        <v>6.2256864815418007</v>
      </c>
      <c r="S253" s="35">
        <f t="shared" si="32"/>
        <v>8.2491205053011321</v>
      </c>
      <c r="AF253" s="34"/>
    </row>
    <row r="254" spans="7:32" ht="18.5" x14ac:dyDescent="0.45">
      <c r="G254" s="59">
        <v>2017</v>
      </c>
      <c r="H254" s="59">
        <v>9</v>
      </c>
      <c r="I254" s="46">
        <f t="shared" si="36"/>
        <v>8</v>
      </c>
      <c r="J254" s="46">
        <f t="shared" si="36"/>
        <v>251</v>
      </c>
      <c r="K254" s="130">
        <v>32.299999999999997</v>
      </c>
      <c r="L254" s="130">
        <v>20.2</v>
      </c>
      <c r="M254" s="54">
        <f t="shared" si="28"/>
        <v>26.25</v>
      </c>
      <c r="N254" s="36">
        <v>23</v>
      </c>
      <c r="O254" s="55">
        <f t="shared" si="29"/>
        <v>44.2825565156379</v>
      </c>
      <c r="P254" s="56">
        <f t="shared" si="30"/>
        <v>42.865514707137478</v>
      </c>
      <c r="Q254" s="131">
        <v>24.645938099999999</v>
      </c>
      <c r="R254" s="11">
        <f t="shared" si="31"/>
        <v>6.3673582074338233</v>
      </c>
      <c r="S254" s="35">
        <f t="shared" si="32"/>
        <v>12.289202974942036</v>
      </c>
      <c r="AF254" s="34"/>
    </row>
    <row r="255" spans="7:32" ht="18.5" x14ac:dyDescent="0.45">
      <c r="G255" s="59">
        <v>2017</v>
      </c>
      <c r="H255" s="59">
        <v>9</v>
      </c>
      <c r="I255" s="46">
        <f t="shared" si="36"/>
        <v>9</v>
      </c>
      <c r="J255" s="46">
        <f t="shared" si="36"/>
        <v>252</v>
      </c>
      <c r="K255" s="130">
        <v>36.200000000000003</v>
      </c>
      <c r="L255" s="130">
        <v>24.9</v>
      </c>
      <c r="M255" s="54">
        <f t="shared" si="28"/>
        <v>30.55</v>
      </c>
      <c r="N255" s="36">
        <v>40</v>
      </c>
      <c r="O255" s="55">
        <f t="shared" si="29"/>
        <v>45.058816679879456</v>
      </c>
      <c r="P255" s="56">
        <f t="shared" si="30"/>
        <v>40.733170278611041</v>
      </c>
      <c r="Q255" s="131">
        <v>24.234774699999996</v>
      </c>
      <c r="R255" s="11">
        <f t="shared" si="31"/>
        <v>6.8723217073094238</v>
      </c>
      <c r="S255" s="35">
        <f t="shared" si="32"/>
        <v>10.175489016743569</v>
      </c>
      <c r="AF255" s="34"/>
    </row>
    <row r="256" spans="7:32" ht="18.5" x14ac:dyDescent="0.45">
      <c r="G256" s="59">
        <v>2017</v>
      </c>
      <c r="H256" s="59">
        <v>9</v>
      </c>
      <c r="I256" s="46">
        <f t="shared" si="36"/>
        <v>10</v>
      </c>
      <c r="J256" s="46">
        <f t="shared" si="36"/>
        <v>253</v>
      </c>
      <c r="K256" s="130">
        <v>35.6</v>
      </c>
      <c r="L256" s="130">
        <v>27.3</v>
      </c>
      <c r="M256" s="54">
        <f t="shared" si="28"/>
        <v>31.450000000000003</v>
      </c>
      <c r="N256" s="36">
        <v>48</v>
      </c>
      <c r="O256" s="55">
        <f t="shared" si="29"/>
        <v>48.675618738457004</v>
      </c>
      <c r="P256" s="56">
        <f t="shared" si="30"/>
        <v>32.320610842335455</v>
      </c>
      <c r="Q256" s="131">
        <v>22.437295599999999</v>
      </c>
      <c r="R256" s="11">
        <f t="shared" si="31"/>
        <v>6.4810408806794992</v>
      </c>
      <c r="S256" s="35">
        <f t="shared" si="32"/>
        <v>7.4288820634566095</v>
      </c>
      <c r="AF256" s="34"/>
    </row>
    <row r="257" spans="7:32" ht="18.5" x14ac:dyDescent="0.45">
      <c r="G257" s="59">
        <v>2017</v>
      </c>
      <c r="H257" s="59">
        <v>9</v>
      </c>
      <c r="I257" s="46">
        <f t="shared" si="36"/>
        <v>11</v>
      </c>
      <c r="J257" s="46">
        <f t="shared" si="36"/>
        <v>254</v>
      </c>
      <c r="K257" s="130">
        <v>36.700000000000003</v>
      </c>
      <c r="L257" s="130">
        <v>27.2</v>
      </c>
      <c r="M257" s="54">
        <f t="shared" si="28"/>
        <v>31.950000000000003</v>
      </c>
      <c r="N257" s="36">
        <v>57.5</v>
      </c>
      <c r="O257" s="55">
        <f t="shared" si="29"/>
        <v>43.801270059076984</v>
      </c>
      <c r="P257" s="56">
        <f t="shared" si="30"/>
        <v>33.28896524489852</v>
      </c>
      <c r="Q257" s="131">
        <v>21.600732999999998</v>
      </c>
      <c r="R257" s="11">
        <f t="shared" si="31"/>
        <v>6.3027428774887486</v>
      </c>
      <c r="S257" s="35">
        <f t="shared" si="32"/>
        <v>7.4634922527816281</v>
      </c>
      <c r="AF257" s="34"/>
    </row>
    <row r="258" spans="7:32" ht="18.5" x14ac:dyDescent="0.45">
      <c r="G258" s="59">
        <v>2017</v>
      </c>
      <c r="H258" s="59">
        <v>9</v>
      </c>
      <c r="I258" s="46">
        <f t="shared" si="36"/>
        <v>12</v>
      </c>
      <c r="J258" s="46">
        <f t="shared" si="36"/>
        <v>255</v>
      </c>
      <c r="K258" s="130">
        <v>35.4</v>
      </c>
      <c r="L258" s="130">
        <v>27.2</v>
      </c>
      <c r="M258" s="54">
        <f t="shared" si="28"/>
        <v>31.299999999999997</v>
      </c>
      <c r="N258" s="36">
        <v>45.5</v>
      </c>
      <c r="O258" s="55">
        <f t="shared" si="29"/>
        <v>28.34495958438329</v>
      </c>
      <c r="P258" s="56">
        <f t="shared" si="30"/>
        <v>18.594293487355436</v>
      </c>
      <c r="Q258" s="131">
        <v>12.9868179</v>
      </c>
      <c r="R258" s="11">
        <f t="shared" si="31"/>
        <v>3.7398334308898491</v>
      </c>
      <c r="S258" s="35">
        <f t="shared" si="32"/>
        <v>4.6134303080011811</v>
      </c>
      <c r="AF258" s="34"/>
    </row>
    <row r="259" spans="7:32" ht="18.5" x14ac:dyDescent="0.45">
      <c r="G259" s="59">
        <v>2017</v>
      </c>
      <c r="H259" s="59">
        <v>9</v>
      </c>
      <c r="I259" s="46">
        <f t="shared" si="36"/>
        <v>13</v>
      </c>
      <c r="J259" s="46">
        <f t="shared" si="36"/>
        <v>256</v>
      </c>
      <c r="K259" s="130">
        <v>34.5</v>
      </c>
      <c r="L259" s="130">
        <v>27.8</v>
      </c>
      <c r="M259" s="54">
        <f t="shared" si="28"/>
        <v>31.15</v>
      </c>
      <c r="N259" s="36">
        <v>54</v>
      </c>
      <c r="O259" s="55">
        <f t="shared" si="29"/>
        <v>50.679767991619862</v>
      </c>
      <c r="P259" s="56">
        <f t="shared" si="30"/>
        <v>27.164355643508241</v>
      </c>
      <c r="Q259" s="131">
        <v>20.989012299999999</v>
      </c>
      <c r="R259" s="11">
        <f t="shared" si="31"/>
        <v>6.0257722719785241</v>
      </c>
      <c r="S259" s="35">
        <f t="shared" si="32"/>
        <v>6.1212282832402458</v>
      </c>
      <c r="AF259" s="34"/>
    </row>
    <row r="260" spans="7:32" ht="18.5" x14ac:dyDescent="0.45">
      <c r="G260" s="59">
        <v>2017</v>
      </c>
      <c r="H260" s="59">
        <v>9</v>
      </c>
      <c r="I260" s="46">
        <f t="shared" si="36"/>
        <v>14</v>
      </c>
      <c r="J260" s="46">
        <f t="shared" si="36"/>
        <v>257</v>
      </c>
      <c r="K260" s="130">
        <v>37.200000000000003</v>
      </c>
      <c r="L260" s="130">
        <v>27.1</v>
      </c>
      <c r="M260" s="54">
        <f t="shared" si="28"/>
        <v>32.150000000000006</v>
      </c>
      <c r="N260" s="36">
        <v>47.5</v>
      </c>
      <c r="O260" s="55">
        <f t="shared" si="29"/>
        <v>43.601824189317583</v>
      </c>
      <c r="P260" s="56">
        <f t="shared" si="30"/>
        <v>35.230273944968616</v>
      </c>
      <c r="Q260" s="131">
        <v>22.171002399999999</v>
      </c>
      <c r="R260" s="11">
        <f t="shared" si="31"/>
        <v>6.4951448073461977</v>
      </c>
      <c r="S260" s="35">
        <f t="shared" si="32"/>
        <v>8.1704459914432395</v>
      </c>
      <c r="AF260" s="34"/>
    </row>
    <row r="261" spans="7:32" ht="18.5" x14ac:dyDescent="0.45">
      <c r="G261" s="59">
        <v>2017</v>
      </c>
      <c r="H261" s="59">
        <v>9</v>
      </c>
      <c r="I261" s="46">
        <f t="shared" si="36"/>
        <v>15</v>
      </c>
      <c r="J261" s="46">
        <f t="shared" si="36"/>
        <v>258</v>
      </c>
      <c r="K261" s="130">
        <v>37.299999999999997</v>
      </c>
      <c r="L261" s="130">
        <v>28.8</v>
      </c>
      <c r="M261" s="54">
        <f t="shared" ref="M261:M324" si="37">(K261+L261)/2</f>
        <v>33.049999999999997</v>
      </c>
      <c r="N261" s="36">
        <v>26</v>
      </c>
      <c r="O261" s="55">
        <f t="shared" ref="O261:O324" si="38">((Q261)/(0.16*(K261-(L261))^0.5))</f>
        <v>46.028836901786967</v>
      </c>
      <c r="P261" s="56">
        <f t="shared" ref="P261:P324" si="39">0.16*((K261-L261)^1/2)*O261</f>
        <v>31.299609093215125</v>
      </c>
      <c r="Q261" s="131">
        <v>21.471354699999996</v>
      </c>
      <c r="R261" s="11">
        <f t="shared" ref="R261:R324" si="40">0.0023*0.408*O261*(K261-L261)^0.5*(M261+17.8)</f>
        <v>6.403514836793172</v>
      </c>
      <c r="S261" s="35">
        <f t="shared" ref="S261:S324" si="41">0.31*(IF(N261&gt;50,1,(1+(50-N261)/70)))*(P261+2.09)*((M261/(M261+15)))</f>
        <v>9.5605067806351549</v>
      </c>
      <c r="AF261" s="34"/>
    </row>
    <row r="262" spans="7:32" ht="18.5" x14ac:dyDescent="0.45">
      <c r="G262" s="59">
        <v>2017</v>
      </c>
      <c r="H262" s="59">
        <v>9</v>
      </c>
      <c r="I262" s="46">
        <f t="shared" si="36"/>
        <v>16</v>
      </c>
      <c r="J262" s="46">
        <f t="shared" si="36"/>
        <v>259</v>
      </c>
      <c r="K262" s="130">
        <v>37.5</v>
      </c>
      <c r="L262" s="130">
        <v>28.4</v>
      </c>
      <c r="M262" s="54">
        <f t="shared" si="37"/>
        <v>32.950000000000003</v>
      </c>
      <c r="N262" s="36">
        <v>55</v>
      </c>
      <c r="O262" s="55">
        <f t="shared" si="38"/>
        <v>41.824083975277631</v>
      </c>
      <c r="P262" s="56">
        <f t="shared" si="39"/>
        <v>30.44793313400212</v>
      </c>
      <c r="Q262" s="131">
        <v>20.1867831</v>
      </c>
      <c r="R262" s="11">
        <f t="shared" si="40"/>
        <v>6.008570756236125</v>
      </c>
      <c r="S262" s="35">
        <f t="shared" si="41"/>
        <v>6.9313601250732972</v>
      </c>
      <c r="AF262" s="34"/>
    </row>
    <row r="263" spans="7:32" ht="18.5" x14ac:dyDescent="0.45">
      <c r="G263" s="59">
        <v>2017</v>
      </c>
      <c r="H263" s="59">
        <v>9</v>
      </c>
      <c r="I263" s="46">
        <f t="shared" si="36"/>
        <v>17</v>
      </c>
      <c r="J263" s="46">
        <f t="shared" si="36"/>
        <v>260</v>
      </c>
      <c r="K263" s="130">
        <v>39.299999999999997</v>
      </c>
      <c r="L263" s="130">
        <v>27.5</v>
      </c>
      <c r="M263" s="54">
        <f t="shared" si="37"/>
        <v>33.4</v>
      </c>
      <c r="N263" s="36">
        <v>47</v>
      </c>
      <c r="O263" s="55">
        <f t="shared" si="38"/>
        <v>37.912588443103857</v>
      </c>
      <c r="P263" s="56">
        <f t="shared" si="39"/>
        <v>35.789483490290039</v>
      </c>
      <c r="Q263" s="131">
        <v>20.837442899999999</v>
      </c>
      <c r="R263" s="11">
        <f t="shared" si="40"/>
        <v>6.2572340535551989</v>
      </c>
      <c r="S263" s="35">
        <f t="shared" si="41"/>
        <v>8.4506802125938041</v>
      </c>
      <c r="AF263" s="34"/>
    </row>
    <row r="264" spans="7:32" ht="18.5" x14ac:dyDescent="0.45">
      <c r="G264" s="59">
        <v>2017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30">
        <v>37.799999999999997</v>
      </c>
      <c r="L264" s="130">
        <v>29.1</v>
      </c>
      <c r="M264" s="54">
        <f t="shared" si="37"/>
        <v>33.450000000000003</v>
      </c>
      <c r="N264" s="36">
        <v>46</v>
      </c>
      <c r="O264" s="55">
        <f t="shared" si="38"/>
        <v>41.703010647963751</v>
      </c>
      <c r="P264" s="56">
        <f t="shared" si="39"/>
        <v>29.025295410982753</v>
      </c>
      <c r="Q264" s="131">
        <v>19.6809935</v>
      </c>
      <c r="R264" s="11">
        <f t="shared" si="40"/>
        <v>5.9157376274718754</v>
      </c>
      <c r="S264" s="35">
        <f t="shared" si="41"/>
        <v>7.0399835254458907</v>
      </c>
      <c r="AF264" s="34"/>
    </row>
    <row r="265" spans="7:32" ht="18.5" x14ac:dyDescent="0.45">
      <c r="G265" s="59">
        <v>2017</v>
      </c>
      <c r="H265" s="59">
        <v>9</v>
      </c>
      <c r="I265" s="46">
        <f t="shared" si="42"/>
        <v>19</v>
      </c>
      <c r="J265" s="46">
        <f t="shared" si="42"/>
        <v>262</v>
      </c>
      <c r="K265" s="130">
        <v>33.799999999999997</v>
      </c>
      <c r="L265" s="130">
        <v>26.2</v>
      </c>
      <c r="M265" s="54">
        <f t="shared" si="37"/>
        <v>30</v>
      </c>
      <c r="N265" s="36">
        <v>45</v>
      </c>
      <c r="O265" s="55">
        <f t="shared" si="38"/>
        <v>47.178193691195936</v>
      </c>
      <c r="P265" s="56">
        <f t="shared" si="39"/>
        <v>28.684341764247122</v>
      </c>
      <c r="Q265" s="131">
        <v>20.809808699999998</v>
      </c>
      <c r="R265" s="11">
        <f t="shared" si="40"/>
        <v>5.8339674396188999</v>
      </c>
      <c r="S265" s="35">
        <f t="shared" si="41"/>
        <v>6.8143185335118623</v>
      </c>
      <c r="AF265" s="34"/>
    </row>
    <row r="266" spans="7:32" ht="18.5" x14ac:dyDescent="0.45">
      <c r="G266" s="59">
        <v>2017</v>
      </c>
      <c r="H266" s="59">
        <v>9</v>
      </c>
      <c r="I266" s="46">
        <f t="shared" si="42"/>
        <v>20</v>
      </c>
      <c r="J266" s="46">
        <f t="shared" si="42"/>
        <v>263</v>
      </c>
      <c r="K266" s="130">
        <v>36.200000000000003</v>
      </c>
      <c r="L266" s="130">
        <v>28.8</v>
      </c>
      <c r="M266" s="54">
        <f t="shared" si="37"/>
        <v>32.5</v>
      </c>
      <c r="N266" s="36">
        <v>55.5</v>
      </c>
      <c r="O266" s="55">
        <f t="shared" si="38"/>
        <v>37.766466338701612</v>
      </c>
      <c r="P266" s="56">
        <f t="shared" si="39"/>
        <v>22.357748072511363</v>
      </c>
      <c r="Q266" s="131">
        <v>16.437743299999998</v>
      </c>
      <c r="R266" s="11">
        <f t="shared" si="40"/>
        <v>4.8492904320613484</v>
      </c>
      <c r="S266" s="35">
        <f t="shared" si="41"/>
        <v>5.1854960385379369</v>
      </c>
      <c r="AF266" s="34"/>
    </row>
    <row r="267" spans="7:32" ht="18.5" x14ac:dyDescent="0.45">
      <c r="G267" s="59">
        <v>2017</v>
      </c>
      <c r="H267" s="59">
        <v>9</v>
      </c>
      <c r="I267" s="46">
        <f t="shared" si="42"/>
        <v>21</v>
      </c>
      <c r="J267" s="46">
        <f t="shared" si="42"/>
        <v>264</v>
      </c>
      <c r="K267" s="130">
        <v>34.200000000000003</v>
      </c>
      <c r="L267" s="130">
        <v>26.7</v>
      </c>
      <c r="M267" s="54">
        <f t="shared" si="37"/>
        <v>30.450000000000003</v>
      </c>
      <c r="N267" s="36">
        <v>58</v>
      </c>
      <c r="O267" s="55">
        <f t="shared" si="38"/>
        <v>42.973844243721857</v>
      </c>
      <c r="P267" s="56">
        <f t="shared" si="39"/>
        <v>25.784306546233129</v>
      </c>
      <c r="Q267" s="131">
        <v>18.830195100000001</v>
      </c>
      <c r="R267" s="11">
        <f t="shared" si="40"/>
        <v>5.3286862981173746</v>
      </c>
      <c r="S267" s="35">
        <f t="shared" si="41"/>
        <v>5.7892082869783854</v>
      </c>
      <c r="AF267" s="34"/>
    </row>
    <row r="268" spans="7:32" ht="18.5" x14ac:dyDescent="0.45">
      <c r="G268" s="59">
        <v>2017</v>
      </c>
      <c r="H268" s="59">
        <v>9</v>
      </c>
      <c r="I268" s="46">
        <f t="shared" si="42"/>
        <v>22</v>
      </c>
      <c r="J268" s="46">
        <f t="shared" si="42"/>
        <v>265</v>
      </c>
      <c r="K268" s="130">
        <v>31.8</v>
      </c>
      <c r="L268" s="130">
        <v>25.4</v>
      </c>
      <c r="M268" s="54">
        <f t="shared" si="37"/>
        <v>28.6</v>
      </c>
      <c r="N268" s="36">
        <v>49.5</v>
      </c>
      <c r="O268" s="55">
        <f t="shared" si="38"/>
        <v>49.830665157454746</v>
      </c>
      <c r="P268" s="56">
        <f t="shared" si="39"/>
        <v>25.513300560616841</v>
      </c>
      <c r="Q268" s="131">
        <v>20.1700351</v>
      </c>
      <c r="R268" s="11">
        <f t="shared" si="40"/>
        <v>5.4889926719736017</v>
      </c>
      <c r="S268" s="35">
        <f t="shared" si="41"/>
        <v>5.6531867055423461</v>
      </c>
      <c r="AF268" s="34"/>
    </row>
    <row r="269" spans="7:32" ht="18.5" x14ac:dyDescent="0.45">
      <c r="G269" s="59">
        <v>2017</v>
      </c>
      <c r="H269" s="59">
        <v>9</v>
      </c>
      <c r="I269" s="46">
        <f t="shared" si="42"/>
        <v>23</v>
      </c>
      <c r="J269" s="46">
        <f t="shared" si="42"/>
        <v>266</v>
      </c>
      <c r="K269" s="130">
        <v>26.6</v>
      </c>
      <c r="L269" s="130">
        <v>20.5</v>
      </c>
      <c r="M269" s="54">
        <f t="shared" si="37"/>
        <v>23.55</v>
      </c>
      <c r="N269" s="36">
        <v>46.5</v>
      </c>
      <c r="O269" s="55">
        <f t="shared" si="38"/>
        <v>56.309344550946868</v>
      </c>
      <c r="P269" s="56">
        <f t="shared" si="39"/>
        <v>27.478960140862078</v>
      </c>
      <c r="Q269" s="131">
        <v>22.251811500000002</v>
      </c>
      <c r="R269" s="11">
        <f t="shared" si="40"/>
        <v>5.3964592584041258</v>
      </c>
      <c r="S269" s="35">
        <f t="shared" si="41"/>
        <v>5.8796784224067915</v>
      </c>
      <c r="AF269" s="34"/>
    </row>
    <row r="270" spans="7:32" ht="18.5" x14ac:dyDescent="0.45">
      <c r="G270" s="59">
        <v>2017</v>
      </c>
      <c r="H270" s="59">
        <v>9</v>
      </c>
      <c r="I270" s="46">
        <f t="shared" si="42"/>
        <v>24</v>
      </c>
      <c r="J270" s="46">
        <f t="shared" si="42"/>
        <v>267</v>
      </c>
      <c r="K270" s="130">
        <v>29.9</v>
      </c>
      <c r="L270" s="130">
        <v>20.3</v>
      </c>
      <c r="M270" s="54">
        <f t="shared" si="37"/>
        <v>25.1</v>
      </c>
      <c r="N270" s="36">
        <v>19</v>
      </c>
      <c r="O270" s="55">
        <f t="shared" si="38"/>
        <v>40.885891621200265</v>
      </c>
      <c r="P270" s="56">
        <f t="shared" si="39"/>
        <v>31.400364765081797</v>
      </c>
      <c r="Q270" s="131">
        <v>20.268848299999998</v>
      </c>
      <c r="R270" s="11">
        <f t="shared" si="40"/>
        <v>5.0998145174905494</v>
      </c>
      <c r="S270" s="35">
        <f t="shared" si="41"/>
        <v>9.3763595838786049</v>
      </c>
      <c r="AF270" s="34"/>
    </row>
    <row r="271" spans="7:32" ht="18.5" x14ac:dyDescent="0.45">
      <c r="G271" s="59">
        <v>2017</v>
      </c>
      <c r="H271" s="59">
        <v>9</v>
      </c>
      <c r="I271" s="46">
        <f t="shared" si="42"/>
        <v>25</v>
      </c>
      <c r="J271" s="46">
        <f t="shared" si="42"/>
        <v>268</v>
      </c>
      <c r="K271" s="130">
        <v>32.200000000000003</v>
      </c>
      <c r="L271" s="130">
        <v>23.1</v>
      </c>
      <c r="M271" s="54">
        <f t="shared" si="37"/>
        <v>27.650000000000002</v>
      </c>
      <c r="N271" s="36">
        <v>15.5</v>
      </c>
      <c r="O271" s="55">
        <f t="shared" si="38"/>
        <v>35.354376255624828</v>
      </c>
      <c r="P271" s="56">
        <f t="shared" si="39"/>
        <v>25.737985914094878</v>
      </c>
      <c r="Q271" s="131">
        <v>17.064118499999999</v>
      </c>
      <c r="R271" s="11">
        <f t="shared" si="40"/>
        <v>4.5486839498636256</v>
      </c>
      <c r="S271" s="35">
        <f t="shared" si="41"/>
        <v>8.3490645593530104</v>
      </c>
      <c r="AF271" s="34"/>
    </row>
    <row r="272" spans="7:32" ht="18.5" x14ac:dyDescent="0.45">
      <c r="G272" s="59">
        <v>2017</v>
      </c>
      <c r="H272" s="59">
        <v>9</v>
      </c>
      <c r="I272" s="46">
        <f t="shared" si="42"/>
        <v>26</v>
      </c>
      <c r="J272" s="46">
        <f t="shared" si="42"/>
        <v>269</v>
      </c>
      <c r="K272" s="130">
        <v>32.5</v>
      </c>
      <c r="L272" s="130">
        <v>25.7</v>
      </c>
      <c r="M272" s="54">
        <f t="shared" si="37"/>
        <v>29.1</v>
      </c>
      <c r="N272" s="36">
        <v>24</v>
      </c>
      <c r="O272" s="55">
        <f t="shared" si="38"/>
        <v>44.889713965078691</v>
      </c>
      <c r="P272" s="56">
        <f t="shared" si="39"/>
        <v>24.42000439700281</v>
      </c>
      <c r="Q272" s="131">
        <v>18.729288399999998</v>
      </c>
      <c r="R272" s="11">
        <f t="shared" si="40"/>
        <v>5.1518372662553995</v>
      </c>
      <c r="S272" s="35">
        <f t="shared" si="41"/>
        <v>7.4370223413912502</v>
      </c>
      <c r="AF272" s="34"/>
    </row>
    <row r="273" spans="7:32" ht="18.5" x14ac:dyDescent="0.45">
      <c r="G273" s="59">
        <v>2017</v>
      </c>
      <c r="H273" s="59">
        <v>9</v>
      </c>
      <c r="I273" s="46">
        <f t="shared" si="42"/>
        <v>27</v>
      </c>
      <c r="J273" s="46">
        <f t="shared" si="42"/>
        <v>270</v>
      </c>
      <c r="K273" s="130">
        <v>26.2</v>
      </c>
      <c r="L273" s="130">
        <v>20.6</v>
      </c>
      <c r="M273" s="54">
        <f t="shared" si="37"/>
        <v>23.4</v>
      </c>
      <c r="N273" s="36">
        <v>25.5</v>
      </c>
      <c r="O273" s="55">
        <f t="shared" si="38"/>
        <v>53.001398930292332</v>
      </c>
      <c r="P273" s="56">
        <f t="shared" si="39"/>
        <v>23.744626720770956</v>
      </c>
      <c r="Q273" s="131">
        <v>20.067872300000001</v>
      </c>
      <c r="R273" s="11">
        <f t="shared" si="40"/>
        <v>4.8491605268273998</v>
      </c>
      <c r="S273" s="35">
        <f t="shared" si="41"/>
        <v>6.588435312860363</v>
      </c>
      <c r="AF273" s="34"/>
    </row>
    <row r="274" spans="7:32" ht="18.5" x14ac:dyDescent="0.45">
      <c r="G274" s="59">
        <v>2017</v>
      </c>
      <c r="H274" s="59">
        <v>9</v>
      </c>
      <c r="I274" s="46">
        <f t="shared" si="42"/>
        <v>28</v>
      </c>
      <c r="J274" s="46">
        <f t="shared" si="42"/>
        <v>271</v>
      </c>
      <c r="K274" s="130">
        <v>29</v>
      </c>
      <c r="L274" s="130">
        <v>20.9</v>
      </c>
      <c r="M274" s="54">
        <f t="shared" si="37"/>
        <v>24.95</v>
      </c>
      <c r="N274" s="36">
        <v>57</v>
      </c>
      <c r="O274" s="55">
        <f t="shared" si="38"/>
        <v>43.569377378033217</v>
      </c>
      <c r="P274" s="56">
        <f t="shared" si="39"/>
        <v>28.232956540965532</v>
      </c>
      <c r="Q274" s="131">
        <v>19.840099500000001</v>
      </c>
      <c r="R274" s="11">
        <f t="shared" si="40"/>
        <v>4.9744833475106249</v>
      </c>
      <c r="S274" s="35">
        <f t="shared" si="41"/>
        <v>5.870661010415466</v>
      </c>
      <c r="AF274" s="34"/>
    </row>
    <row r="275" spans="7:32" ht="18.5" x14ac:dyDescent="0.45">
      <c r="G275" s="59">
        <v>2017</v>
      </c>
      <c r="H275" s="59">
        <v>9</v>
      </c>
      <c r="I275" s="46">
        <f t="shared" si="42"/>
        <v>29</v>
      </c>
      <c r="J275" s="46">
        <f t="shared" si="42"/>
        <v>272</v>
      </c>
      <c r="K275" s="130">
        <v>29</v>
      </c>
      <c r="L275" s="130">
        <v>21.6</v>
      </c>
      <c r="M275" s="54">
        <f t="shared" si="37"/>
        <v>25.3</v>
      </c>
      <c r="N275" s="36">
        <v>58</v>
      </c>
      <c r="O275" s="55">
        <f t="shared" si="38"/>
        <v>45.103505966946791</v>
      </c>
      <c r="P275" s="56">
        <f t="shared" si="39"/>
        <v>26.701275532432494</v>
      </c>
      <c r="Q275" s="131">
        <v>19.631168199999998</v>
      </c>
      <c r="R275" s="11">
        <f t="shared" si="40"/>
        <v>4.9623961443482987</v>
      </c>
      <c r="S275" s="35">
        <f t="shared" si="41"/>
        <v>5.6032251613118627</v>
      </c>
      <c r="AF275" s="34"/>
    </row>
    <row r="276" spans="7:32" ht="18.5" x14ac:dyDescent="0.45">
      <c r="G276" s="59">
        <v>2017</v>
      </c>
      <c r="H276" s="60">
        <v>9</v>
      </c>
      <c r="I276" s="60">
        <f t="shared" si="42"/>
        <v>30</v>
      </c>
      <c r="J276" s="46">
        <f t="shared" si="42"/>
        <v>273</v>
      </c>
      <c r="K276" s="130">
        <v>30</v>
      </c>
      <c r="L276" s="130">
        <v>21.6</v>
      </c>
      <c r="M276" s="54">
        <f t="shared" si="37"/>
        <v>25.8</v>
      </c>
      <c r="N276" s="36">
        <v>53.5</v>
      </c>
      <c r="O276" s="55">
        <f t="shared" si="38"/>
        <v>33.351602971545709</v>
      </c>
      <c r="P276" s="56">
        <f t="shared" si="39"/>
        <v>22.412277196878716</v>
      </c>
      <c r="Q276" s="131">
        <v>15.4659406</v>
      </c>
      <c r="R276" s="49">
        <f t="shared" si="40"/>
        <v>3.9548575345884003</v>
      </c>
      <c r="S276" s="48">
        <f t="shared" si="41"/>
        <v>4.8031669857999022</v>
      </c>
      <c r="AF276" s="34"/>
    </row>
    <row r="277" spans="7:32" ht="18.5" x14ac:dyDescent="0.45">
      <c r="G277" s="59">
        <v>2017</v>
      </c>
      <c r="H277" s="59">
        <v>10</v>
      </c>
      <c r="I277" s="46">
        <v>1</v>
      </c>
      <c r="J277" s="46">
        <f t="shared" si="42"/>
        <v>274</v>
      </c>
      <c r="K277" s="130">
        <v>25.6</v>
      </c>
      <c r="L277" s="130">
        <v>18.7</v>
      </c>
      <c r="M277" s="54">
        <f t="shared" si="37"/>
        <v>22.15</v>
      </c>
      <c r="N277" s="36">
        <v>23.5</v>
      </c>
      <c r="O277" s="55">
        <f t="shared" si="38"/>
        <v>46.621444559385338</v>
      </c>
      <c r="P277" s="56">
        <f t="shared" si="39"/>
        <v>25.735037396780715</v>
      </c>
      <c r="Q277" s="131">
        <v>19.594322599999998</v>
      </c>
      <c r="R277" s="11">
        <f t="shared" si="40"/>
        <v>4.5910820468575491</v>
      </c>
      <c r="S277" s="35">
        <f t="shared" si="41"/>
        <v>7.0899249225156682</v>
      </c>
      <c r="AF277" s="34"/>
    </row>
    <row r="278" spans="7:32" ht="18.5" x14ac:dyDescent="0.45">
      <c r="G278" s="59">
        <v>2017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30">
        <v>24.1</v>
      </c>
      <c r="L278" s="130">
        <v>14.6</v>
      </c>
      <c r="M278" s="54">
        <f t="shared" si="37"/>
        <v>19.350000000000001</v>
      </c>
      <c r="N278" s="36">
        <v>28.5</v>
      </c>
      <c r="O278" s="55">
        <f t="shared" si="38"/>
        <v>35.106391077200513</v>
      </c>
      <c r="P278" s="56">
        <f t="shared" si="39"/>
        <v>26.680857218672394</v>
      </c>
      <c r="Q278" s="131">
        <v>17.312826300000001</v>
      </c>
      <c r="R278" s="11">
        <f t="shared" si="40"/>
        <v>3.7722008301689258</v>
      </c>
      <c r="S278" s="35">
        <f t="shared" si="41"/>
        <v>6.5673744283210151</v>
      </c>
      <c r="AF278" s="34"/>
    </row>
    <row r="279" spans="7:32" ht="18.5" x14ac:dyDescent="0.45">
      <c r="G279" s="59">
        <v>2017</v>
      </c>
      <c r="H279" s="59">
        <v>10</v>
      </c>
      <c r="I279" s="46">
        <f t="shared" si="43"/>
        <v>3</v>
      </c>
      <c r="J279" s="46">
        <f t="shared" si="42"/>
        <v>276</v>
      </c>
      <c r="K279" s="130">
        <v>24.9</v>
      </c>
      <c r="L279" s="130">
        <v>15.4</v>
      </c>
      <c r="M279" s="54">
        <f t="shared" si="37"/>
        <v>20.149999999999999</v>
      </c>
      <c r="N279" s="36">
        <v>23</v>
      </c>
      <c r="O279" s="55">
        <f t="shared" si="38"/>
        <v>39.349824838690473</v>
      </c>
      <c r="P279" s="56">
        <f t="shared" si="39"/>
        <v>29.905866877404755</v>
      </c>
      <c r="Q279" s="131">
        <v>19.405488900000002</v>
      </c>
      <c r="R279" s="11">
        <f t="shared" si="40"/>
        <v>4.3192106515230746</v>
      </c>
      <c r="S279" s="35">
        <f t="shared" si="41"/>
        <v>7.8791431406713084</v>
      </c>
      <c r="AF279" s="34"/>
    </row>
    <row r="280" spans="7:32" ht="18.5" x14ac:dyDescent="0.45">
      <c r="G280" s="59">
        <v>2017</v>
      </c>
      <c r="H280" s="59">
        <v>10</v>
      </c>
      <c r="I280" s="46">
        <f t="shared" si="43"/>
        <v>4</v>
      </c>
      <c r="J280" s="46">
        <f t="shared" si="43"/>
        <v>277</v>
      </c>
      <c r="K280" s="130">
        <v>21.7</v>
      </c>
      <c r="L280" s="130">
        <v>12.6</v>
      </c>
      <c r="M280" s="54">
        <f t="shared" si="37"/>
        <v>17.149999999999999</v>
      </c>
      <c r="N280" s="36">
        <v>26</v>
      </c>
      <c r="O280" s="55">
        <f t="shared" si="38"/>
        <v>25.713141126069821</v>
      </c>
      <c r="P280" s="56">
        <f t="shared" si="39"/>
        <v>18.719166739778828</v>
      </c>
      <c r="Q280" s="131">
        <v>12.410686700000001</v>
      </c>
      <c r="R280" s="11">
        <f t="shared" si="40"/>
        <v>2.5439642784677252</v>
      </c>
      <c r="S280" s="35">
        <f t="shared" si="41"/>
        <v>4.6209295211602797</v>
      </c>
      <c r="AF280" s="34"/>
    </row>
    <row r="281" spans="7:32" ht="18.5" x14ac:dyDescent="0.45">
      <c r="G281" s="59">
        <v>2017</v>
      </c>
      <c r="H281" s="59">
        <v>10</v>
      </c>
      <c r="I281" s="46">
        <f t="shared" si="43"/>
        <v>5</v>
      </c>
      <c r="J281" s="46">
        <f t="shared" si="43"/>
        <v>278</v>
      </c>
      <c r="K281" s="130">
        <v>23.2</v>
      </c>
      <c r="L281" s="130">
        <v>12.5</v>
      </c>
      <c r="M281" s="54">
        <f t="shared" si="37"/>
        <v>17.850000000000001</v>
      </c>
      <c r="N281" s="36">
        <v>24.5</v>
      </c>
      <c r="O281" s="55">
        <f t="shared" si="38"/>
        <v>36.840893515757301</v>
      </c>
      <c r="P281" s="56">
        <f t="shared" si="39"/>
        <v>31.535804849488247</v>
      </c>
      <c r="Q281" s="131">
        <v>19.2815537</v>
      </c>
      <c r="R281" s="11">
        <f t="shared" si="40"/>
        <v>4.0315270388603253</v>
      </c>
      <c r="S281" s="35">
        <f t="shared" si="41"/>
        <v>7.7275631021345639</v>
      </c>
      <c r="AF281" s="34"/>
    </row>
    <row r="282" spans="7:32" ht="18.5" x14ac:dyDescent="0.45">
      <c r="G282" s="59">
        <v>2017</v>
      </c>
      <c r="H282" s="59">
        <v>10</v>
      </c>
      <c r="I282" s="46">
        <f t="shared" si="43"/>
        <v>6</v>
      </c>
      <c r="J282" s="46">
        <f t="shared" si="43"/>
        <v>279</v>
      </c>
      <c r="K282" s="130">
        <v>23.8</v>
      </c>
      <c r="L282" s="130">
        <v>16.3</v>
      </c>
      <c r="M282" s="54">
        <f t="shared" si="37"/>
        <v>20.05</v>
      </c>
      <c r="N282" s="36">
        <v>18.5</v>
      </c>
      <c r="O282" s="55">
        <f t="shared" si="38"/>
        <v>42.115762458409286</v>
      </c>
      <c r="P282" s="56">
        <f t="shared" si="39"/>
        <v>25.26945747504557</v>
      </c>
      <c r="Q282" s="131">
        <v>18.454202499999997</v>
      </c>
      <c r="R282" s="11">
        <f t="shared" si="40"/>
        <v>4.0966530265256242</v>
      </c>
      <c r="S282" s="35">
        <f t="shared" si="41"/>
        <v>7.0349907705395536</v>
      </c>
      <c r="AF282" s="34"/>
    </row>
    <row r="283" spans="7:32" ht="18.5" x14ac:dyDescent="0.45">
      <c r="G283" s="59">
        <v>2017</v>
      </c>
      <c r="H283" s="59">
        <v>10</v>
      </c>
      <c r="I283" s="46">
        <f t="shared" si="43"/>
        <v>7</v>
      </c>
      <c r="J283" s="46">
        <f t="shared" si="43"/>
        <v>280</v>
      </c>
      <c r="K283" s="130">
        <v>25.2</v>
      </c>
      <c r="L283" s="130">
        <v>17</v>
      </c>
      <c r="M283" s="54">
        <f t="shared" si="37"/>
        <v>21.1</v>
      </c>
      <c r="N283" s="36">
        <v>19</v>
      </c>
      <c r="O283" s="55">
        <f t="shared" si="38"/>
        <v>38.191719087937152</v>
      </c>
      <c r="P283" s="56">
        <f t="shared" si="39"/>
        <v>25.053767721686768</v>
      </c>
      <c r="Q283" s="131">
        <v>17.498310400000001</v>
      </c>
      <c r="R283" s="11">
        <f t="shared" si="40"/>
        <v>3.9922132702944011</v>
      </c>
      <c r="S283" s="35">
        <f t="shared" si="41"/>
        <v>7.0962745751574463</v>
      </c>
      <c r="AF283" s="34"/>
    </row>
    <row r="284" spans="7:32" ht="18.5" x14ac:dyDescent="0.45">
      <c r="G284" s="59">
        <v>2017</v>
      </c>
      <c r="H284" s="59">
        <v>10</v>
      </c>
      <c r="I284" s="46">
        <f t="shared" si="43"/>
        <v>8</v>
      </c>
      <c r="J284" s="46">
        <f t="shared" si="43"/>
        <v>281</v>
      </c>
      <c r="K284" s="130">
        <v>26.9</v>
      </c>
      <c r="L284" s="130">
        <v>19.2</v>
      </c>
      <c r="M284" s="54">
        <f t="shared" si="37"/>
        <v>23.049999999999997</v>
      </c>
      <c r="N284" s="36">
        <v>23</v>
      </c>
      <c r="O284" s="55">
        <f t="shared" si="38"/>
        <v>33.717091503354837</v>
      </c>
      <c r="P284" s="56">
        <f t="shared" si="39"/>
        <v>20.76972836606658</v>
      </c>
      <c r="Q284" s="131">
        <v>14.969781099999999</v>
      </c>
      <c r="R284" s="11">
        <f t="shared" si="40"/>
        <v>3.586538747288774</v>
      </c>
      <c r="S284" s="35">
        <f t="shared" si="41"/>
        <v>5.9487089682198935</v>
      </c>
      <c r="AF284" s="34"/>
    </row>
    <row r="285" spans="7:32" ht="18.5" x14ac:dyDescent="0.45">
      <c r="G285" s="59">
        <v>2017</v>
      </c>
      <c r="H285" s="59">
        <v>10</v>
      </c>
      <c r="I285" s="46">
        <f t="shared" si="43"/>
        <v>9</v>
      </c>
      <c r="J285" s="46">
        <f t="shared" si="43"/>
        <v>282</v>
      </c>
      <c r="K285" s="130">
        <v>27.1</v>
      </c>
      <c r="L285" s="130">
        <v>18.7</v>
      </c>
      <c r="M285" s="54">
        <f t="shared" si="37"/>
        <v>22.9</v>
      </c>
      <c r="N285" s="36">
        <v>36.5</v>
      </c>
      <c r="O285" s="55">
        <f t="shared" si="38"/>
        <v>27.442072367594037</v>
      </c>
      <c r="P285" s="56">
        <f t="shared" si="39"/>
        <v>18.441072631023196</v>
      </c>
      <c r="Q285" s="131">
        <v>12.7255491</v>
      </c>
      <c r="R285" s="11">
        <f t="shared" si="40"/>
        <v>3.0376585606900495</v>
      </c>
      <c r="S285" s="35">
        <f t="shared" si="41"/>
        <v>4.5873094853891487</v>
      </c>
      <c r="AF285" s="34"/>
    </row>
    <row r="286" spans="7:32" ht="18.5" x14ac:dyDescent="0.45">
      <c r="G286" s="59">
        <v>2017</v>
      </c>
      <c r="H286" s="59">
        <v>10</v>
      </c>
      <c r="I286" s="46">
        <f t="shared" si="43"/>
        <v>10</v>
      </c>
      <c r="J286" s="46">
        <f t="shared" si="43"/>
        <v>283</v>
      </c>
      <c r="K286" s="130">
        <v>22.6</v>
      </c>
      <c r="L286" s="130">
        <v>17.399999999999999</v>
      </c>
      <c r="M286" s="54">
        <f t="shared" si="37"/>
        <v>20</v>
      </c>
      <c r="N286" s="36">
        <v>51.5</v>
      </c>
      <c r="O286" s="55">
        <f t="shared" si="38"/>
        <v>28.015763174971571</v>
      </c>
      <c r="P286" s="56">
        <f t="shared" si="39"/>
        <v>11.654557480788181</v>
      </c>
      <c r="Q286" s="131">
        <v>10.221723099999998</v>
      </c>
      <c r="R286" s="11">
        <f t="shared" si="40"/>
        <v>2.2661253461006994</v>
      </c>
      <c r="S286" s="35">
        <f t="shared" si="41"/>
        <v>2.4347501823110491</v>
      </c>
      <c r="AF286" s="34"/>
    </row>
    <row r="287" spans="7:32" ht="18.5" x14ac:dyDescent="0.45">
      <c r="G287" s="59">
        <v>2017</v>
      </c>
      <c r="H287" s="59">
        <v>10</v>
      </c>
      <c r="I287" s="46">
        <f t="shared" si="43"/>
        <v>11</v>
      </c>
      <c r="J287" s="46">
        <f t="shared" si="43"/>
        <v>284</v>
      </c>
      <c r="K287" s="130">
        <v>23.6</v>
      </c>
      <c r="L287" s="130">
        <v>14.2</v>
      </c>
      <c r="M287" s="54">
        <f t="shared" si="37"/>
        <v>18.899999999999999</v>
      </c>
      <c r="N287" s="36">
        <v>24.5</v>
      </c>
      <c r="O287" s="55">
        <f t="shared" si="38"/>
        <v>30.967794075781285</v>
      </c>
      <c r="P287" s="56">
        <f t="shared" si="39"/>
        <v>23.287781144987534</v>
      </c>
      <c r="Q287" s="131">
        <v>15.191273399999998</v>
      </c>
      <c r="R287" s="11">
        <f t="shared" si="40"/>
        <v>3.269853238619699</v>
      </c>
      <c r="S287" s="35">
        <f t="shared" si="41"/>
        <v>5.983878670067436</v>
      </c>
      <c r="AF287" s="34"/>
    </row>
    <row r="288" spans="7:32" ht="18.5" x14ac:dyDescent="0.45">
      <c r="G288" s="59">
        <v>2017</v>
      </c>
      <c r="H288" s="59">
        <v>10</v>
      </c>
      <c r="I288" s="46">
        <f t="shared" si="43"/>
        <v>12</v>
      </c>
      <c r="J288" s="46">
        <f t="shared" si="43"/>
        <v>285</v>
      </c>
      <c r="K288" s="130">
        <v>22.7</v>
      </c>
      <c r="L288" s="130">
        <v>14.8</v>
      </c>
      <c r="M288" s="54">
        <f t="shared" si="37"/>
        <v>18.75</v>
      </c>
      <c r="N288" s="36">
        <v>37.5</v>
      </c>
      <c r="O288" s="55">
        <f t="shared" si="38"/>
        <v>39.203399920670094</v>
      </c>
      <c r="P288" s="56">
        <f t="shared" si="39"/>
        <v>24.776548749863494</v>
      </c>
      <c r="Q288" s="131">
        <v>17.630200899999998</v>
      </c>
      <c r="R288" s="11">
        <f t="shared" si="40"/>
        <v>3.7793112385791741</v>
      </c>
      <c r="S288" s="35">
        <f t="shared" si="41"/>
        <v>5.4532697164901496</v>
      </c>
      <c r="AF288" s="34"/>
    </row>
    <row r="289" spans="7:32" ht="18.5" x14ac:dyDescent="0.45">
      <c r="G289" s="59">
        <v>2017</v>
      </c>
      <c r="H289" s="59">
        <v>10</v>
      </c>
      <c r="I289" s="46">
        <f t="shared" si="43"/>
        <v>13</v>
      </c>
      <c r="J289" s="46">
        <f t="shared" si="43"/>
        <v>286</v>
      </c>
      <c r="K289" s="130">
        <v>24</v>
      </c>
      <c r="L289" s="130">
        <v>14.7</v>
      </c>
      <c r="M289" s="54">
        <f t="shared" si="37"/>
        <v>19.350000000000001</v>
      </c>
      <c r="N289" s="36">
        <v>52.5</v>
      </c>
      <c r="O289" s="55">
        <f t="shared" si="38"/>
        <v>5.8068108607969648</v>
      </c>
      <c r="P289" s="56">
        <f t="shared" si="39"/>
        <v>4.3202672804329421</v>
      </c>
      <c r="Q289" s="131">
        <v>2.8333428999999999</v>
      </c>
      <c r="R289" s="11">
        <f t="shared" si="40"/>
        <v>0.61734220943077511</v>
      </c>
      <c r="S289" s="35">
        <f t="shared" si="41"/>
        <v>1.1194174172249491</v>
      </c>
      <c r="AF289" s="34"/>
    </row>
    <row r="290" spans="7:32" ht="18.5" x14ac:dyDescent="0.45">
      <c r="G290" s="59">
        <v>2017</v>
      </c>
      <c r="H290" s="59">
        <v>10</v>
      </c>
      <c r="I290" s="46">
        <f t="shared" si="43"/>
        <v>14</v>
      </c>
      <c r="J290" s="46">
        <f t="shared" si="43"/>
        <v>287</v>
      </c>
      <c r="K290" s="130">
        <v>24</v>
      </c>
      <c r="L290" s="130">
        <v>18.899999999999999</v>
      </c>
      <c r="M290" s="54">
        <f t="shared" si="37"/>
        <v>21.45</v>
      </c>
      <c r="N290" s="36">
        <v>40</v>
      </c>
      <c r="O290" s="55">
        <f t="shared" si="38"/>
        <v>6.1275848913124156</v>
      </c>
      <c r="P290" s="56">
        <f t="shared" si="39"/>
        <v>2.5000546356554665</v>
      </c>
      <c r="Q290" s="131">
        <v>2.2140855999999998</v>
      </c>
      <c r="R290" s="11">
        <f t="shared" si="40"/>
        <v>0.50968527272699993</v>
      </c>
      <c r="S290" s="35">
        <f t="shared" si="41"/>
        <v>0.95697647030502908</v>
      </c>
      <c r="AF290" s="34"/>
    </row>
    <row r="291" spans="7:32" ht="18.5" x14ac:dyDescent="0.45">
      <c r="G291" s="59">
        <v>2017</v>
      </c>
      <c r="H291" s="59">
        <v>10</v>
      </c>
      <c r="I291" s="46">
        <f t="shared" si="43"/>
        <v>15</v>
      </c>
      <c r="J291" s="46">
        <f t="shared" si="43"/>
        <v>288</v>
      </c>
      <c r="K291" s="130">
        <v>24</v>
      </c>
      <c r="L291" s="130">
        <v>16.2</v>
      </c>
      <c r="M291" s="54">
        <f t="shared" si="37"/>
        <v>20.100000000000001</v>
      </c>
      <c r="N291" s="36">
        <v>45</v>
      </c>
      <c r="O291" s="55">
        <f t="shared" si="38"/>
        <v>34.818606202416056</v>
      </c>
      <c r="P291" s="56">
        <f t="shared" si="39"/>
        <v>21.726810270307624</v>
      </c>
      <c r="Q291" s="131">
        <v>15.558892</v>
      </c>
      <c r="R291" s="11">
        <f t="shared" si="40"/>
        <v>3.4584849698819999</v>
      </c>
      <c r="S291" s="35">
        <f t="shared" si="41"/>
        <v>4.5299922098378138</v>
      </c>
      <c r="AF291" s="34"/>
    </row>
    <row r="292" spans="7:32" ht="18.5" x14ac:dyDescent="0.45">
      <c r="G292" s="59">
        <v>2017</v>
      </c>
      <c r="H292" s="59">
        <v>10</v>
      </c>
      <c r="I292" s="46">
        <f t="shared" si="43"/>
        <v>16</v>
      </c>
      <c r="J292" s="46">
        <f t="shared" si="43"/>
        <v>289</v>
      </c>
      <c r="K292" s="130">
        <v>21.5</v>
      </c>
      <c r="L292" s="130">
        <v>12</v>
      </c>
      <c r="M292" s="54">
        <f t="shared" si="37"/>
        <v>16.75</v>
      </c>
      <c r="N292" s="36">
        <v>68.5</v>
      </c>
      <c r="O292" s="55">
        <f t="shared" si="38"/>
        <v>35.735519612067272</v>
      </c>
      <c r="P292" s="56">
        <f t="shared" si="39"/>
        <v>27.158994905171127</v>
      </c>
      <c r="Q292" s="131">
        <v>17.623082999999998</v>
      </c>
      <c r="R292" s="11">
        <f t="shared" si="40"/>
        <v>3.5710666410172487</v>
      </c>
      <c r="S292" s="35">
        <f t="shared" si="41"/>
        <v>4.7834773557512147</v>
      </c>
      <c r="AF292" s="34"/>
    </row>
    <row r="293" spans="7:32" ht="18.5" x14ac:dyDescent="0.45">
      <c r="G293" s="59">
        <v>2017</v>
      </c>
      <c r="H293" s="59">
        <v>10</v>
      </c>
      <c r="I293" s="46">
        <f t="shared" si="43"/>
        <v>17</v>
      </c>
      <c r="J293" s="46">
        <f t="shared" si="43"/>
        <v>290</v>
      </c>
      <c r="K293" s="130">
        <v>18.7</v>
      </c>
      <c r="L293" s="130">
        <v>10.4</v>
      </c>
      <c r="M293" s="54">
        <f t="shared" si="37"/>
        <v>14.55</v>
      </c>
      <c r="N293" s="36">
        <v>70</v>
      </c>
      <c r="O293" s="55">
        <f t="shared" si="38"/>
        <v>2.2581098041315988</v>
      </c>
      <c r="P293" s="56">
        <f t="shared" si="39"/>
        <v>1.4993849099433814</v>
      </c>
      <c r="Q293" s="131">
        <v>1.0408881999999999</v>
      </c>
      <c r="R293" s="11">
        <f t="shared" si="40"/>
        <v>0.19749058062854996</v>
      </c>
      <c r="S293" s="35">
        <f t="shared" si="41"/>
        <v>0.54788225503552013</v>
      </c>
      <c r="AF293" s="34"/>
    </row>
    <row r="294" spans="7:32" ht="18.5" x14ac:dyDescent="0.45">
      <c r="G294" s="59">
        <v>2017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30">
        <v>24.5</v>
      </c>
      <c r="L294" s="130">
        <v>18.399999999999999</v>
      </c>
      <c r="M294" s="54">
        <f t="shared" si="37"/>
        <v>21.45</v>
      </c>
      <c r="N294" s="36">
        <v>74</v>
      </c>
      <c r="O294" s="55">
        <f t="shared" si="38"/>
        <v>29.205207887897245</v>
      </c>
      <c r="P294" s="56">
        <f t="shared" si="39"/>
        <v>14.252141449293859</v>
      </c>
      <c r="Q294" s="131">
        <v>11.541046799999998</v>
      </c>
      <c r="R294" s="11">
        <f t="shared" si="40"/>
        <v>2.6567633996684989</v>
      </c>
      <c r="S294" s="35">
        <f t="shared" si="41"/>
        <v>2.9812639113053363</v>
      </c>
      <c r="AF294" s="34"/>
    </row>
    <row r="295" spans="7:32" ht="18.5" x14ac:dyDescent="0.45">
      <c r="G295" s="59">
        <v>2017</v>
      </c>
      <c r="H295" s="59">
        <v>10</v>
      </c>
      <c r="I295" s="46">
        <f t="shared" si="44"/>
        <v>19</v>
      </c>
      <c r="J295" s="46">
        <f t="shared" si="44"/>
        <v>292</v>
      </c>
      <c r="K295" s="130">
        <v>24</v>
      </c>
      <c r="L295" s="130">
        <v>16.899999999999999</v>
      </c>
      <c r="M295" s="54">
        <f t="shared" si="37"/>
        <v>20.45</v>
      </c>
      <c r="N295" s="36">
        <v>81</v>
      </c>
      <c r="O295" s="55">
        <f t="shared" si="38"/>
        <v>37.075094287556041</v>
      </c>
      <c r="P295" s="56">
        <f t="shared" si="39"/>
        <v>21.058653555331837</v>
      </c>
      <c r="Q295" s="131">
        <v>15.806343699999999</v>
      </c>
      <c r="R295" s="11">
        <f t="shared" si="40"/>
        <v>3.545935871869125</v>
      </c>
      <c r="S295" s="35">
        <f t="shared" si="41"/>
        <v>4.1396583699302152</v>
      </c>
      <c r="AF295" s="34"/>
    </row>
    <row r="296" spans="7:32" ht="18.5" x14ac:dyDescent="0.45">
      <c r="G296" s="59">
        <v>2017</v>
      </c>
      <c r="H296" s="59">
        <v>10</v>
      </c>
      <c r="I296" s="46">
        <f t="shared" si="44"/>
        <v>20</v>
      </c>
      <c r="J296" s="46">
        <f t="shared" si="44"/>
        <v>293</v>
      </c>
      <c r="K296" s="130">
        <v>23.9</v>
      </c>
      <c r="L296" s="130">
        <v>17.100000000000001</v>
      </c>
      <c r="M296" s="54">
        <f t="shared" si="37"/>
        <v>20.5</v>
      </c>
      <c r="N296" s="36">
        <v>55</v>
      </c>
      <c r="O296" s="55">
        <f t="shared" si="38"/>
        <v>39.554971064283791</v>
      </c>
      <c r="P296" s="56">
        <f t="shared" si="39"/>
        <v>21.517904258970376</v>
      </c>
      <c r="Q296" s="131">
        <v>16.503479200000001</v>
      </c>
      <c r="R296" s="11">
        <f t="shared" si="40"/>
        <v>3.7071682809563993</v>
      </c>
      <c r="S296" s="35">
        <f t="shared" si="41"/>
        <v>4.2261473680494852</v>
      </c>
      <c r="AF296" s="34"/>
    </row>
    <row r="297" spans="7:32" ht="18.5" x14ac:dyDescent="0.45">
      <c r="G297" s="59">
        <v>2017</v>
      </c>
      <c r="H297" s="59">
        <v>10</v>
      </c>
      <c r="I297" s="46">
        <f t="shared" si="44"/>
        <v>21</v>
      </c>
      <c r="J297" s="46">
        <f t="shared" si="44"/>
        <v>294</v>
      </c>
      <c r="K297" s="130">
        <v>23.9</v>
      </c>
      <c r="L297" s="130">
        <v>17</v>
      </c>
      <c r="M297" s="54">
        <f t="shared" si="37"/>
        <v>20.45</v>
      </c>
      <c r="N297" s="36">
        <v>62</v>
      </c>
      <c r="O297" s="55">
        <f t="shared" si="38"/>
        <v>29.625807049596176</v>
      </c>
      <c r="P297" s="56">
        <f t="shared" si="39"/>
        <v>16.353445491377087</v>
      </c>
      <c r="Q297" s="131">
        <v>12.4513006</v>
      </c>
      <c r="R297" s="11">
        <f t="shared" si="40"/>
        <v>2.7932780842267495</v>
      </c>
      <c r="S297" s="35">
        <f t="shared" si="41"/>
        <v>3.2982291309614959</v>
      </c>
      <c r="AF297" s="34"/>
    </row>
    <row r="298" spans="7:32" ht="18.5" x14ac:dyDescent="0.45">
      <c r="G298" s="59">
        <v>2017</v>
      </c>
      <c r="H298" s="59">
        <v>10</v>
      </c>
      <c r="I298" s="46">
        <f t="shared" si="44"/>
        <v>22</v>
      </c>
      <c r="J298" s="46">
        <f t="shared" si="44"/>
        <v>295</v>
      </c>
      <c r="K298" s="130">
        <v>23.1</v>
      </c>
      <c r="L298" s="130">
        <v>16.3</v>
      </c>
      <c r="M298" s="54">
        <f t="shared" si="37"/>
        <v>19.700000000000003</v>
      </c>
      <c r="N298" s="36">
        <v>75</v>
      </c>
      <c r="O298" s="55">
        <f t="shared" si="38"/>
        <v>30.155948865479182</v>
      </c>
      <c r="P298" s="56">
        <f t="shared" si="39"/>
        <v>16.404836182820677</v>
      </c>
      <c r="Q298" s="131">
        <v>12.581935</v>
      </c>
      <c r="R298" s="11">
        <f t="shared" si="40"/>
        <v>2.7672393290624995</v>
      </c>
      <c r="S298" s="35">
        <f t="shared" si="41"/>
        <v>3.2549845696969997</v>
      </c>
      <c r="AF298" s="34"/>
    </row>
    <row r="299" spans="7:32" ht="18.5" x14ac:dyDescent="0.45">
      <c r="G299" s="59">
        <v>2017</v>
      </c>
      <c r="H299" s="59">
        <v>10</v>
      </c>
      <c r="I299" s="46">
        <f t="shared" si="44"/>
        <v>23</v>
      </c>
      <c r="J299" s="46">
        <f t="shared" si="44"/>
        <v>296</v>
      </c>
      <c r="K299" s="130">
        <v>24</v>
      </c>
      <c r="L299" s="130">
        <v>15.6</v>
      </c>
      <c r="M299" s="54">
        <f t="shared" si="37"/>
        <v>19.8</v>
      </c>
      <c r="N299" s="36">
        <v>66</v>
      </c>
      <c r="O299" s="55">
        <f t="shared" si="38"/>
        <v>33.09337138212932</v>
      </c>
      <c r="P299" s="56">
        <f t="shared" si="39"/>
        <v>22.238745568790904</v>
      </c>
      <c r="Q299" s="131">
        <v>15.346192399999998</v>
      </c>
      <c r="R299" s="11">
        <f t="shared" si="40"/>
        <v>3.3842037328175993</v>
      </c>
      <c r="S299" s="35">
        <f t="shared" si="41"/>
        <v>4.2910873649781198</v>
      </c>
      <c r="AF299" s="34"/>
    </row>
    <row r="300" spans="7:32" ht="18.5" x14ac:dyDescent="0.45">
      <c r="G300" s="59">
        <v>2017</v>
      </c>
      <c r="H300" s="59">
        <v>10</v>
      </c>
      <c r="I300" s="46">
        <f t="shared" si="44"/>
        <v>24</v>
      </c>
      <c r="J300" s="46">
        <f t="shared" si="44"/>
        <v>297</v>
      </c>
      <c r="K300" s="130">
        <v>24.4</v>
      </c>
      <c r="L300" s="130">
        <v>16.899999999999999</v>
      </c>
      <c r="M300" s="54">
        <f t="shared" si="37"/>
        <v>20.65</v>
      </c>
      <c r="N300" s="36">
        <v>62.5</v>
      </c>
      <c r="O300" s="55">
        <f t="shared" si="38"/>
        <v>28.780139523195221</v>
      </c>
      <c r="P300" s="56">
        <f t="shared" si="39"/>
        <v>17.268083713917132</v>
      </c>
      <c r="Q300" s="131">
        <v>12.610825299999998</v>
      </c>
      <c r="R300" s="11">
        <f t="shared" si="40"/>
        <v>2.843857755284025</v>
      </c>
      <c r="S300" s="35">
        <f t="shared" si="41"/>
        <v>3.476038510368598</v>
      </c>
      <c r="AF300" s="34"/>
    </row>
    <row r="301" spans="7:32" ht="18.5" x14ac:dyDescent="0.45">
      <c r="G301" s="59">
        <v>2017</v>
      </c>
      <c r="H301" s="59">
        <v>10</v>
      </c>
      <c r="I301" s="46">
        <f t="shared" si="44"/>
        <v>25</v>
      </c>
      <c r="J301" s="46">
        <f t="shared" si="44"/>
        <v>298</v>
      </c>
      <c r="K301" s="130">
        <v>25.8</v>
      </c>
      <c r="L301" s="130">
        <v>19.2</v>
      </c>
      <c r="M301" s="54">
        <f t="shared" si="37"/>
        <v>22.5</v>
      </c>
      <c r="N301" s="36">
        <v>76</v>
      </c>
      <c r="O301" s="55">
        <f t="shared" si="38"/>
        <v>32.120056553921579</v>
      </c>
      <c r="P301" s="56">
        <f t="shared" si="39"/>
        <v>16.959389860470598</v>
      </c>
      <c r="Q301" s="131">
        <v>13.202867099999999</v>
      </c>
      <c r="R301" s="11">
        <f t="shared" si="40"/>
        <v>3.1206230663224486</v>
      </c>
      <c r="S301" s="35">
        <f t="shared" si="41"/>
        <v>3.5431865140475307</v>
      </c>
      <c r="AF301" s="34"/>
    </row>
    <row r="302" spans="7:32" ht="18.5" x14ac:dyDescent="0.45">
      <c r="G302" s="59">
        <v>2017</v>
      </c>
      <c r="H302" s="59">
        <v>10</v>
      </c>
      <c r="I302" s="46">
        <f t="shared" si="44"/>
        <v>26</v>
      </c>
      <c r="J302" s="46">
        <f t="shared" si="44"/>
        <v>299</v>
      </c>
      <c r="K302" s="130">
        <v>25.2</v>
      </c>
      <c r="L302" s="130">
        <v>19</v>
      </c>
      <c r="M302" s="54">
        <f t="shared" si="37"/>
        <v>22.1</v>
      </c>
      <c r="N302" s="36">
        <v>62.5</v>
      </c>
      <c r="O302" s="55">
        <f t="shared" si="38"/>
        <v>36.408486635364291</v>
      </c>
      <c r="P302" s="56">
        <f t="shared" si="39"/>
        <v>18.058609371140687</v>
      </c>
      <c r="Q302" s="131">
        <v>14.5050241</v>
      </c>
      <c r="R302" s="11">
        <f t="shared" si="40"/>
        <v>3.3943714572253501</v>
      </c>
      <c r="S302" s="35">
        <f t="shared" si="41"/>
        <v>3.7207041186437966</v>
      </c>
      <c r="AF302" s="34"/>
    </row>
    <row r="303" spans="7:32" ht="18.5" x14ac:dyDescent="0.45">
      <c r="G303" s="59">
        <v>2017</v>
      </c>
      <c r="H303" s="59">
        <v>10</v>
      </c>
      <c r="I303" s="46">
        <f t="shared" si="44"/>
        <v>27</v>
      </c>
      <c r="J303" s="46">
        <f t="shared" si="44"/>
        <v>300</v>
      </c>
      <c r="K303" s="130">
        <v>23.5</v>
      </c>
      <c r="L303" s="130">
        <v>16.600000000000001</v>
      </c>
      <c r="M303" s="54">
        <f t="shared" si="37"/>
        <v>20.05</v>
      </c>
      <c r="N303" s="36">
        <v>40</v>
      </c>
      <c r="O303" s="55">
        <f t="shared" si="38"/>
        <v>35.450747994481134</v>
      </c>
      <c r="P303" s="56">
        <f t="shared" si="39"/>
        <v>19.568812892953584</v>
      </c>
      <c r="Q303" s="131">
        <v>14.8994395</v>
      </c>
      <c r="R303" s="11">
        <f t="shared" si="40"/>
        <v>3.3075302994648741</v>
      </c>
      <c r="S303" s="35">
        <f t="shared" si="41"/>
        <v>4.3894958723832245</v>
      </c>
      <c r="AF303" s="34"/>
    </row>
    <row r="304" spans="7:32" ht="18.5" x14ac:dyDescent="0.45">
      <c r="G304" s="59">
        <v>2017</v>
      </c>
      <c r="H304" s="59">
        <v>10</v>
      </c>
      <c r="I304" s="46">
        <f t="shared" si="44"/>
        <v>28</v>
      </c>
      <c r="J304" s="46">
        <f t="shared" si="44"/>
        <v>301</v>
      </c>
      <c r="K304" s="130">
        <v>20.7</v>
      </c>
      <c r="L304" s="130">
        <v>10.7</v>
      </c>
      <c r="M304" s="54">
        <f t="shared" si="37"/>
        <v>15.7</v>
      </c>
      <c r="N304" s="36">
        <v>34.5</v>
      </c>
      <c r="O304" s="55">
        <f t="shared" si="38"/>
        <v>8.8222817137172278</v>
      </c>
      <c r="P304" s="56">
        <f t="shared" si="39"/>
        <v>7.0578253709737826</v>
      </c>
      <c r="Q304" s="131">
        <v>4.4637606999999999</v>
      </c>
      <c r="R304" s="11">
        <f t="shared" si="40"/>
        <v>0.87702854293424981</v>
      </c>
      <c r="S304" s="35">
        <f t="shared" si="41"/>
        <v>1.7713684736553112</v>
      </c>
      <c r="AF304" s="34"/>
    </row>
    <row r="305" spans="7:32" ht="18.5" x14ac:dyDescent="0.45">
      <c r="G305" s="59">
        <v>2017</v>
      </c>
      <c r="H305" s="59">
        <v>10</v>
      </c>
      <c r="I305" s="46">
        <f t="shared" si="44"/>
        <v>29</v>
      </c>
      <c r="J305" s="46">
        <f t="shared" si="44"/>
        <v>302</v>
      </c>
      <c r="K305" s="130">
        <v>19.899999999999999</v>
      </c>
      <c r="L305" s="130">
        <v>12.4</v>
      </c>
      <c r="M305" s="54">
        <f t="shared" si="37"/>
        <v>16.149999999999999</v>
      </c>
      <c r="N305" s="36">
        <v>33</v>
      </c>
      <c r="O305" s="55">
        <f t="shared" si="38"/>
        <v>32.518241910882061</v>
      </c>
      <c r="P305" s="56">
        <f t="shared" si="39"/>
        <v>19.510945146529231</v>
      </c>
      <c r="Q305" s="131">
        <v>14.2487797</v>
      </c>
      <c r="R305" s="11">
        <f t="shared" si="40"/>
        <v>2.8371707053299753</v>
      </c>
      <c r="S305" s="35">
        <f t="shared" si="41"/>
        <v>4.314894048713863</v>
      </c>
      <c r="AF305" s="34"/>
    </row>
    <row r="306" spans="7:32" ht="18.5" x14ac:dyDescent="0.45">
      <c r="G306" s="59">
        <v>2017</v>
      </c>
      <c r="H306" s="59">
        <v>10</v>
      </c>
      <c r="I306" s="46">
        <f t="shared" si="44"/>
        <v>30</v>
      </c>
      <c r="J306" s="46">
        <f t="shared" si="44"/>
        <v>303</v>
      </c>
      <c r="K306" s="130">
        <v>18.3</v>
      </c>
      <c r="L306" s="130">
        <v>13.2</v>
      </c>
      <c r="M306" s="54">
        <f t="shared" si="37"/>
        <v>15.75</v>
      </c>
      <c r="N306" s="36">
        <v>31</v>
      </c>
      <c r="O306" s="55">
        <f t="shared" si="38"/>
        <v>35.189579799428031</v>
      </c>
      <c r="P306" s="56">
        <f t="shared" si="39"/>
        <v>14.357348558166642</v>
      </c>
      <c r="Q306" s="131">
        <v>12.7150816</v>
      </c>
      <c r="R306" s="11">
        <f t="shared" si="40"/>
        <v>2.5019561427431998</v>
      </c>
      <c r="S306" s="35">
        <f t="shared" si="41"/>
        <v>3.3203586345352507</v>
      </c>
      <c r="AF306" s="34"/>
    </row>
    <row r="307" spans="7:32" ht="18.5" x14ac:dyDescent="0.45">
      <c r="G307" s="59">
        <v>2017</v>
      </c>
      <c r="H307" s="61">
        <v>10</v>
      </c>
      <c r="I307" s="60">
        <f t="shared" si="44"/>
        <v>31</v>
      </c>
      <c r="J307" s="46">
        <f t="shared" si="44"/>
        <v>304</v>
      </c>
      <c r="K307" s="130">
        <v>15.2</v>
      </c>
      <c r="L307" s="130">
        <v>9.4</v>
      </c>
      <c r="M307" s="54">
        <f t="shared" si="37"/>
        <v>12.3</v>
      </c>
      <c r="N307" s="36">
        <v>33</v>
      </c>
      <c r="O307" s="55">
        <f t="shared" si="38"/>
        <v>9.9315075522160896</v>
      </c>
      <c r="P307" s="56">
        <f t="shared" si="39"/>
        <v>4.6082195042282645</v>
      </c>
      <c r="Q307" s="131">
        <v>3.826918</v>
      </c>
      <c r="R307" s="49">
        <f t="shared" si="40"/>
        <v>0.67559070950699984</v>
      </c>
      <c r="S307" s="48">
        <f t="shared" si="41"/>
        <v>1.1627457113328867</v>
      </c>
      <c r="AF307" s="34"/>
    </row>
    <row r="308" spans="7:32" ht="18.5" x14ac:dyDescent="0.45">
      <c r="G308" s="59">
        <v>2017</v>
      </c>
      <c r="H308" s="59">
        <v>11</v>
      </c>
      <c r="I308" s="46">
        <v>1</v>
      </c>
      <c r="J308" s="46">
        <f t="shared" si="44"/>
        <v>305</v>
      </c>
      <c r="K308" s="130">
        <v>14.5</v>
      </c>
      <c r="L308" s="130">
        <v>10.3</v>
      </c>
      <c r="M308" s="54">
        <f t="shared" si="37"/>
        <v>12.4</v>
      </c>
      <c r="N308" s="36">
        <v>28</v>
      </c>
      <c r="O308" s="55">
        <f t="shared" si="38"/>
        <v>17.778337896399556</v>
      </c>
      <c r="P308" s="56">
        <f t="shared" si="39"/>
        <v>5.97352153319025</v>
      </c>
      <c r="Q308" s="131">
        <v>5.8295600999999992</v>
      </c>
      <c r="R308" s="11">
        <f t="shared" si="40"/>
        <v>1.0325491735922996</v>
      </c>
      <c r="S308" s="35">
        <f t="shared" si="41"/>
        <v>1.4867822018611396</v>
      </c>
      <c r="AF308" s="34"/>
    </row>
    <row r="309" spans="7:32" ht="18.5" x14ac:dyDescent="0.45">
      <c r="G309" s="59">
        <v>2017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30">
        <v>16.899999999999999</v>
      </c>
      <c r="L309" s="130">
        <v>8.6</v>
      </c>
      <c r="M309" s="54">
        <f t="shared" si="37"/>
        <v>12.75</v>
      </c>
      <c r="N309" s="36">
        <v>27</v>
      </c>
      <c r="O309" s="55">
        <f t="shared" si="38"/>
        <v>25.008157331999669</v>
      </c>
      <c r="P309" s="56">
        <f t="shared" si="39"/>
        <v>16.605416468447778</v>
      </c>
      <c r="Q309" s="131">
        <v>11.527648399999999</v>
      </c>
      <c r="R309" s="11">
        <f t="shared" si="40"/>
        <v>2.0654750478063</v>
      </c>
      <c r="S309" s="35">
        <f t="shared" si="41"/>
        <v>3.5377646970466947</v>
      </c>
      <c r="AF309" s="34"/>
    </row>
    <row r="310" spans="7:32" ht="18.5" x14ac:dyDescent="0.45">
      <c r="G310" s="59">
        <v>2017</v>
      </c>
      <c r="H310" s="59">
        <v>11</v>
      </c>
      <c r="I310" s="46">
        <f t="shared" si="45"/>
        <v>3</v>
      </c>
      <c r="J310" s="46">
        <f t="shared" si="45"/>
        <v>307</v>
      </c>
      <c r="K310" s="130">
        <v>17.899999999999999</v>
      </c>
      <c r="L310" s="130">
        <v>10.5</v>
      </c>
      <c r="M310" s="54">
        <f t="shared" si="37"/>
        <v>14.2</v>
      </c>
      <c r="N310" s="36">
        <v>27.5</v>
      </c>
      <c r="O310" s="55">
        <f t="shared" si="38"/>
        <v>34.617898002101853</v>
      </c>
      <c r="P310" s="56">
        <f t="shared" si="39"/>
        <v>20.493795617244292</v>
      </c>
      <c r="Q310" s="131">
        <v>15.0673382</v>
      </c>
      <c r="R310" s="11">
        <f t="shared" si="40"/>
        <v>2.8278380333759991</v>
      </c>
      <c r="S310" s="35">
        <f t="shared" si="41"/>
        <v>4.4989152731935507</v>
      </c>
      <c r="AF310" s="34"/>
    </row>
    <row r="311" spans="7:32" ht="18.5" x14ac:dyDescent="0.45">
      <c r="G311" s="59">
        <v>2017</v>
      </c>
      <c r="H311" s="59">
        <v>11</v>
      </c>
      <c r="I311" s="46">
        <f t="shared" si="45"/>
        <v>4</v>
      </c>
      <c r="J311" s="46">
        <f t="shared" si="45"/>
        <v>308</v>
      </c>
      <c r="K311" s="130">
        <v>18.7</v>
      </c>
      <c r="L311" s="130">
        <v>11.8</v>
      </c>
      <c r="M311" s="54">
        <f t="shared" si="37"/>
        <v>15.25</v>
      </c>
      <c r="N311" s="36">
        <v>59</v>
      </c>
      <c r="O311" s="55">
        <f t="shared" si="38"/>
        <v>34.127758157845726</v>
      </c>
      <c r="P311" s="56">
        <f t="shared" si="39"/>
        <v>18.838522503130839</v>
      </c>
      <c r="Q311" s="131">
        <v>14.343405899999999</v>
      </c>
      <c r="R311" s="11">
        <f t="shared" si="40"/>
        <v>2.7803006986956746</v>
      </c>
      <c r="S311" s="35">
        <f t="shared" si="41"/>
        <v>3.2707302523487947</v>
      </c>
      <c r="AF311" s="34"/>
    </row>
    <row r="312" spans="7:32" ht="18.5" x14ac:dyDescent="0.45">
      <c r="G312" s="59">
        <v>2017</v>
      </c>
      <c r="H312" s="59">
        <v>11</v>
      </c>
      <c r="I312" s="46">
        <f t="shared" si="45"/>
        <v>5</v>
      </c>
      <c r="J312" s="46">
        <f t="shared" si="45"/>
        <v>309</v>
      </c>
      <c r="K312" s="130">
        <v>20</v>
      </c>
      <c r="L312" s="130">
        <v>13</v>
      </c>
      <c r="M312" s="54">
        <f t="shared" si="37"/>
        <v>16.5</v>
      </c>
      <c r="N312" s="36">
        <v>79</v>
      </c>
      <c r="O312" s="55">
        <f t="shared" si="38"/>
        <v>30.850574573525115</v>
      </c>
      <c r="P312" s="56">
        <f t="shared" si="39"/>
        <v>17.276321761174067</v>
      </c>
      <c r="Q312" s="131">
        <v>13.059671700000001</v>
      </c>
      <c r="R312" s="11">
        <f t="shared" si="40"/>
        <v>2.6272076260531496</v>
      </c>
      <c r="S312" s="35">
        <f t="shared" si="41"/>
        <v>3.1447217716954081</v>
      </c>
      <c r="AF312" s="34"/>
    </row>
    <row r="313" spans="7:32" ht="18.5" x14ac:dyDescent="0.45">
      <c r="G313" s="59">
        <v>2017</v>
      </c>
      <c r="H313" s="59">
        <v>11</v>
      </c>
      <c r="I313" s="46">
        <f t="shared" si="45"/>
        <v>6</v>
      </c>
      <c r="J313" s="46">
        <f t="shared" si="45"/>
        <v>310</v>
      </c>
      <c r="K313" s="130">
        <v>17.600000000000001</v>
      </c>
      <c r="L313" s="130">
        <v>13.7</v>
      </c>
      <c r="M313" s="54">
        <f t="shared" si="37"/>
        <v>15.65</v>
      </c>
      <c r="N313" s="36">
        <v>68.5</v>
      </c>
      <c r="O313" s="55">
        <f t="shared" si="38"/>
        <v>10.828767585434663</v>
      </c>
      <c r="P313" s="56">
        <f t="shared" si="39"/>
        <v>3.3785754866556168</v>
      </c>
      <c r="Q313" s="131">
        <v>3.4216163999999996</v>
      </c>
      <c r="R313" s="11">
        <f t="shared" si="40"/>
        <v>0.67126724722169995</v>
      </c>
      <c r="S313" s="35">
        <f t="shared" si="41"/>
        <v>0.86560502360553759</v>
      </c>
      <c r="AF313" s="34"/>
    </row>
    <row r="314" spans="7:32" ht="18.5" x14ac:dyDescent="0.45">
      <c r="G314" s="59">
        <v>2017</v>
      </c>
      <c r="H314" s="59">
        <v>11</v>
      </c>
      <c r="I314" s="46">
        <f t="shared" si="45"/>
        <v>7</v>
      </c>
      <c r="J314" s="46">
        <f t="shared" si="45"/>
        <v>311</v>
      </c>
      <c r="K314" s="130">
        <v>18.8</v>
      </c>
      <c r="L314" s="130">
        <v>13.2</v>
      </c>
      <c r="M314" s="54">
        <f t="shared" si="37"/>
        <v>16</v>
      </c>
      <c r="N314" s="36">
        <v>73.5</v>
      </c>
      <c r="O314" s="55">
        <f t="shared" si="38"/>
        <v>25.015014817795954</v>
      </c>
      <c r="P314" s="56">
        <f t="shared" si="39"/>
        <v>11.20672663837259</v>
      </c>
      <c r="Q314" s="131">
        <v>9.4714127000000001</v>
      </c>
      <c r="R314" s="11">
        <f t="shared" si="40"/>
        <v>1.8775844394098997</v>
      </c>
      <c r="S314" s="35">
        <f t="shared" si="41"/>
        <v>2.1274762621396142</v>
      </c>
      <c r="AF314" s="34"/>
    </row>
    <row r="315" spans="7:32" ht="18.5" x14ac:dyDescent="0.45">
      <c r="G315" s="59">
        <v>2017</v>
      </c>
      <c r="H315" s="59">
        <v>11</v>
      </c>
      <c r="I315" s="46">
        <f t="shared" si="45"/>
        <v>8</v>
      </c>
      <c r="J315" s="46">
        <f t="shared" si="45"/>
        <v>312</v>
      </c>
      <c r="K315" s="130">
        <v>19.5</v>
      </c>
      <c r="L315" s="130">
        <v>12.7</v>
      </c>
      <c r="M315" s="54">
        <f t="shared" si="37"/>
        <v>16.100000000000001</v>
      </c>
      <c r="N315" s="36">
        <v>71</v>
      </c>
      <c r="O315" s="55">
        <f t="shared" si="38"/>
        <v>14.968590125706738</v>
      </c>
      <c r="P315" s="56">
        <f t="shared" si="39"/>
        <v>8.1429130283844664</v>
      </c>
      <c r="Q315" s="131">
        <v>6.2453291999999996</v>
      </c>
      <c r="R315" s="11">
        <f t="shared" si="40"/>
        <v>1.2417182101961999</v>
      </c>
      <c r="S315" s="35">
        <f t="shared" si="41"/>
        <v>1.642201573140414</v>
      </c>
      <c r="AF315" s="34"/>
    </row>
    <row r="316" spans="7:32" ht="18.5" x14ac:dyDescent="0.45">
      <c r="G316" s="59">
        <v>2017</v>
      </c>
      <c r="H316" s="59">
        <v>11</v>
      </c>
      <c r="I316" s="46">
        <f t="shared" si="45"/>
        <v>9</v>
      </c>
      <c r="J316" s="46">
        <f t="shared" si="45"/>
        <v>313</v>
      </c>
      <c r="K316" s="130">
        <v>18.399999999999999</v>
      </c>
      <c r="L316" s="130">
        <v>11.3</v>
      </c>
      <c r="M316" s="54">
        <f t="shared" si="37"/>
        <v>14.85</v>
      </c>
      <c r="N316" s="36">
        <v>65.5</v>
      </c>
      <c r="O316" s="55">
        <f t="shared" si="38"/>
        <v>22.725694201850207</v>
      </c>
      <c r="P316" s="56">
        <f t="shared" si="39"/>
        <v>12.908194306650914</v>
      </c>
      <c r="Q316" s="131">
        <v>9.6887179999999997</v>
      </c>
      <c r="R316" s="11">
        <f t="shared" si="40"/>
        <v>1.8553144094354999</v>
      </c>
      <c r="S316" s="35">
        <f t="shared" si="41"/>
        <v>2.313038106890033</v>
      </c>
      <c r="AF316" s="34"/>
    </row>
    <row r="317" spans="7:32" ht="18.5" x14ac:dyDescent="0.45">
      <c r="G317" s="59">
        <v>2017</v>
      </c>
      <c r="H317" s="59">
        <v>11</v>
      </c>
      <c r="I317" s="46">
        <f t="shared" si="45"/>
        <v>10</v>
      </c>
      <c r="J317" s="46">
        <f t="shared" si="45"/>
        <v>314</v>
      </c>
      <c r="K317" s="130">
        <v>17</v>
      </c>
      <c r="L317" s="130">
        <v>11.1</v>
      </c>
      <c r="M317" s="54">
        <f t="shared" si="37"/>
        <v>14.05</v>
      </c>
      <c r="N317" s="36">
        <v>60.5</v>
      </c>
      <c r="O317" s="55">
        <f t="shared" si="38"/>
        <v>29.034592957309897</v>
      </c>
      <c r="P317" s="56">
        <f t="shared" si="39"/>
        <v>13.704327875850272</v>
      </c>
      <c r="Q317" s="131">
        <v>11.283964999999998</v>
      </c>
      <c r="R317" s="11">
        <f t="shared" si="40"/>
        <v>2.1078474829912492</v>
      </c>
      <c r="S317" s="35">
        <f t="shared" si="41"/>
        <v>2.3680617921950384</v>
      </c>
      <c r="AF317" s="34"/>
    </row>
    <row r="318" spans="7:32" ht="18.5" x14ac:dyDescent="0.45">
      <c r="G318" s="59">
        <v>2017</v>
      </c>
      <c r="H318" s="59">
        <v>11</v>
      </c>
      <c r="I318" s="46">
        <f t="shared" si="45"/>
        <v>11</v>
      </c>
      <c r="J318" s="46">
        <f t="shared" si="45"/>
        <v>315</v>
      </c>
      <c r="K318" s="130">
        <v>16.8</v>
      </c>
      <c r="L318" s="130">
        <v>10.8</v>
      </c>
      <c r="M318" s="54">
        <f t="shared" si="37"/>
        <v>13.8</v>
      </c>
      <c r="N318" s="36">
        <v>62</v>
      </c>
      <c r="O318" s="55">
        <f t="shared" si="38"/>
        <v>33.509387615045661</v>
      </c>
      <c r="P318" s="56">
        <f t="shared" si="39"/>
        <v>16.084506055221915</v>
      </c>
      <c r="Q318" s="131">
        <v>13.132944200000001</v>
      </c>
      <c r="R318" s="11">
        <f t="shared" si="40"/>
        <v>2.4339810803627997</v>
      </c>
      <c r="S318" s="35">
        <f t="shared" si="41"/>
        <v>2.699671420286089</v>
      </c>
      <c r="AF318" s="34"/>
    </row>
    <row r="319" spans="7:32" ht="18.5" x14ac:dyDescent="0.45">
      <c r="G319" s="59">
        <v>2017</v>
      </c>
      <c r="H319" s="59">
        <v>11</v>
      </c>
      <c r="I319" s="46">
        <f t="shared" si="45"/>
        <v>12</v>
      </c>
      <c r="J319" s="46">
        <f t="shared" si="45"/>
        <v>316</v>
      </c>
      <c r="K319" s="130">
        <v>17.7</v>
      </c>
      <c r="L319" s="130">
        <v>11.2</v>
      </c>
      <c r="M319" s="54">
        <f t="shared" si="37"/>
        <v>14.45</v>
      </c>
      <c r="N319" s="36">
        <v>61</v>
      </c>
      <c r="O319" s="55">
        <f t="shared" si="38"/>
        <v>33.284839280878671</v>
      </c>
      <c r="P319" s="56">
        <f t="shared" si="39"/>
        <v>17.308116426056909</v>
      </c>
      <c r="Q319" s="131">
        <v>13.577603599999998</v>
      </c>
      <c r="R319" s="11">
        <f t="shared" si="40"/>
        <v>2.5681528049264992</v>
      </c>
      <c r="S319" s="35">
        <f t="shared" si="41"/>
        <v>2.9505556037528664</v>
      </c>
      <c r="AF319" s="34"/>
    </row>
    <row r="320" spans="7:32" ht="18.5" x14ac:dyDescent="0.45">
      <c r="G320" s="59">
        <v>2017</v>
      </c>
      <c r="H320" s="59">
        <v>11</v>
      </c>
      <c r="I320" s="46">
        <f t="shared" si="45"/>
        <v>13</v>
      </c>
      <c r="J320" s="46">
        <f t="shared" si="45"/>
        <v>317</v>
      </c>
      <c r="K320" s="130">
        <v>17.600000000000001</v>
      </c>
      <c r="L320" s="130">
        <v>10.1</v>
      </c>
      <c r="M320" s="54">
        <f t="shared" si="37"/>
        <v>13.850000000000001</v>
      </c>
      <c r="N320" s="36">
        <v>55.5</v>
      </c>
      <c r="O320" s="55">
        <f t="shared" si="38"/>
        <v>31.410762190194671</v>
      </c>
      <c r="P320" s="56">
        <f t="shared" si="39"/>
        <v>18.846457314116808</v>
      </c>
      <c r="Q320" s="131">
        <v>13.763506400000001</v>
      </c>
      <c r="R320" s="11">
        <f t="shared" si="40"/>
        <v>2.5548818433894001</v>
      </c>
      <c r="S320" s="35">
        <f t="shared" si="41"/>
        <v>3.1157947826052173</v>
      </c>
      <c r="AF320" s="34"/>
    </row>
    <row r="321" spans="7:32" ht="18.5" x14ac:dyDescent="0.45">
      <c r="G321" s="59">
        <v>2017</v>
      </c>
      <c r="H321" s="59">
        <v>11</v>
      </c>
      <c r="I321" s="46">
        <f t="shared" si="45"/>
        <v>14</v>
      </c>
      <c r="J321" s="46">
        <f t="shared" si="45"/>
        <v>318</v>
      </c>
      <c r="K321" s="130">
        <v>20.6</v>
      </c>
      <c r="L321" s="130">
        <v>12.4</v>
      </c>
      <c r="M321" s="54">
        <f t="shared" si="37"/>
        <v>16.5</v>
      </c>
      <c r="N321" s="36">
        <v>72.5</v>
      </c>
      <c r="O321" s="55">
        <f t="shared" si="38"/>
        <v>27.273010730771343</v>
      </c>
      <c r="P321" s="56">
        <f t="shared" si="39"/>
        <v>17.891095039386006</v>
      </c>
      <c r="Q321" s="131">
        <v>12.495682799999999</v>
      </c>
      <c r="R321" s="11">
        <f t="shared" si="40"/>
        <v>2.5137502610345992</v>
      </c>
      <c r="S321" s="35">
        <f t="shared" si="41"/>
        <v>3.244549242109823</v>
      </c>
      <c r="AF321" s="34"/>
    </row>
    <row r="322" spans="7:32" ht="18.5" x14ac:dyDescent="0.45">
      <c r="G322" s="59">
        <v>2017</v>
      </c>
      <c r="H322" s="59">
        <v>11</v>
      </c>
      <c r="I322" s="46">
        <f t="shared" si="45"/>
        <v>15</v>
      </c>
      <c r="J322" s="46">
        <f t="shared" si="45"/>
        <v>319</v>
      </c>
      <c r="K322" s="130">
        <v>19.3</v>
      </c>
      <c r="L322" s="130">
        <v>14.4</v>
      </c>
      <c r="M322" s="54">
        <f t="shared" si="37"/>
        <v>16.850000000000001</v>
      </c>
      <c r="N322" s="36">
        <v>52</v>
      </c>
      <c r="O322" s="55">
        <f t="shared" si="38"/>
        <v>33.081044286243475</v>
      </c>
      <c r="P322" s="56">
        <f t="shared" si="39"/>
        <v>12.967769360207443</v>
      </c>
      <c r="Q322" s="131">
        <v>11.716482099999999</v>
      </c>
      <c r="R322" s="11">
        <f t="shared" si="40"/>
        <v>2.3810498544467249</v>
      </c>
      <c r="S322" s="35">
        <f t="shared" si="41"/>
        <v>2.469521452214869</v>
      </c>
      <c r="AF322" s="34"/>
    </row>
    <row r="323" spans="7:32" ht="18.5" x14ac:dyDescent="0.45">
      <c r="G323" s="59">
        <v>2017</v>
      </c>
      <c r="H323" s="59">
        <v>11</v>
      </c>
      <c r="I323" s="46">
        <f t="shared" si="45"/>
        <v>16</v>
      </c>
      <c r="J323" s="46">
        <f t="shared" si="45"/>
        <v>320</v>
      </c>
      <c r="K323" s="130">
        <v>20.6</v>
      </c>
      <c r="L323" s="130">
        <v>12.8</v>
      </c>
      <c r="M323" s="54">
        <f t="shared" si="37"/>
        <v>16.700000000000003</v>
      </c>
      <c r="N323" s="36">
        <v>64</v>
      </c>
      <c r="O323" s="55">
        <f t="shared" si="38"/>
        <v>28.092880817030089</v>
      </c>
      <c r="P323" s="56">
        <f t="shared" si="39"/>
        <v>17.529957629826779</v>
      </c>
      <c r="Q323" s="131">
        <v>12.553463399999998</v>
      </c>
      <c r="R323" s="11">
        <f t="shared" si="40"/>
        <v>2.5400991680144993</v>
      </c>
      <c r="S323" s="35">
        <f t="shared" si="41"/>
        <v>3.2041804621329097</v>
      </c>
      <c r="AF323" s="34"/>
    </row>
    <row r="324" spans="7:32" ht="18.5" x14ac:dyDescent="0.45">
      <c r="G324" s="59">
        <v>2017</v>
      </c>
      <c r="H324" s="59">
        <v>11</v>
      </c>
      <c r="I324" s="46">
        <f t="shared" si="45"/>
        <v>17</v>
      </c>
      <c r="J324" s="46">
        <f t="shared" si="45"/>
        <v>321</v>
      </c>
      <c r="K324" s="130">
        <v>20.5</v>
      </c>
      <c r="L324" s="130">
        <v>14.4</v>
      </c>
      <c r="M324" s="54">
        <f t="shared" si="37"/>
        <v>17.45</v>
      </c>
      <c r="N324" s="36">
        <v>61</v>
      </c>
      <c r="O324" s="55">
        <f t="shared" si="38"/>
        <v>30.291238147841192</v>
      </c>
      <c r="P324" s="56">
        <f t="shared" si="39"/>
        <v>14.782124216146501</v>
      </c>
      <c r="Q324" s="131">
        <v>11.970214299999999</v>
      </c>
      <c r="R324" s="11">
        <f t="shared" si="40"/>
        <v>2.4747370671498747</v>
      </c>
      <c r="S324" s="35">
        <f t="shared" si="41"/>
        <v>2.812627301918166</v>
      </c>
      <c r="AF324" s="34"/>
    </row>
    <row r="325" spans="7:32" ht="18.5" x14ac:dyDescent="0.45">
      <c r="G325" s="59">
        <v>2017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130">
        <v>18.600000000000001</v>
      </c>
      <c r="L325" s="130">
        <v>13</v>
      </c>
      <c r="M325" s="54">
        <f t="shared" ref="M325:M368" si="47">(K325+L325)/2</f>
        <v>15.8</v>
      </c>
      <c r="N325" s="36">
        <v>51</v>
      </c>
      <c r="O325" s="55">
        <f t="shared" ref="O325:O368" si="48">((Q325)/(0.16*(K325-(L325))^0.5))</f>
        <v>29.144189714115747</v>
      </c>
      <c r="P325" s="56">
        <f t="shared" ref="P325:P368" si="49">0.16*((K325-L325)^1/2)*O325</f>
        <v>13.056596991923858</v>
      </c>
      <c r="Q325" s="131">
        <v>11.034838499999999</v>
      </c>
      <c r="R325" s="11">
        <f t="shared" ref="R325:R368" si="50">0.0023*0.408*O325*(K325-L325)^0.5*(M325+17.8)</f>
        <v>2.174569414164</v>
      </c>
      <c r="S325" s="35">
        <f t="shared" ref="S325:S368" si="51">0.31*(IF(N325&gt;50,1,(1+(50-N325)/70)))*(P325+2.09)*((M325/(M325+15)))</f>
        <v>2.4087023398195795</v>
      </c>
      <c r="AF325" s="34"/>
    </row>
    <row r="326" spans="7:32" ht="18.5" x14ac:dyDescent="0.45">
      <c r="G326" s="59">
        <v>2017</v>
      </c>
      <c r="H326" s="59">
        <v>11</v>
      </c>
      <c r="I326" s="46">
        <f t="shared" si="46"/>
        <v>19</v>
      </c>
      <c r="J326" s="46">
        <f t="shared" si="46"/>
        <v>323</v>
      </c>
      <c r="K326" s="130">
        <v>15.7</v>
      </c>
      <c r="L326" s="130">
        <v>7.7</v>
      </c>
      <c r="M326" s="54">
        <f t="shared" si="47"/>
        <v>11.7</v>
      </c>
      <c r="N326" s="36">
        <v>55.5</v>
      </c>
      <c r="O326" s="55">
        <f t="shared" si="48"/>
        <v>6.1701923384595085</v>
      </c>
      <c r="P326" s="56">
        <f t="shared" si="49"/>
        <v>3.9489230966140849</v>
      </c>
      <c r="Q326" s="131">
        <v>2.7923102999999996</v>
      </c>
      <c r="R326" s="11">
        <f t="shared" si="50"/>
        <v>0.48311854733024989</v>
      </c>
      <c r="S326" s="35">
        <f t="shared" si="51"/>
        <v>0.8203435981804974</v>
      </c>
      <c r="AF326" s="34"/>
    </row>
    <row r="327" spans="7:32" ht="18.5" x14ac:dyDescent="0.45">
      <c r="G327" s="59">
        <v>2017</v>
      </c>
      <c r="H327" s="59">
        <v>11</v>
      </c>
      <c r="I327" s="46">
        <f t="shared" si="46"/>
        <v>20</v>
      </c>
      <c r="J327" s="46">
        <f t="shared" si="46"/>
        <v>324</v>
      </c>
      <c r="K327" s="130">
        <v>15.3</v>
      </c>
      <c r="L327" s="130">
        <v>10.199999999999999</v>
      </c>
      <c r="M327" s="54">
        <f t="shared" si="47"/>
        <v>12.75</v>
      </c>
      <c r="N327" s="36">
        <v>54</v>
      </c>
      <c r="O327" s="55">
        <f t="shared" si="48"/>
        <v>24.044513331076516</v>
      </c>
      <c r="P327" s="56">
        <f t="shared" si="49"/>
        <v>9.8101614390792218</v>
      </c>
      <c r="Q327" s="131">
        <v>8.6880249999999997</v>
      </c>
      <c r="R327" s="11">
        <f t="shared" si="50"/>
        <v>1.55668339539375</v>
      </c>
      <c r="S327" s="35">
        <f t="shared" si="51"/>
        <v>1.6949689401066892</v>
      </c>
      <c r="AF327" s="34"/>
    </row>
    <row r="328" spans="7:32" ht="18.5" x14ac:dyDescent="0.45">
      <c r="G328" s="59">
        <v>2017</v>
      </c>
      <c r="H328" s="59">
        <v>11</v>
      </c>
      <c r="I328" s="46">
        <f t="shared" si="46"/>
        <v>21</v>
      </c>
      <c r="J328" s="46">
        <f t="shared" si="46"/>
        <v>325</v>
      </c>
      <c r="K328" s="130">
        <v>13.8</v>
      </c>
      <c r="L328" s="130">
        <v>7.7</v>
      </c>
      <c r="M328" s="54">
        <f t="shared" si="47"/>
        <v>10.75</v>
      </c>
      <c r="N328" s="36">
        <v>64</v>
      </c>
      <c r="O328" s="55">
        <f t="shared" si="48"/>
        <v>12.175193870259299</v>
      </c>
      <c r="P328" s="56">
        <f t="shared" si="49"/>
        <v>5.941494608686539</v>
      </c>
      <c r="Q328" s="131">
        <v>4.8112816999999994</v>
      </c>
      <c r="R328" s="11">
        <f t="shared" si="50"/>
        <v>0.80562867271777483</v>
      </c>
      <c r="S328" s="35">
        <f t="shared" si="51"/>
        <v>1.0394157585805006</v>
      </c>
      <c r="AF328" s="34"/>
    </row>
    <row r="329" spans="7:32" ht="18.5" x14ac:dyDescent="0.45">
      <c r="G329" s="59">
        <v>2017</v>
      </c>
      <c r="H329" s="59">
        <v>11</v>
      </c>
      <c r="I329" s="46">
        <f t="shared" si="46"/>
        <v>22</v>
      </c>
      <c r="J329" s="46">
        <f t="shared" si="46"/>
        <v>326</v>
      </c>
      <c r="K329" s="130">
        <v>9.6</v>
      </c>
      <c r="L329" s="130">
        <v>4.2</v>
      </c>
      <c r="M329" s="54">
        <f t="shared" si="47"/>
        <v>6.9</v>
      </c>
      <c r="N329" s="36">
        <v>87</v>
      </c>
      <c r="O329" s="55">
        <f t="shared" si="48"/>
        <v>32.133939760814442</v>
      </c>
      <c r="P329" s="56">
        <f t="shared" si="49"/>
        <v>13.881861976671837</v>
      </c>
      <c r="Q329" s="131">
        <v>11.947604500000001</v>
      </c>
      <c r="R329" s="11">
        <f t="shared" si="50"/>
        <v>1.7307956996947504</v>
      </c>
      <c r="S329" s="35">
        <f t="shared" si="51"/>
        <v>1.5599914505982222</v>
      </c>
      <c r="AF329" s="34"/>
    </row>
    <row r="330" spans="7:32" ht="18.5" x14ac:dyDescent="0.45">
      <c r="G330" s="59">
        <v>2017</v>
      </c>
      <c r="H330" s="59">
        <v>11</v>
      </c>
      <c r="I330" s="46">
        <f t="shared" si="46"/>
        <v>23</v>
      </c>
      <c r="J330" s="46">
        <f t="shared" si="46"/>
        <v>327</v>
      </c>
      <c r="K330" s="130">
        <v>8.1</v>
      </c>
      <c r="L330" s="130">
        <v>0.8</v>
      </c>
      <c r="M330" s="54">
        <f t="shared" si="47"/>
        <v>4.45</v>
      </c>
      <c r="N330" s="36">
        <v>85.5</v>
      </c>
      <c r="O330" s="55">
        <f t="shared" si="48"/>
        <v>27.423493298865942</v>
      </c>
      <c r="P330" s="56">
        <f t="shared" si="49"/>
        <v>16.015320086537709</v>
      </c>
      <c r="Q330" s="131">
        <v>11.855071799999999</v>
      </c>
      <c r="R330" s="11">
        <f t="shared" si="50"/>
        <v>1.5470424133807497</v>
      </c>
      <c r="S330" s="35">
        <f t="shared" si="51"/>
        <v>1.2841279722045642</v>
      </c>
      <c r="AF330" s="34"/>
    </row>
    <row r="331" spans="7:32" ht="18.5" x14ac:dyDescent="0.45">
      <c r="G331" s="59">
        <v>2017</v>
      </c>
      <c r="H331" s="59">
        <v>11</v>
      </c>
      <c r="I331" s="46">
        <f t="shared" si="46"/>
        <v>24</v>
      </c>
      <c r="J331" s="46">
        <f t="shared" si="46"/>
        <v>328</v>
      </c>
      <c r="K331" s="130">
        <v>7</v>
      </c>
      <c r="L331" s="130">
        <v>1.2</v>
      </c>
      <c r="M331" s="54">
        <f t="shared" si="47"/>
        <v>4.0999999999999996</v>
      </c>
      <c r="N331" s="36">
        <v>82.5</v>
      </c>
      <c r="O331" s="55">
        <f t="shared" si="48"/>
        <v>27.452903534654212</v>
      </c>
      <c r="P331" s="56">
        <f t="shared" si="49"/>
        <v>12.738147240079554</v>
      </c>
      <c r="Q331" s="131">
        <v>10.5784555</v>
      </c>
      <c r="R331" s="11">
        <f t="shared" si="50"/>
        <v>1.3587338490142498</v>
      </c>
      <c r="S331" s="35">
        <f t="shared" si="51"/>
        <v>0.9867316828346131</v>
      </c>
      <c r="AF331" s="34"/>
    </row>
    <row r="332" spans="7:32" ht="18.5" x14ac:dyDescent="0.45">
      <c r="G332" s="59">
        <v>2017</v>
      </c>
      <c r="H332" s="59">
        <v>11</v>
      </c>
      <c r="I332" s="46">
        <f t="shared" si="46"/>
        <v>25</v>
      </c>
      <c r="J332" s="46">
        <f t="shared" si="46"/>
        <v>329</v>
      </c>
      <c r="K332" s="130">
        <v>9.4</v>
      </c>
      <c r="L332" s="130">
        <v>3.3</v>
      </c>
      <c r="M332" s="54">
        <f t="shared" si="47"/>
        <v>6.35</v>
      </c>
      <c r="N332" s="36">
        <v>75</v>
      </c>
      <c r="O332" s="55">
        <f t="shared" si="48"/>
        <v>25.388738623196708</v>
      </c>
      <c r="P332" s="56">
        <f t="shared" si="49"/>
        <v>12.389704448119994</v>
      </c>
      <c r="Q332" s="131">
        <v>10.0328894</v>
      </c>
      <c r="R332" s="11">
        <f t="shared" si="50"/>
        <v>1.4210559463936498</v>
      </c>
      <c r="S332" s="35">
        <f t="shared" si="51"/>
        <v>1.3350490963055832</v>
      </c>
      <c r="AF332" s="34"/>
    </row>
    <row r="333" spans="7:32" ht="18.5" x14ac:dyDescent="0.45">
      <c r="G333" s="59">
        <v>2017</v>
      </c>
      <c r="H333" s="59">
        <v>11</v>
      </c>
      <c r="I333" s="46">
        <f t="shared" si="46"/>
        <v>26</v>
      </c>
      <c r="J333" s="46">
        <f t="shared" si="46"/>
        <v>330</v>
      </c>
      <c r="K333" s="130">
        <v>10.6</v>
      </c>
      <c r="L333" s="130">
        <v>5</v>
      </c>
      <c r="M333" s="54">
        <f t="shared" si="47"/>
        <v>7.8</v>
      </c>
      <c r="N333" s="36">
        <v>75.5</v>
      </c>
      <c r="O333" s="55">
        <f t="shared" si="48"/>
        <v>20.652509470720009</v>
      </c>
      <c r="P333" s="56">
        <f t="shared" si="49"/>
        <v>9.2523242428825636</v>
      </c>
      <c r="Q333" s="131">
        <v>7.8196411999999995</v>
      </c>
      <c r="R333" s="11">
        <f t="shared" si="50"/>
        <v>1.1740722083327999</v>
      </c>
      <c r="S333" s="35">
        <f t="shared" si="51"/>
        <v>1.2028833341793876</v>
      </c>
    </row>
    <row r="334" spans="7:32" ht="18.5" x14ac:dyDescent="0.45">
      <c r="G334" s="59">
        <v>2017</v>
      </c>
      <c r="H334" s="59">
        <v>11</v>
      </c>
      <c r="I334" s="46">
        <f t="shared" si="46"/>
        <v>27</v>
      </c>
      <c r="J334" s="46">
        <f t="shared" si="46"/>
        <v>331</v>
      </c>
      <c r="K334" s="130">
        <v>12.5</v>
      </c>
      <c r="L334" s="130">
        <v>5.6</v>
      </c>
      <c r="M334" s="54">
        <f t="shared" si="47"/>
        <v>9.0500000000000007</v>
      </c>
      <c r="N334" s="36">
        <v>88</v>
      </c>
      <c r="O334" s="55">
        <f t="shared" si="48"/>
        <v>25.298195716505656</v>
      </c>
      <c r="P334" s="56">
        <f t="shared" si="49"/>
        <v>13.964604035511124</v>
      </c>
      <c r="Q334" s="131">
        <v>10.632467799999999</v>
      </c>
      <c r="R334" s="11">
        <f t="shared" si="50"/>
        <v>1.6743505249219499</v>
      </c>
      <c r="S334" s="35">
        <f t="shared" si="51"/>
        <v>1.8728146204418488</v>
      </c>
    </row>
    <row r="335" spans="7:32" ht="18.5" x14ac:dyDescent="0.45">
      <c r="G335" s="59">
        <v>2017</v>
      </c>
      <c r="H335" s="59">
        <v>11</v>
      </c>
      <c r="I335" s="46">
        <f t="shared" si="46"/>
        <v>28</v>
      </c>
      <c r="J335" s="46">
        <f t="shared" si="46"/>
        <v>332</v>
      </c>
      <c r="K335" s="130">
        <v>10.5</v>
      </c>
      <c r="L335" s="130">
        <v>6.2</v>
      </c>
      <c r="M335" s="54">
        <f t="shared" si="47"/>
        <v>8.35</v>
      </c>
      <c r="N335" s="36">
        <v>86</v>
      </c>
      <c r="O335" s="55">
        <f t="shared" si="48"/>
        <v>14.838233680371705</v>
      </c>
      <c r="P335" s="56">
        <f t="shared" si="49"/>
        <v>5.1043523860478661</v>
      </c>
      <c r="Q335" s="131">
        <v>4.9230745999999996</v>
      </c>
      <c r="R335" s="11">
        <f t="shared" si="50"/>
        <v>0.75505072063334988</v>
      </c>
      <c r="S335" s="35">
        <f t="shared" si="51"/>
        <v>0.79754094866316483</v>
      </c>
    </row>
    <row r="336" spans="7:32" ht="18.5" x14ac:dyDescent="0.45">
      <c r="G336" s="59">
        <v>2017</v>
      </c>
      <c r="H336" s="59">
        <v>11</v>
      </c>
      <c r="I336" s="46">
        <f t="shared" si="46"/>
        <v>29</v>
      </c>
      <c r="J336" s="46">
        <f t="shared" si="46"/>
        <v>333</v>
      </c>
      <c r="K336" s="130">
        <v>9.5</v>
      </c>
      <c r="L336" s="130">
        <v>6.3</v>
      </c>
      <c r="M336" s="54">
        <f t="shared" si="47"/>
        <v>7.9</v>
      </c>
      <c r="N336" s="36">
        <v>84</v>
      </c>
      <c r="O336" s="55">
        <f t="shared" si="48"/>
        <v>2.6097736333244135</v>
      </c>
      <c r="P336" s="56">
        <f t="shared" si="49"/>
        <v>0.66810205013104984</v>
      </c>
      <c r="Q336" s="131">
        <v>0.74696079999999998</v>
      </c>
      <c r="R336" s="51">
        <f t="shared" si="50"/>
        <v>0.11258977486439997</v>
      </c>
      <c r="S336" s="50">
        <f t="shared" si="51"/>
        <v>0.29496034588519393</v>
      </c>
    </row>
    <row r="337" spans="7:19" ht="18.5" x14ac:dyDescent="0.45">
      <c r="G337" s="59">
        <v>2017</v>
      </c>
      <c r="H337" s="60">
        <v>11</v>
      </c>
      <c r="I337" s="60">
        <f t="shared" si="46"/>
        <v>30</v>
      </c>
      <c r="J337" s="46">
        <f t="shared" si="46"/>
        <v>334</v>
      </c>
      <c r="K337" s="130">
        <v>11.6</v>
      </c>
      <c r="L337" s="130">
        <v>6.4</v>
      </c>
      <c r="M337" s="54">
        <f t="shared" si="47"/>
        <v>9</v>
      </c>
      <c r="N337" s="36">
        <v>87</v>
      </c>
      <c r="O337" s="55">
        <f t="shared" si="48"/>
        <v>31.754564486734061</v>
      </c>
      <c r="P337" s="56">
        <f t="shared" si="49"/>
        <v>13.209898826481368</v>
      </c>
      <c r="Q337" s="131">
        <v>11.585847699999999</v>
      </c>
      <c r="R337" s="49">
        <f t="shared" si="50"/>
        <v>1.8210867131813995</v>
      </c>
      <c r="S337" s="48">
        <f t="shared" si="51"/>
        <v>1.7786132385784592</v>
      </c>
    </row>
    <row r="338" spans="7:19" ht="18.5" x14ac:dyDescent="0.45">
      <c r="G338" s="59">
        <v>2017</v>
      </c>
      <c r="H338" s="59">
        <v>12</v>
      </c>
      <c r="I338" s="46">
        <v>1</v>
      </c>
      <c r="J338" s="46">
        <f t="shared" si="46"/>
        <v>335</v>
      </c>
      <c r="K338" s="130">
        <v>10.9</v>
      </c>
      <c r="L338" s="130">
        <v>5.8</v>
      </c>
      <c r="M338" s="54">
        <f t="shared" si="47"/>
        <v>8.35</v>
      </c>
      <c r="N338" s="36">
        <v>75.5</v>
      </c>
      <c r="O338" s="55">
        <f t="shared" si="48"/>
        <v>39.43416063469229</v>
      </c>
      <c r="P338" s="56">
        <f t="shared" si="49"/>
        <v>16.089137538954457</v>
      </c>
      <c r="Q338" s="131">
        <v>14.2487797</v>
      </c>
      <c r="R338" s="11">
        <f t="shared" si="50"/>
        <v>2.1853317803940748</v>
      </c>
      <c r="S338" s="35">
        <f t="shared" si="51"/>
        <v>2.0152761250357005</v>
      </c>
    </row>
    <row r="339" spans="7:19" ht="18.5" x14ac:dyDescent="0.45">
      <c r="G339" s="59">
        <v>2017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130">
        <v>14.5</v>
      </c>
      <c r="L339" s="130">
        <v>6.8</v>
      </c>
      <c r="M339" s="54">
        <f t="shared" si="47"/>
        <v>10.65</v>
      </c>
      <c r="N339" s="36">
        <v>79.5</v>
      </c>
      <c r="O339" s="55">
        <f t="shared" si="48"/>
        <v>28.638733386677469</v>
      </c>
      <c r="P339" s="56">
        <f t="shared" si="49"/>
        <v>17.641459766193321</v>
      </c>
      <c r="Q339" s="131">
        <v>12.7150816</v>
      </c>
      <c r="R339" s="11">
        <f t="shared" si="50"/>
        <v>2.1216289794648002</v>
      </c>
      <c r="S339" s="35">
        <f t="shared" si="51"/>
        <v>2.539704265812369</v>
      </c>
    </row>
    <row r="340" spans="7:19" ht="18.5" x14ac:dyDescent="0.45">
      <c r="G340" s="59">
        <v>2017</v>
      </c>
      <c r="H340" s="59">
        <v>12</v>
      </c>
      <c r="I340" s="46">
        <f t="shared" si="52"/>
        <v>3</v>
      </c>
      <c r="J340" s="46">
        <f t="shared" si="46"/>
        <v>337</v>
      </c>
      <c r="K340" s="130">
        <v>15.9</v>
      </c>
      <c r="L340" s="130">
        <v>9.1</v>
      </c>
      <c r="M340" s="54">
        <f t="shared" si="47"/>
        <v>12.5</v>
      </c>
      <c r="N340" s="36">
        <v>77</v>
      </c>
      <c r="O340" s="55">
        <f t="shared" si="48"/>
        <v>9.172225378718128</v>
      </c>
      <c r="P340" s="56">
        <f t="shared" si="49"/>
        <v>4.9896906060226618</v>
      </c>
      <c r="Q340" s="131">
        <v>3.826918</v>
      </c>
      <c r="R340" s="11">
        <f t="shared" si="50"/>
        <v>0.68007968432099986</v>
      </c>
      <c r="S340" s="35">
        <f t="shared" si="51"/>
        <v>0.99759276721228407</v>
      </c>
    </row>
    <row r="341" spans="7:19" ht="18.5" x14ac:dyDescent="0.45">
      <c r="G341" s="59">
        <v>2017</v>
      </c>
      <c r="H341" s="59">
        <v>12</v>
      </c>
      <c r="I341" s="46">
        <f t="shared" si="52"/>
        <v>4</v>
      </c>
      <c r="J341" s="46">
        <f t="shared" si="52"/>
        <v>338</v>
      </c>
      <c r="K341" s="130">
        <v>18.399999999999999</v>
      </c>
      <c r="L341" s="130">
        <v>10.7</v>
      </c>
      <c r="M341" s="54">
        <f t="shared" si="47"/>
        <v>14.549999999999999</v>
      </c>
      <c r="N341" s="36">
        <v>80.5</v>
      </c>
      <c r="O341" s="55">
        <f t="shared" si="48"/>
        <v>13.130172712813172</v>
      </c>
      <c r="P341" s="56">
        <f t="shared" si="49"/>
        <v>8.088186391092913</v>
      </c>
      <c r="Q341" s="131">
        <v>5.8295600999999992</v>
      </c>
      <c r="R341" s="11">
        <f t="shared" si="50"/>
        <v>1.1060584690632747</v>
      </c>
      <c r="S341" s="35">
        <f t="shared" si="51"/>
        <v>1.5535942374627609</v>
      </c>
    </row>
    <row r="342" spans="7:19" ht="18.5" x14ac:dyDescent="0.45">
      <c r="G342" s="59">
        <v>2017</v>
      </c>
      <c r="H342" s="59">
        <v>12</v>
      </c>
      <c r="I342" s="46">
        <f t="shared" si="52"/>
        <v>5</v>
      </c>
      <c r="J342" s="46">
        <f t="shared" si="52"/>
        <v>339</v>
      </c>
      <c r="K342" s="130">
        <v>13.8</v>
      </c>
      <c r="L342" s="130">
        <v>10</v>
      </c>
      <c r="M342" s="54">
        <f t="shared" si="47"/>
        <v>11.9</v>
      </c>
      <c r="N342" s="36">
        <v>88</v>
      </c>
      <c r="O342" s="55">
        <f t="shared" si="48"/>
        <v>36.959742840153318</v>
      </c>
      <c r="P342" s="56">
        <f t="shared" si="49"/>
        <v>11.235761823406611</v>
      </c>
      <c r="Q342" s="131">
        <v>11.527648399999999</v>
      </c>
      <c r="R342" s="11">
        <f t="shared" si="50"/>
        <v>2.0080068386201999</v>
      </c>
      <c r="S342" s="35">
        <f t="shared" si="51"/>
        <v>1.8274622812842745</v>
      </c>
    </row>
    <row r="343" spans="7:19" ht="18.5" x14ac:dyDescent="0.45">
      <c r="G343" s="59">
        <v>2017</v>
      </c>
      <c r="H343" s="59">
        <v>12</v>
      </c>
      <c r="I343" s="46">
        <f t="shared" si="52"/>
        <v>6</v>
      </c>
      <c r="J343" s="46">
        <f t="shared" si="52"/>
        <v>340</v>
      </c>
      <c r="K343" s="130">
        <v>10.4</v>
      </c>
      <c r="L343" s="130">
        <v>3.6</v>
      </c>
      <c r="M343" s="54">
        <f t="shared" si="47"/>
        <v>7</v>
      </c>
      <c r="N343" s="36">
        <v>84</v>
      </c>
      <c r="O343" s="55">
        <f t="shared" si="48"/>
        <v>36.112877732882993</v>
      </c>
      <c r="P343" s="56">
        <f t="shared" si="49"/>
        <v>19.64540548668835</v>
      </c>
      <c r="Q343" s="131">
        <v>15.0673382</v>
      </c>
      <c r="R343" s="11">
        <f t="shared" si="50"/>
        <v>2.1915744758663998</v>
      </c>
      <c r="S343" s="35">
        <f t="shared" si="51"/>
        <v>2.1439013593688054</v>
      </c>
    </row>
    <row r="344" spans="7:19" ht="18.5" x14ac:dyDescent="0.45">
      <c r="G344" s="59">
        <v>2017</v>
      </c>
      <c r="H344" s="59">
        <v>12</v>
      </c>
      <c r="I344" s="46">
        <f t="shared" si="52"/>
        <v>7</v>
      </c>
      <c r="J344" s="46">
        <f t="shared" si="52"/>
        <v>341</v>
      </c>
      <c r="K344" s="130">
        <v>5.6</v>
      </c>
      <c r="L344" s="130">
        <v>0.8</v>
      </c>
      <c r="M344" s="54">
        <f t="shared" si="47"/>
        <v>3.1999999999999997</v>
      </c>
      <c r="N344" s="36">
        <v>87</v>
      </c>
      <c r="O344" s="55">
        <f t="shared" si="48"/>
        <v>40.91774459834734</v>
      </c>
      <c r="P344" s="56">
        <f t="shared" si="49"/>
        <v>15.712413925765379</v>
      </c>
      <c r="Q344" s="131">
        <v>14.343405899999999</v>
      </c>
      <c r="R344" s="11">
        <f t="shared" si="50"/>
        <v>1.7666055876734998</v>
      </c>
      <c r="S344" s="35">
        <f t="shared" si="51"/>
        <v>0.97032937441534362</v>
      </c>
    </row>
    <row r="345" spans="7:19" ht="18.5" x14ac:dyDescent="0.45">
      <c r="G345" s="59">
        <v>2017</v>
      </c>
      <c r="H345" s="59">
        <v>12</v>
      </c>
      <c r="I345" s="46">
        <f t="shared" si="52"/>
        <v>8</v>
      </c>
      <c r="J345" s="46">
        <f t="shared" si="52"/>
        <v>342</v>
      </c>
      <c r="K345" s="130">
        <v>2.8</v>
      </c>
      <c r="L345" s="130">
        <v>2.1</v>
      </c>
      <c r="M345" s="54">
        <f t="shared" si="47"/>
        <v>2.4500000000000002</v>
      </c>
      <c r="N345" s="36">
        <v>77</v>
      </c>
      <c r="O345" s="55">
        <f t="shared" si="48"/>
        <v>97.558082777217138</v>
      </c>
      <c r="P345" s="56">
        <f t="shared" si="49"/>
        <v>5.4632526355241575</v>
      </c>
      <c r="Q345" s="131">
        <v>13.059671700000001</v>
      </c>
      <c r="R345" s="11">
        <f t="shared" si="50"/>
        <v>1.551048234040125</v>
      </c>
      <c r="S345" s="35">
        <f t="shared" si="51"/>
        <v>0.32875045138570769</v>
      </c>
    </row>
    <row r="346" spans="7:19" ht="18.5" x14ac:dyDescent="0.45">
      <c r="G346" s="59">
        <v>2017</v>
      </c>
      <c r="H346" s="59">
        <v>12</v>
      </c>
      <c r="I346" s="46">
        <f t="shared" si="52"/>
        <v>9</v>
      </c>
      <c r="J346" s="46">
        <f t="shared" si="52"/>
        <v>343</v>
      </c>
      <c r="K346" s="130">
        <v>17.100000000000001</v>
      </c>
      <c r="L346" s="130">
        <v>-1</v>
      </c>
      <c r="M346" s="54">
        <f t="shared" si="47"/>
        <v>8.0500000000000007</v>
      </c>
      <c r="N346" s="36">
        <v>84.5</v>
      </c>
      <c r="O346" s="55">
        <f t="shared" si="48"/>
        <v>5.0265736324682093</v>
      </c>
      <c r="P346" s="56">
        <f t="shared" si="49"/>
        <v>7.2784786198139679</v>
      </c>
      <c r="Q346" s="131">
        <v>3.4216163999999996</v>
      </c>
      <c r="R346" s="11">
        <f t="shared" si="50"/>
        <v>0.51875211780809993</v>
      </c>
      <c r="S346" s="35">
        <f t="shared" si="51"/>
        <v>1.0142749846310524</v>
      </c>
    </row>
    <row r="347" spans="7:19" ht="18.5" x14ac:dyDescent="0.45">
      <c r="G347" s="59">
        <v>2017</v>
      </c>
      <c r="H347" s="59">
        <v>12</v>
      </c>
      <c r="I347" s="46">
        <f t="shared" si="52"/>
        <v>10</v>
      </c>
      <c r="J347" s="46">
        <f t="shared" si="52"/>
        <v>344</v>
      </c>
      <c r="K347" s="130">
        <v>15.8</v>
      </c>
      <c r="L347" s="130">
        <v>10.7</v>
      </c>
      <c r="M347" s="54">
        <f t="shared" si="47"/>
        <v>13.25</v>
      </c>
      <c r="N347" s="36">
        <v>92.5</v>
      </c>
      <c r="O347" s="55">
        <f t="shared" si="48"/>
        <v>26.212575231917203</v>
      </c>
      <c r="P347" s="56">
        <f t="shared" si="49"/>
        <v>10.694730694622223</v>
      </c>
      <c r="Q347" s="131">
        <v>9.4714127000000001</v>
      </c>
      <c r="R347" s="11">
        <f t="shared" si="50"/>
        <v>1.7248223918247751</v>
      </c>
      <c r="S347" s="35">
        <f t="shared" si="51"/>
        <v>1.8588772151561337</v>
      </c>
    </row>
    <row r="348" spans="7:19" ht="18.5" x14ac:dyDescent="0.45">
      <c r="G348" s="59">
        <v>2017</v>
      </c>
      <c r="H348" s="59">
        <v>12</v>
      </c>
      <c r="I348" s="46">
        <f t="shared" si="52"/>
        <v>11</v>
      </c>
      <c r="J348" s="46">
        <f t="shared" si="52"/>
        <v>345</v>
      </c>
      <c r="K348" s="130">
        <v>15.1</v>
      </c>
      <c r="L348" s="130">
        <v>-1</v>
      </c>
      <c r="M348" s="54">
        <f t="shared" si="47"/>
        <v>7.05</v>
      </c>
      <c r="N348" s="36">
        <v>79.5</v>
      </c>
      <c r="O348" s="55">
        <f t="shared" si="48"/>
        <v>9.727974307304418</v>
      </c>
      <c r="P348" s="56">
        <f t="shared" si="49"/>
        <v>12.529630907808091</v>
      </c>
      <c r="Q348" s="131">
        <v>6.2453291999999996</v>
      </c>
      <c r="R348" s="11">
        <f t="shared" si="50"/>
        <v>0.91022706558629984</v>
      </c>
      <c r="S348" s="35">
        <f t="shared" si="51"/>
        <v>1.4490341654881898</v>
      </c>
    </row>
    <row r="349" spans="7:19" ht="18.5" x14ac:dyDescent="0.45">
      <c r="G349" s="59">
        <v>2017</v>
      </c>
      <c r="H349" s="59">
        <v>12</v>
      </c>
      <c r="I349" s="46">
        <f t="shared" si="52"/>
        <v>12</v>
      </c>
      <c r="J349" s="46">
        <f t="shared" si="52"/>
        <v>346</v>
      </c>
      <c r="K349" s="130">
        <v>14.5</v>
      </c>
      <c r="L349" s="130">
        <v>-1</v>
      </c>
      <c r="M349" s="54">
        <f t="shared" si="47"/>
        <v>6.75</v>
      </c>
      <c r="N349" s="36">
        <v>76</v>
      </c>
      <c r="O349" s="55">
        <f t="shared" si="48"/>
        <v>15.380855205862895</v>
      </c>
      <c r="P349" s="56">
        <f t="shared" si="49"/>
        <v>19.072260455269991</v>
      </c>
      <c r="Q349" s="131">
        <v>9.6887179999999997</v>
      </c>
      <c r="R349" s="11">
        <f t="shared" si="50"/>
        <v>1.3950373277685</v>
      </c>
      <c r="S349" s="35">
        <f t="shared" si="51"/>
        <v>2.0359554024208029</v>
      </c>
    </row>
    <row r="350" spans="7:19" ht="18.5" x14ac:dyDescent="0.45">
      <c r="G350" s="59">
        <v>2017</v>
      </c>
      <c r="H350" s="59">
        <v>12</v>
      </c>
      <c r="I350" s="46">
        <f t="shared" si="52"/>
        <v>13</v>
      </c>
      <c r="J350" s="46">
        <f t="shared" si="52"/>
        <v>347</v>
      </c>
      <c r="K350" s="130">
        <v>11.2</v>
      </c>
      <c r="L350" s="130">
        <v>10.8</v>
      </c>
      <c r="M350" s="54">
        <f t="shared" si="47"/>
        <v>11</v>
      </c>
      <c r="N350" s="36">
        <v>60</v>
      </c>
      <c r="O350" s="55">
        <f t="shared" si="48"/>
        <v>111.50947011756858</v>
      </c>
      <c r="P350" s="56">
        <f t="shared" si="49"/>
        <v>3.5683030437621825</v>
      </c>
      <c r="Q350" s="131">
        <v>11.283964999999998</v>
      </c>
      <c r="R350" s="11">
        <f t="shared" si="50"/>
        <v>1.9059970960799997</v>
      </c>
      <c r="S350" s="35">
        <f t="shared" si="51"/>
        <v>0.7421082068934246</v>
      </c>
    </row>
    <row r="351" spans="7:19" ht="18.5" x14ac:dyDescent="0.45">
      <c r="G351" s="59">
        <v>2017</v>
      </c>
      <c r="H351" s="59">
        <v>12</v>
      </c>
      <c r="I351" s="46">
        <f t="shared" si="52"/>
        <v>14</v>
      </c>
      <c r="J351" s="46">
        <f t="shared" si="52"/>
        <v>348</v>
      </c>
      <c r="K351" s="130">
        <v>14.3</v>
      </c>
      <c r="L351" s="130">
        <v>10.199999999999999</v>
      </c>
      <c r="M351" s="54">
        <f t="shared" si="47"/>
        <v>12.25</v>
      </c>
      <c r="N351" s="36">
        <v>61.5</v>
      </c>
      <c r="O351" s="55">
        <f t="shared" si="48"/>
        <v>40.536867742148644</v>
      </c>
      <c r="P351" s="56">
        <f t="shared" si="49"/>
        <v>13.29609261942476</v>
      </c>
      <c r="Q351" s="131">
        <v>13.132944200000001</v>
      </c>
      <c r="R351" s="11">
        <f t="shared" si="50"/>
        <v>2.3145927678766496</v>
      </c>
      <c r="S351" s="35">
        <f t="shared" si="51"/>
        <v>2.1441719898079095</v>
      </c>
    </row>
    <row r="352" spans="7:19" ht="18.5" x14ac:dyDescent="0.45">
      <c r="G352" s="59">
        <v>2017</v>
      </c>
      <c r="H352" s="59">
        <v>12</v>
      </c>
      <c r="I352" s="46">
        <f t="shared" si="52"/>
        <v>15</v>
      </c>
      <c r="J352" s="46">
        <f t="shared" si="52"/>
        <v>349</v>
      </c>
      <c r="K352" s="130">
        <v>11.2</v>
      </c>
      <c r="L352" s="130">
        <v>8</v>
      </c>
      <c r="M352" s="54">
        <f t="shared" si="47"/>
        <v>9.6</v>
      </c>
      <c r="N352" s="36">
        <v>74.5</v>
      </c>
      <c r="O352" s="55">
        <f t="shared" si="48"/>
        <v>47.438194720540409</v>
      </c>
      <c r="P352" s="56">
        <f t="shared" si="49"/>
        <v>12.144177848458343</v>
      </c>
      <c r="Q352" s="131">
        <v>13.577603599999998</v>
      </c>
      <c r="R352" s="11">
        <f t="shared" si="50"/>
        <v>2.1819344761235993</v>
      </c>
      <c r="S352" s="35">
        <f t="shared" si="51"/>
        <v>1.7219883445939848</v>
      </c>
    </row>
    <row r="353" spans="7:19" ht="18.5" x14ac:dyDescent="0.45">
      <c r="G353" s="59">
        <v>2017</v>
      </c>
      <c r="H353" s="59">
        <v>12</v>
      </c>
      <c r="I353" s="46">
        <f t="shared" si="52"/>
        <v>16</v>
      </c>
      <c r="J353" s="46">
        <f t="shared" si="52"/>
        <v>350</v>
      </c>
      <c r="K353" s="130">
        <v>13.3</v>
      </c>
      <c r="L353" s="130">
        <v>8.6999999999999993</v>
      </c>
      <c r="M353" s="54">
        <f t="shared" si="47"/>
        <v>11</v>
      </c>
      <c r="N353" s="36">
        <v>71</v>
      </c>
      <c r="O353" s="55">
        <f t="shared" si="48"/>
        <v>40.10792467576978</v>
      </c>
      <c r="P353" s="56">
        <f t="shared" si="49"/>
        <v>14.759716280683284</v>
      </c>
      <c r="Q353" s="131">
        <v>13.763506400000001</v>
      </c>
      <c r="R353" s="11">
        <f t="shared" si="50"/>
        <v>2.3248213930368</v>
      </c>
      <c r="S353" s="35">
        <f t="shared" si="51"/>
        <v>2.2099050968126921</v>
      </c>
    </row>
    <row r="354" spans="7:19" ht="18.5" x14ac:dyDescent="0.45">
      <c r="G354" s="59">
        <v>2017</v>
      </c>
      <c r="H354" s="59">
        <v>12</v>
      </c>
      <c r="I354" s="46">
        <f t="shared" si="52"/>
        <v>17</v>
      </c>
      <c r="J354" s="46">
        <f t="shared" si="52"/>
        <v>351</v>
      </c>
      <c r="K354" s="130">
        <v>16.899999999999999</v>
      </c>
      <c r="L354" s="130">
        <v>9.8000000000000007</v>
      </c>
      <c r="M354" s="54">
        <f t="shared" si="47"/>
        <v>13.35</v>
      </c>
      <c r="N354" s="36">
        <v>85</v>
      </c>
      <c r="O354" s="55">
        <f t="shared" si="48"/>
        <v>29.309663688851231</v>
      </c>
      <c r="P354" s="56">
        <f t="shared" si="49"/>
        <v>16.647888975267495</v>
      </c>
      <c r="Q354" s="131">
        <v>12.495682799999999</v>
      </c>
      <c r="R354" s="11">
        <f t="shared" si="50"/>
        <v>2.2828956452252993</v>
      </c>
      <c r="S354" s="35">
        <f t="shared" si="51"/>
        <v>2.7353352213102125</v>
      </c>
    </row>
    <row r="355" spans="7:19" ht="18.5" x14ac:dyDescent="0.45">
      <c r="G355" s="59">
        <v>2017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30">
        <v>14</v>
      </c>
      <c r="L355" s="130">
        <v>8.1999999999999993</v>
      </c>
      <c r="M355" s="54">
        <f t="shared" si="47"/>
        <v>11.1</v>
      </c>
      <c r="N355" s="36">
        <v>89</v>
      </c>
      <c r="O355" s="55">
        <f t="shared" si="48"/>
        <v>30.40627744350796</v>
      </c>
      <c r="P355" s="56">
        <f t="shared" si="49"/>
        <v>14.108512733787697</v>
      </c>
      <c r="Q355" s="131">
        <v>11.716482099999999</v>
      </c>
      <c r="R355" s="11">
        <f t="shared" si="50"/>
        <v>1.9859261412268496</v>
      </c>
      <c r="S355" s="35">
        <f t="shared" si="51"/>
        <v>2.1355970236384465</v>
      </c>
    </row>
    <row r="356" spans="7:19" ht="18.5" x14ac:dyDescent="0.45">
      <c r="G356" s="59">
        <v>2017</v>
      </c>
      <c r="H356" s="59">
        <v>12</v>
      </c>
      <c r="I356" s="46">
        <f t="shared" si="53"/>
        <v>19</v>
      </c>
      <c r="J356" s="46">
        <f t="shared" si="53"/>
        <v>353</v>
      </c>
      <c r="K356" s="130">
        <v>14.1</v>
      </c>
      <c r="L356" s="130">
        <v>7.6</v>
      </c>
      <c r="M356" s="54">
        <f t="shared" si="47"/>
        <v>10.85</v>
      </c>
      <c r="N356" s="36">
        <v>91.5</v>
      </c>
      <c r="O356" s="55">
        <f t="shared" si="48"/>
        <v>30.774209057583086</v>
      </c>
      <c r="P356" s="56">
        <f t="shared" si="49"/>
        <v>16.002588709943204</v>
      </c>
      <c r="Q356" s="131">
        <v>12.553463399999998</v>
      </c>
      <c r="R356" s="11">
        <f t="shared" si="50"/>
        <v>2.1093867003946496</v>
      </c>
      <c r="S356" s="35">
        <f t="shared" si="51"/>
        <v>2.3541362524523777</v>
      </c>
    </row>
    <row r="357" spans="7:19" ht="18.5" x14ac:dyDescent="0.45">
      <c r="G357" s="59">
        <v>2017</v>
      </c>
      <c r="H357" s="59">
        <v>12</v>
      </c>
      <c r="I357" s="46">
        <f t="shared" si="53"/>
        <v>20</v>
      </c>
      <c r="J357" s="46">
        <f t="shared" si="53"/>
        <v>354</v>
      </c>
      <c r="K357" s="130">
        <v>11.4</v>
      </c>
      <c r="L357" s="130">
        <v>6.9</v>
      </c>
      <c r="M357" s="54">
        <f t="shared" si="47"/>
        <v>9.15</v>
      </c>
      <c r="N357" s="36">
        <v>86</v>
      </c>
      <c r="O357" s="55">
        <f t="shared" si="48"/>
        <v>35.267582099109092</v>
      </c>
      <c r="P357" s="56">
        <f t="shared" si="49"/>
        <v>12.696329555679272</v>
      </c>
      <c r="Q357" s="131">
        <v>11.970214299999999</v>
      </c>
      <c r="R357" s="11">
        <f t="shared" si="50"/>
        <v>1.8920330201330247</v>
      </c>
      <c r="S357" s="35">
        <f t="shared" si="51"/>
        <v>1.7367049186204662</v>
      </c>
    </row>
    <row r="358" spans="7:19" ht="18.5" x14ac:dyDescent="0.45">
      <c r="G358" s="59">
        <v>2017</v>
      </c>
      <c r="H358" s="59">
        <v>12</v>
      </c>
      <c r="I358" s="46">
        <f t="shared" si="53"/>
        <v>21</v>
      </c>
      <c r="J358" s="46">
        <f t="shared" si="53"/>
        <v>355</v>
      </c>
      <c r="K358" s="130">
        <v>11.4</v>
      </c>
      <c r="L358" s="130">
        <v>7.9</v>
      </c>
      <c r="M358" s="54">
        <f t="shared" si="47"/>
        <v>9.65</v>
      </c>
      <c r="N358" s="36">
        <v>70.5</v>
      </c>
      <c r="O358" s="55">
        <f t="shared" si="48"/>
        <v>36.86480802266292</v>
      </c>
      <c r="P358" s="56">
        <f t="shared" si="49"/>
        <v>10.32214624634562</v>
      </c>
      <c r="Q358" s="131">
        <v>11.034838499999999</v>
      </c>
      <c r="R358" s="11">
        <f t="shared" si="50"/>
        <v>1.7765455481786245</v>
      </c>
      <c r="S358" s="35">
        <f t="shared" si="51"/>
        <v>1.5063259836082323</v>
      </c>
    </row>
    <row r="359" spans="7:19" ht="18.5" x14ac:dyDescent="0.45">
      <c r="G359" s="59">
        <v>2017</v>
      </c>
      <c r="H359" s="59">
        <v>12</v>
      </c>
      <c r="I359" s="46">
        <f t="shared" si="53"/>
        <v>22</v>
      </c>
      <c r="J359" s="46">
        <f t="shared" si="53"/>
        <v>356</v>
      </c>
      <c r="K359" s="130">
        <v>12.3</v>
      </c>
      <c r="L359" s="130">
        <v>10.199999999999999</v>
      </c>
      <c r="M359" s="54">
        <f t="shared" si="47"/>
        <v>11.25</v>
      </c>
      <c r="N359" s="36">
        <v>73</v>
      </c>
      <c r="O359" s="55">
        <f t="shared" si="48"/>
        <v>12.042982306418224</v>
      </c>
      <c r="P359" s="56">
        <f t="shared" si="49"/>
        <v>2.0232210274782632</v>
      </c>
      <c r="Q359" s="131">
        <v>2.7923102999999996</v>
      </c>
      <c r="R359" s="11">
        <f t="shared" si="50"/>
        <v>0.47574894237097493</v>
      </c>
      <c r="S359" s="35">
        <f t="shared" si="51"/>
        <v>0.54647079365068341</v>
      </c>
    </row>
    <row r="360" spans="7:19" ht="18.5" x14ac:dyDescent="0.45">
      <c r="G360" s="59">
        <v>2017</v>
      </c>
      <c r="H360" s="59">
        <v>12</v>
      </c>
      <c r="I360" s="46">
        <f t="shared" si="53"/>
        <v>23</v>
      </c>
      <c r="J360" s="46">
        <f t="shared" si="53"/>
        <v>357</v>
      </c>
      <c r="K360" s="130">
        <v>15.4</v>
      </c>
      <c r="L360" s="130">
        <v>10.9</v>
      </c>
      <c r="M360" s="54">
        <f t="shared" si="47"/>
        <v>13.15</v>
      </c>
      <c r="N360" s="36">
        <v>81</v>
      </c>
      <c r="O360" s="55">
        <f t="shared" si="48"/>
        <v>25.597339135909397</v>
      </c>
      <c r="P360" s="56">
        <f t="shared" si="49"/>
        <v>9.2150420889273832</v>
      </c>
      <c r="Q360" s="131">
        <v>8.6880249999999997</v>
      </c>
      <c r="R360" s="11">
        <f t="shared" si="50"/>
        <v>1.5770655020437503</v>
      </c>
      <c r="S360" s="35">
        <f t="shared" si="51"/>
        <v>1.6371227025048838</v>
      </c>
    </row>
    <row r="361" spans="7:19" ht="18.5" x14ac:dyDescent="0.45">
      <c r="G361" s="59">
        <v>2017</v>
      </c>
      <c r="H361" s="59">
        <v>12</v>
      </c>
      <c r="I361" s="46">
        <f t="shared" si="53"/>
        <v>24</v>
      </c>
      <c r="J361" s="46">
        <f t="shared" si="53"/>
        <v>358</v>
      </c>
      <c r="K361" s="130">
        <v>14.6</v>
      </c>
      <c r="L361" s="130">
        <v>7.2</v>
      </c>
      <c r="M361" s="54">
        <f t="shared" si="47"/>
        <v>10.9</v>
      </c>
      <c r="N361" s="36">
        <v>63</v>
      </c>
      <c r="O361" s="55">
        <f t="shared" si="48"/>
        <v>11.054139552663601</v>
      </c>
      <c r="P361" s="56">
        <f t="shared" si="49"/>
        <v>6.544050615176852</v>
      </c>
      <c r="Q361" s="131">
        <v>4.8112816999999994</v>
      </c>
      <c r="R361" s="11">
        <f t="shared" si="50"/>
        <v>0.80986139779334987</v>
      </c>
      <c r="S361" s="35">
        <f t="shared" si="51"/>
        <v>1.1264269123043469</v>
      </c>
    </row>
    <row r="362" spans="7:19" ht="18.5" x14ac:dyDescent="0.45">
      <c r="G362" s="59">
        <v>2017</v>
      </c>
      <c r="H362" s="59">
        <v>12</v>
      </c>
      <c r="I362" s="46">
        <f t="shared" si="53"/>
        <v>25</v>
      </c>
      <c r="J362" s="46">
        <f t="shared" si="53"/>
        <v>359</v>
      </c>
      <c r="K362" s="130">
        <v>12.9</v>
      </c>
      <c r="L362" s="130">
        <v>5.9</v>
      </c>
      <c r="M362" s="54">
        <f t="shared" si="47"/>
        <v>9.4</v>
      </c>
      <c r="N362" s="36">
        <v>73.5</v>
      </c>
      <c r="O362" s="55">
        <f t="shared" si="48"/>
        <v>28.223562741032325</v>
      </c>
      <c r="P362" s="56">
        <f t="shared" si="49"/>
        <v>15.805195134978103</v>
      </c>
      <c r="Q362" s="131">
        <v>11.947604500000001</v>
      </c>
      <c r="R362" s="11">
        <f t="shared" si="50"/>
        <v>1.9059774506759999</v>
      </c>
      <c r="S362" s="35">
        <f t="shared" si="51"/>
        <v>2.1371556812838604</v>
      </c>
    </row>
    <row r="363" spans="7:19" ht="18.5" x14ac:dyDescent="0.45">
      <c r="G363" s="59">
        <v>2017</v>
      </c>
      <c r="H363" s="59">
        <v>12</v>
      </c>
      <c r="I363" s="46">
        <f t="shared" si="53"/>
        <v>26</v>
      </c>
      <c r="J363" s="46">
        <f t="shared" si="53"/>
        <v>360</v>
      </c>
      <c r="K363" s="130">
        <v>14</v>
      </c>
      <c r="L363" s="130">
        <v>5.5</v>
      </c>
      <c r="M363" s="54">
        <f t="shared" si="47"/>
        <v>9.75</v>
      </c>
      <c r="N363" s="36">
        <v>93</v>
      </c>
      <c r="O363" s="55">
        <f t="shared" si="48"/>
        <v>25.41410050578569</v>
      </c>
      <c r="P363" s="56">
        <f t="shared" si="49"/>
        <v>17.281588343934271</v>
      </c>
      <c r="Q363" s="131">
        <v>11.855071799999999</v>
      </c>
      <c r="R363" s="11">
        <f t="shared" si="50"/>
        <v>1.9155513927478498</v>
      </c>
      <c r="S363" s="35">
        <f t="shared" si="51"/>
        <v>2.365681849274397</v>
      </c>
    </row>
    <row r="364" spans="7:19" ht="18.5" x14ac:dyDescent="0.45">
      <c r="G364" s="59">
        <v>2017</v>
      </c>
      <c r="H364" s="59">
        <v>12</v>
      </c>
      <c r="I364" s="46">
        <f t="shared" si="53"/>
        <v>27</v>
      </c>
      <c r="J364" s="46">
        <f t="shared" si="53"/>
        <v>361</v>
      </c>
      <c r="K364" s="130">
        <v>13.3</v>
      </c>
      <c r="L364" s="130">
        <v>8.4</v>
      </c>
      <c r="M364" s="54">
        <f t="shared" si="47"/>
        <v>10.850000000000001</v>
      </c>
      <c r="N364" s="36">
        <v>88.5</v>
      </c>
      <c r="O364" s="55">
        <f t="shared" si="48"/>
        <v>29.867869202442254</v>
      </c>
      <c r="P364" s="56">
        <f t="shared" si="49"/>
        <v>11.708204727357364</v>
      </c>
      <c r="Q364" s="131">
        <v>10.5784555</v>
      </c>
      <c r="R364" s="11">
        <f t="shared" si="50"/>
        <v>1.7775216791898749</v>
      </c>
      <c r="S364" s="35">
        <f t="shared" si="51"/>
        <v>1.7953679535963829</v>
      </c>
    </row>
    <row r="365" spans="7:19" ht="18.5" x14ac:dyDescent="0.45">
      <c r="G365" s="59">
        <v>2017</v>
      </c>
      <c r="H365" s="59">
        <v>12</v>
      </c>
      <c r="I365" s="46">
        <f t="shared" si="53"/>
        <v>28</v>
      </c>
      <c r="J365" s="46">
        <f t="shared" si="53"/>
        <v>362</v>
      </c>
      <c r="K365" s="130">
        <v>12.4</v>
      </c>
      <c r="L365" s="130">
        <v>8.5</v>
      </c>
      <c r="M365" s="54">
        <f t="shared" si="47"/>
        <v>10.45</v>
      </c>
      <c r="N365" s="36">
        <v>61.5</v>
      </c>
      <c r="O365" s="55">
        <f t="shared" si="48"/>
        <v>31.752193940551333</v>
      </c>
      <c r="P365" s="56">
        <f t="shared" si="49"/>
        <v>9.9066845094520168</v>
      </c>
      <c r="Q365" s="131">
        <v>10.0328894</v>
      </c>
      <c r="R365" s="11">
        <f t="shared" si="50"/>
        <v>1.6623118213507497</v>
      </c>
      <c r="S365" s="35">
        <f t="shared" si="51"/>
        <v>1.5270435940420355</v>
      </c>
    </row>
    <row r="366" spans="7:19" ht="18.5" x14ac:dyDescent="0.45">
      <c r="G366" s="59">
        <v>2017</v>
      </c>
      <c r="H366" s="59">
        <v>12</v>
      </c>
      <c r="I366" s="46">
        <f t="shared" si="53"/>
        <v>29</v>
      </c>
      <c r="J366" s="46">
        <f t="shared" si="53"/>
        <v>363</v>
      </c>
      <c r="K366" s="130">
        <v>11.5</v>
      </c>
      <c r="L366" s="130">
        <v>9.4</v>
      </c>
      <c r="M366" s="54">
        <f t="shared" si="47"/>
        <v>10.45</v>
      </c>
      <c r="N366" s="36">
        <v>53</v>
      </c>
      <c r="O366" s="55">
        <f t="shared" si="48"/>
        <v>33.725406740840739</v>
      </c>
      <c r="P366" s="56">
        <f t="shared" si="49"/>
        <v>5.665868332461244</v>
      </c>
      <c r="Q366" s="131">
        <v>7.8196411999999995</v>
      </c>
      <c r="R366" s="11">
        <f t="shared" si="50"/>
        <v>1.2956070267735</v>
      </c>
      <c r="S366" s="35">
        <f t="shared" si="51"/>
        <v>0.98723518518696263</v>
      </c>
    </row>
    <row r="367" spans="7:19" ht="18.5" x14ac:dyDescent="0.45">
      <c r="G367" s="59">
        <v>2017</v>
      </c>
      <c r="H367" s="59">
        <v>12</v>
      </c>
      <c r="I367" s="46">
        <f t="shared" si="53"/>
        <v>30</v>
      </c>
      <c r="J367" s="46">
        <f t="shared" si="53"/>
        <v>364</v>
      </c>
      <c r="K367" s="130">
        <v>13.2</v>
      </c>
      <c r="L367" s="130">
        <v>10.3</v>
      </c>
      <c r="M367" s="54">
        <f t="shared" si="47"/>
        <v>11.75</v>
      </c>
      <c r="N367" s="36">
        <v>75</v>
      </c>
      <c r="O367" s="55">
        <f t="shared" si="48"/>
        <v>39.02250047186886</v>
      </c>
      <c r="P367" s="56">
        <f t="shared" si="49"/>
        <v>9.0532201094735711</v>
      </c>
      <c r="Q367" s="131">
        <v>10.632467799999999</v>
      </c>
      <c r="R367" s="11">
        <f t="shared" si="50"/>
        <v>1.8427209687688497</v>
      </c>
      <c r="S367" s="35">
        <f t="shared" si="51"/>
        <v>1.5173524952806536</v>
      </c>
    </row>
    <row r="368" spans="7:19" ht="18.5" x14ac:dyDescent="0.45">
      <c r="G368" s="59">
        <v>2017</v>
      </c>
      <c r="H368" s="59">
        <v>12</v>
      </c>
      <c r="I368" s="46">
        <f t="shared" si="53"/>
        <v>31</v>
      </c>
      <c r="J368" s="46">
        <f t="shared" si="53"/>
        <v>365</v>
      </c>
      <c r="K368" s="130">
        <v>10.1</v>
      </c>
      <c r="L368" s="130">
        <v>7.8</v>
      </c>
      <c r="M368" s="54">
        <f t="shared" si="47"/>
        <v>8.9499999999999993</v>
      </c>
      <c r="N368" s="36">
        <v>73.5</v>
      </c>
      <c r="O368" s="55">
        <f t="shared" si="48"/>
        <v>20.28862037694234</v>
      </c>
      <c r="P368" s="56">
        <f t="shared" si="49"/>
        <v>3.7331061493573907</v>
      </c>
      <c r="Q368" s="131">
        <v>4.9230745999999996</v>
      </c>
      <c r="R368" s="49">
        <f t="shared" si="50"/>
        <v>0.77237502015074977</v>
      </c>
      <c r="S368" s="48">
        <f t="shared" si="51"/>
        <v>0.67458071028776945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1475.9301216740259</v>
      </c>
      <c r="S370" s="42">
        <f>SUM(S59:S369)</f>
        <v>1980.044860129703</v>
      </c>
    </row>
    <row r="372" spans="1:20" ht="15" customHeight="1" x14ac:dyDescent="0.35">
      <c r="R372" s="135" t="s">
        <v>8</v>
      </c>
      <c r="S372" s="137" t="s">
        <v>34</v>
      </c>
    </row>
    <row r="373" spans="1:20" ht="15" customHeight="1" x14ac:dyDescent="0.35">
      <c r="R373" s="136"/>
      <c r="S373" s="138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J373"/>
  <sheetViews>
    <sheetView topLeftCell="A33" zoomScale="98" zoomScaleNormal="98" workbookViewId="0">
      <selection activeCell="BD47" sqref="BD47"/>
    </sheetView>
  </sheetViews>
  <sheetFormatPr defaultRowHeight="14.5" x14ac:dyDescent="0.35"/>
  <cols>
    <col min="1" max="1" width="3.453125" customWidth="1"/>
    <col min="16" max="29" width="9.1796875" style="24"/>
    <col min="30" max="32" width="9.1796875" style="37"/>
    <col min="33" max="33" width="18.81640625" customWidth="1"/>
    <col min="34" max="44" width="12" style="37" customWidth="1"/>
    <col min="45" max="45" width="14.1796875" style="37" customWidth="1"/>
    <col min="46" max="46" width="9.26953125" style="37" bestFit="1" customWidth="1"/>
    <col min="47" max="47" width="10.81640625" bestFit="1" customWidth="1"/>
    <col min="48" max="48" width="6.7265625" bestFit="1" customWidth="1"/>
    <col min="49" max="50" width="9.26953125" bestFit="1" customWidth="1"/>
    <col min="51" max="51" width="12" customWidth="1"/>
    <col min="52" max="55" width="9.26953125" bestFit="1" customWidth="1"/>
    <col min="62" max="62" width="9.1796875" style="89"/>
  </cols>
  <sheetData>
    <row r="1" spans="2:62" ht="15" customHeight="1" x14ac:dyDescent="0.35">
      <c r="S1" s="44" t="s">
        <v>57</v>
      </c>
      <c r="AJ1" s="149" t="s">
        <v>34</v>
      </c>
      <c r="AK1" s="149"/>
      <c r="AU1" s="24"/>
      <c r="AV1" s="24"/>
      <c r="AW1" s="24"/>
      <c r="AX1" s="24"/>
      <c r="AY1" s="24"/>
      <c r="AZ1" s="24"/>
      <c r="BA1" s="24"/>
      <c r="BB1" s="24"/>
      <c r="BC1" s="24"/>
    </row>
    <row r="2" spans="2:62" ht="15.5" x14ac:dyDescent="0.35">
      <c r="G2" s="90"/>
      <c r="H2" s="91" t="s">
        <v>8</v>
      </c>
      <c r="I2" s="90"/>
      <c r="J2" s="90"/>
      <c r="K2" s="90"/>
      <c r="L2" s="90"/>
      <c r="M2" s="90"/>
      <c r="N2" s="90"/>
      <c r="O2" s="90"/>
      <c r="P2" s="92"/>
      <c r="Q2" s="92"/>
      <c r="R2" s="92"/>
      <c r="S2"/>
      <c r="T2" s="90"/>
      <c r="U2" s="91" t="s">
        <v>8</v>
      </c>
      <c r="V2" s="90"/>
      <c r="W2" s="90"/>
      <c r="X2" s="90"/>
      <c r="Y2" s="90"/>
      <c r="Z2" s="90"/>
      <c r="AA2" s="90"/>
      <c r="AB2" s="90"/>
      <c r="AC2" s="92"/>
      <c r="AD2" s="92"/>
      <c r="AE2" s="92"/>
      <c r="AF2" s="92"/>
      <c r="AJ2" s="150"/>
      <c r="AK2" s="150"/>
      <c r="AT2" s="44" t="s">
        <v>57</v>
      </c>
      <c r="AU2" s="90"/>
      <c r="AV2" s="152" t="s">
        <v>39</v>
      </c>
      <c r="AW2" s="153"/>
      <c r="AX2" s="90"/>
      <c r="AY2" s="90"/>
      <c r="AZ2" s="90"/>
      <c r="BA2" s="90"/>
      <c r="BB2" s="90"/>
      <c r="BC2" s="90"/>
      <c r="BD2" s="24"/>
      <c r="BE2" s="92"/>
      <c r="BF2" s="24"/>
      <c r="BG2" s="92"/>
      <c r="BH2" s="24"/>
      <c r="BI2" s="92"/>
      <c r="BJ2" s="90"/>
    </row>
    <row r="3" spans="2:62" ht="15" customHeight="1" x14ac:dyDescent="0.35">
      <c r="B3" s="3" t="s">
        <v>3</v>
      </c>
      <c r="C3" s="32" t="s">
        <v>4</v>
      </c>
      <c r="D3" s="32" t="s">
        <v>5</v>
      </c>
      <c r="E3" s="32" t="s">
        <v>9</v>
      </c>
      <c r="F3" s="146">
        <v>2008</v>
      </c>
      <c r="G3" s="146">
        <v>2009</v>
      </c>
      <c r="H3" s="146">
        <v>2010</v>
      </c>
      <c r="I3" s="146">
        <v>2011</v>
      </c>
      <c r="J3" s="146">
        <v>2012</v>
      </c>
      <c r="K3" s="146">
        <v>2013</v>
      </c>
      <c r="L3" s="146">
        <v>2014</v>
      </c>
      <c r="M3" s="146">
        <v>2015</v>
      </c>
      <c r="N3" s="146">
        <v>2016</v>
      </c>
      <c r="O3" s="148">
        <v>2017</v>
      </c>
      <c r="P3" s="151" t="s">
        <v>56</v>
      </c>
      <c r="Q3" s="104"/>
      <c r="R3" s="93"/>
      <c r="S3" s="146">
        <v>2008</v>
      </c>
      <c r="T3" s="146">
        <v>2009</v>
      </c>
      <c r="U3" s="146">
        <v>2010</v>
      </c>
      <c r="V3" s="146">
        <v>2011</v>
      </c>
      <c r="W3" s="146">
        <v>2012</v>
      </c>
      <c r="X3" s="146">
        <v>2013</v>
      </c>
      <c r="Y3" s="146">
        <v>2014</v>
      </c>
      <c r="Z3" s="146">
        <v>2015</v>
      </c>
      <c r="AA3" s="146">
        <v>2016</v>
      </c>
      <c r="AB3" s="148">
        <v>2017</v>
      </c>
      <c r="AC3" s="146" t="s">
        <v>62</v>
      </c>
      <c r="AD3" s="145" t="s">
        <v>60</v>
      </c>
      <c r="AE3" s="114"/>
      <c r="AF3" s="114"/>
      <c r="AG3" s="146">
        <v>2008</v>
      </c>
      <c r="AH3" s="146">
        <v>2009</v>
      </c>
      <c r="AI3" s="146">
        <v>2010</v>
      </c>
      <c r="AJ3" s="146">
        <v>2011</v>
      </c>
      <c r="AK3" s="146">
        <v>2012</v>
      </c>
      <c r="AL3" s="146">
        <v>2013</v>
      </c>
      <c r="AM3" s="146">
        <v>2014</v>
      </c>
      <c r="AN3" s="146">
        <v>2015</v>
      </c>
      <c r="AO3" s="146">
        <v>2016</v>
      </c>
      <c r="AP3" s="148">
        <v>2017</v>
      </c>
      <c r="AQ3" s="147" t="s">
        <v>62</v>
      </c>
      <c r="AR3" s="108"/>
      <c r="AT3" s="146">
        <v>2008</v>
      </c>
      <c r="AU3" s="146">
        <v>2009</v>
      </c>
      <c r="AV3" s="146">
        <v>2010</v>
      </c>
      <c r="AW3" s="146">
        <v>2011</v>
      </c>
      <c r="AX3" s="146">
        <v>2012</v>
      </c>
      <c r="AY3" s="146">
        <v>2013</v>
      </c>
      <c r="AZ3" s="146">
        <v>2014</v>
      </c>
      <c r="BA3" s="146">
        <v>2015</v>
      </c>
      <c r="BB3" s="146">
        <v>2016</v>
      </c>
      <c r="BC3" s="148">
        <v>2017</v>
      </c>
      <c r="BD3" s="146" t="s">
        <v>62</v>
      </c>
      <c r="BE3" s="145" t="s">
        <v>59</v>
      </c>
      <c r="BF3" s="24"/>
      <c r="BG3" s="95"/>
      <c r="BH3" s="24"/>
      <c r="BI3" s="95"/>
    </row>
    <row r="4" spans="2:62" ht="15" customHeight="1" x14ac:dyDescent="0.35">
      <c r="B4" s="3" t="s">
        <v>6</v>
      </c>
      <c r="C4" s="33" t="s">
        <v>6</v>
      </c>
      <c r="D4" s="33" t="s">
        <v>6</v>
      </c>
      <c r="E4" s="33"/>
      <c r="F4" s="146"/>
      <c r="G4" s="146"/>
      <c r="H4" s="146"/>
      <c r="I4" s="146"/>
      <c r="J4" s="146"/>
      <c r="K4" s="146"/>
      <c r="L4" s="146"/>
      <c r="M4" s="146"/>
      <c r="N4" s="146"/>
      <c r="O4" s="148"/>
      <c r="P4" s="151"/>
      <c r="Q4" s="104"/>
      <c r="R4" s="93"/>
      <c r="S4" s="146"/>
      <c r="T4" s="146"/>
      <c r="U4" s="146"/>
      <c r="V4" s="146"/>
      <c r="W4" s="146"/>
      <c r="X4" s="146"/>
      <c r="Y4" s="146"/>
      <c r="Z4" s="146"/>
      <c r="AA4" s="146"/>
      <c r="AB4" s="148"/>
      <c r="AC4" s="146"/>
      <c r="AD4" s="145"/>
      <c r="AE4" s="114"/>
      <c r="AF4" s="114"/>
      <c r="AG4" s="146"/>
      <c r="AH4" s="146"/>
      <c r="AI4" s="146"/>
      <c r="AJ4" s="146"/>
      <c r="AK4" s="146"/>
      <c r="AL4" s="146"/>
      <c r="AM4" s="146"/>
      <c r="AN4" s="146"/>
      <c r="AO4" s="146"/>
      <c r="AP4" s="148"/>
      <c r="AQ4" s="147"/>
      <c r="AR4" s="108"/>
      <c r="AT4" s="146"/>
      <c r="AU4" s="146"/>
      <c r="AV4" s="146"/>
      <c r="AW4" s="146"/>
      <c r="AX4" s="146"/>
      <c r="AY4" s="146"/>
      <c r="AZ4" s="146"/>
      <c r="BA4" s="146"/>
      <c r="BB4" s="146"/>
      <c r="BC4" s="148"/>
      <c r="BD4" s="146"/>
      <c r="BE4" s="145"/>
      <c r="BF4" s="24"/>
      <c r="BG4" s="95"/>
      <c r="BH4" s="24"/>
      <c r="BI4" s="95"/>
    </row>
    <row r="5" spans="2:62" x14ac:dyDescent="0.35">
      <c r="B5" s="4">
        <f>'2008'!G4</f>
        <v>2008</v>
      </c>
      <c r="C5" s="2">
        <v>1</v>
      </c>
      <c r="D5" s="2">
        <v>1</v>
      </c>
      <c r="E5" s="2">
        <v>1</v>
      </c>
      <c r="F5" s="35">
        <f>'2008'!R4</f>
        <v>0.42890828282999993</v>
      </c>
      <c r="G5" s="35">
        <f>'2009'!R4</f>
        <v>0.90529373629057508</v>
      </c>
      <c r="H5" s="35">
        <f>'2010'!R4</f>
        <v>1.7220252546465</v>
      </c>
      <c r="I5" s="35">
        <f>'2011'!R4</f>
        <v>1.1796750775535998</v>
      </c>
      <c r="J5" s="35">
        <f>'2012'!R4</f>
        <v>0.8844336324044999</v>
      </c>
      <c r="K5" s="35">
        <f>'2013'!R4</f>
        <v>1.5997866396075</v>
      </c>
      <c r="L5" s="35">
        <f>'2014'!R4</f>
        <v>1.5463508951599496</v>
      </c>
      <c r="M5" s="35">
        <f>'2015'!R4</f>
        <v>0.44238306543360001</v>
      </c>
      <c r="N5" s="35">
        <f>'2016'!R4</f>
        <v>5.8048239739200001E-2</v>
      </c>
      <c r="O5" s="35">
        <f>'2017'!R4</f>
        <v>1.6168475679275249</v>
      </c>
      <c r="P5" s="107">
        <f>AVERAGE(F5:O5)</f>
        <v>1.0383752391592949</v>
      </c>
      <c r="Q5" s="94"/>
      <c r="R5" s="38" t="s">
        <v>40</v>
      </c>
      <c r="S5" s="52">
        <f t="shared" ref="S5:AB5" si="0">S36</f>
        <v>0.78611333634316927</v>
      </c>
      <c r="T5" s="52">
        <f t="shared" si="0"/>
        <v>1.1197756704071611</v>
      </c>
      <c r="U5" s="52">
        <f t="shared" si="0"/>
        <v>1.5198716947909401</v>
      </c>
      <c r="V5" s="52">
        <f t="shared" si="0"/>
        <v>1.2207714130434406</v>
      </c>
      <c r="W5" s="52">
        <f t="shared" si="0"/>
        <v>0.78759977256638702</v>
      </c>
      <c r="X5" s="52">
        <f t="shared" si="0"/>
        <v>1.0130048681683281</v>
      </c>
      <c r="Y5" s="52">
        <f t="shared" si="0"/>
        <v>1.2349020352792859</v>
      </c>
      <c r="Z5" s="52">
        <f t="shared" si="0"/>
        <v>1.1632643804198395</v>
      </c>
      <c r="AA5" s="52">
        <f t="shared" si="0"/>
        <v>0.89703087540740778</v>
      </c>
      <c r="AB5" s="52">
        <f t="shared" si="0"/>
        <v>1.2136402462536819</v>
      </c>
      <c r="AC5" s="105">
        <f>AVERAGE(S5:AB5)</f>
        <v>1.0955974292679642</v>
      </c>
      <c r="AD5" s="113">
        <f t="shared" ref="AD5:AD16" si="1">(STDEV(S5:AB5))/SQRT(12)</f>
        <v>6.6043870793092638E-2</v>
      </c>
      <c r="AE5" s="113">
        <f>AD5*10</f>
        <v>0.66043870793092641</v>
      </c>
      <c r="AF5" s="113"/>
      <c r="AG5" s="96">
        <f>'2008'!S4</f>
        <v>0.3546664414712079</v>
      </c>
      <c r="AH5" s="96">
        <f>'2009'!S4</f>
        <v>-2.3490738337082919</v>
      </c>
      <c r="AI5" s="96">
        <f>'2010'!S4</f>
        <v>1.7631764481884624</v>
      </c>
      <c r="AJ5" s="96">
        <f>'2011'!S4</f>
        <v>0.73015683451346725</v>
      </c>
      <c r="AK5" s="96">
        <f>'2012'!S4</f>
        <v>0.63757560300443517</v>
      </c>
      <c r="AL5" s="96">
        <f>'2013'!S4</f>
        <v>1.4217226003327195</v>
      </c>
      <c r="AM5" s="96">
        <f>'2014'!S4</f>
        <v>1.3188144071014936</v>
      </c>
      <c r="AN5" s="96">
        <f>'2015'!S4</f>
        <v>0.42863318553919472</v>
      </c>
      <c r="AO5" s="96">
        <f>'2016'!S4</f>
        <v>-6.9786143402156331E-2</v>
      </c>
      <c r="AP5" s="96">
        <f>'2017'!S4</f>
        <v>1.3788105348453881</v>
      </c>
      <c r="AQ5" s="106">
        <f>AVERAGE(AG5:AP5)</f>
        <v>0.56146960778859201</v>
      </c>
      <c r="AR5" s="36"/>
      <c r="AS5" s="38" t="s">
        <v>40</v>
      </c>
      <c r="AT5" s="101">
        <f t="shared" ref="AT5:BC5" si="2">AT36</f>
        <v>0.31322937323578726</v>
      </c>
      <c r="AU5" s="101">
        <f t="shared" si="2"/>
        <v>0.81404199718930248</v>
      </c>
      <c r="AV5" s="101">
        <f t="shared" si="2"/>
        <v>1.0682550360789331</v>
      </c>
      <c r="AW5" s="101">
        <f t="shared" si="2"/>
        <v>1.0336255503552347</v>
      </c>
      <c r="AX5" s="101">
        <f t="shared" si="2"/>
        <v>0.4537624950245846</v>
      </c>
      <c r="AY5" s="101">
        <f t="shared" si="2"/>
        <v>0.79102863890032427</v>
      </c>
      <c r="AZ5" s="101">
        <f t="shared" si="2"/>
        <v>1.1258574579787137</v>
      </c>
      <c r="BA5" s="101">
        <f t="shared" si="2"/>
        <v>0.8555760496415058</v>
      </c>
      <c r="BB5" s="101">
        <f t="shared" si="2"/>
        <v>0.12753653171355103</v>
      </c>
      <c r="BC5" s="101">
        <f t="shared" si="2"/>
        <v>0.86205780390041298</v>
      </c>
      <c r="BD5" s="100">
        <f>AVERAGE(AT5:BC5)</f>
        <v>0.7444970934018349</v>
      </c>
      <c r="BE5" s="113">
        <f>(STDEV(AT5:BC5))/SQRT(12)</f>
        <v>9.7095300602800624E-2</v>
      </c>
      <c r="BF5" s="116">
        <f>BE5*10</f>
        <v>0.97095300602800627</v>
      </c>
    </row>
    <row r="6" spans="2:62" ht="15.5" x14ac:dyDescent="0.35">
      <c r="B6" s="4">
        <f>'2008'!G5</f>
        <v>2008</v>
      </c>
      <c r="C6" s="2">
        <v>1</v>
      </c>
      <c r="D6" s="2">
        <f t="shared" ref="D6:E21" si="3">D5+1</f>
        <v>2</v>
      </c>
      <c r="E6" s="2">
        <f>E5+1</f>
        <v>2</v>
      </c>
      <c r="F6" s="35">
        <f>'2008'!R5</f>
        <v>1.2002727925124999</v>
      </c>
      <c r="G6" s="35">
        <f>'2009'!R5</f>
        <v>0.91829211784717502</v>
      </c>
      <c r="H6" s="35">
        <f>'2010'!R5</f>
        <v>1.4557244363999997</v>
      </c>
      <c r="I6" s="35">
        <f>'2011'!R5</f>
        <v>1.2007439138571747</v>
      </c>
      <c r="J6" s="35">
        <f>'2012'!R5</f>
        <v>0.97719370482262469</v>
      </c>
      <c r="K6" s="35">
        <f>'2013'!R5</f>
        <v>1.5631739913078</v>
      </c>
      <c r="L6" s="35">
        <f>'2014'!R5</f>
        <v>1.5832417714937996</v>
      </c>
      <c r="M6" s="35">
        <f>'2015'!R5</f>
        <v>1.1128252056873003</v>
      </c>
      <c r="N6" s="35">
        <f>'2016'!R5</f>
        <v>0.494351420986125</v>
      </c>
      <c r="O6" s="35">
        <f>'2017'!R5</f>
        <v>1.5373654557216749</v>
      </c>
      <c r="P6" s="107">
        <f t="shared" ref="P6:P69" si="4">AVERAGE(F6:O6)</f>
        <v>1.2043184810636176</v>
      </c>
      <c r="Q6" s="94"/>
      <c r="R6" s="38" t="s">
        <v>41</v>
      </c>
      <c r="S6" s="53">
        <f t="shared" ref="S6:AB6" si="5">S64</f>
        <v>1.3275294220050726</v>
      </c>
      <c r="T6" s="53">
        <f t="shared" si="5"/>
        <v>1.943567311276323</v>
      </c>
      <c r="U6" s="53">
        <f t="shared" si="5"/>
        <v>3.7096490043464998</v>
      </c>
      <c r="V6" s="53">
        <f t="shared" si="5"/>
        <v>1.3534820621746115</v>
      </c>
      <c r="W6" s="53">
        <f t="shared" si="5"/>
        <v>1.1017293072343548</v>
      </c>
      <c r="X6" s="53">
        <f t="shared" si="5"/>
        <v>1.4622753983629135</v>
      </c>
      <c r="Y6" s="53">
        <f t="shared" si="5"/>
        <v>1.8428927630739094</v>
      </c>
      <c r="Z6" s="53">
        <f t="shared" si="5"/>
        <v>1.3553964236183054</v>
      </c>
      <c r="AA6" s="53">
        <f t="shared" si="5"/>
        <v>1.8060155038567831</v>
      </c>
      <c r="AB6" s="53">
        <f t="shared" si="5"/>
        <v>1.8002615828673654</v>
      </c>
      <c r="AC6" s="105">
        <f t="shared" ref="AC6:AC16" si="6">AVERAGE(S6:AB6)</f>
        <v>1.7702798778816138</v>
      </c>
      <c r="AD6" s="113">
        <f t="shared" si="1"/>
        <v>0.21261887748596189</v>
      </c>
      <c r="AE6" s="113">
        <f t="shared" ref="AE6:AE16" si="7">AD6*10</f>
        <v>2.1261887748596191</v>
      </c>
      <c r="AF6" s="113"/>
      <c r="AG6" s="96">
        <f>'2008'!S5</f>
        <v>1.3156489545163776</v>
      </c>
      <c r="AH6" s="96">
        <f>'2009'!S5</f>
        <v>-1.8998710244188313</v>
      </c>
      <c r="AI6" s="96">
        <f>'2010'!S5</f>
        <v>0.91142466871345396</v>
      </c>
      <c r="AJ6" s="96">
        <f>'2011'!S5</f>
        <v>0.74887625996900131</v>
      </c>
      <c r="AK6" s="96">
        <f>'2012'!S5</f>
        <v>0.53434544440466514</v>
      </c>
      <c r="AL6" s="96">
        <f>'2013'!S5</f>
        <v>1.2222535917195496</v>
      </c>
      <c r="AM6" s="96">
        <f>'2014'!S5</f>
        <v>1.1835898008864989</v>
      </c>
      <c r="AN6" s="96">
        <f>'2015'!S5</f>
        <v>0.91506290803810031</v>
      </c>
      <c r="AO6" s="96">
        <f>'2016'!S5</f>
        <v>-0.97802103385387129</v>
      </c>
      <c r="AP6" s="96">
        <f>'2017'!S5</f>
        <v>1.1608922682511529</v>
      </c>
      <c r="AQ6" s="106">
        <f t="shared" ref="AQ6:AQ69" si="8">AVERAGE(AG6:AP6)</f>
        <v>0.51142018382260968</v>
      </c>
      <c r="AR6" s="36"/>
      <c r="AS6" s="38" t="s">
        <v>41</v>
      </c>
      <c r="AT6" s="102">
        <f t="shared" ref="AT6:BC6" si="9">AT64</f>
        <v>0.82803553512088135</v>
      </c>
      <c r="AU6" s="102">
        <f t="shared" si="9"/>
        <v>1.7772004833865891</v>
      </c>
      <c r="AV6" s="102">
        <f t="shared" si="9"/>
        <v>2.8345560648921455</v>
      </c>
      <c r="AW6" s="102">
        <f t="shared" si="9"/>
        <v>0.94084360251787968</v>
      </c>
      <c r="AX6" s="102">
        <f t="shared" si="9"/>
        <v>0.6094827797859701</v>
      </c>
      <c r="AY6" s="102">
        <f t="shared" si="9"/>
        <v>1.5200134168968547</v>
      </c>
      <c r="AZ6" s="102">
        <f t="shared" si="9"/>
        <v>1.6495565735798985</v>
      </c>
      <c r="BA6" s="102">
        <f t="shared" si="9"/>
        <v>1.2790875236132344</v>
      </c>
      <c r="BB6" s="102">
        <f t="shared" si="9"/>
        <v>1.8612881534699683</v>
      </c>
      <c r="BC6" s="102">
        <f t="shared" si="9"/>
        <v>1.1360678004215532</v>
      </c>
      <c r="BD6" s="100">
        <f t="shared" ref="BD6:BD16" si="10">AVERAGE(AT6:BC6)</f>
        <v>1.4436131933684977</v>
      </c>
      <c r="BE6" s="113">
        <f t="shared" ref="BE6:BE16" si="11">(STDEV(AT6:BC6))/SQRT(12)</f>
        <v>0.18553835883271166</v>
      </c>
      <c r="BF6" s="116">
        <f t="shared" ref="BF6:BF16" si="12">BE6*10</f>
        <v>1.8553835883271166</v>
      </c>
    </row>
    <row r="7" spans="2:62" x14ac:dyDescent="0.35">
      <c r="B7" s="4">
        <f>'2008'!G6</f>
        <v>2008</v>
      </c>
      <c r="C7" s="2">
        <v>1</v>
      </c>
      <c r="D7" s="2">
        <f t="shared" si="3"/>
        <v>3</v>
      </c>
      <c r="E7" s="2">
        <f t="shared" si="3"/>
        <v>3</v>
      </c>
      <c r="F7" s="35">
        <f>'2008'!R6</f>
        <v>1.2612717719325</v>
      </c>
      <c r="G7" s="35">
        <f>'2009'!R6</f>
        <v>0.44616161332545001</v>
      </c>
      <c r="H7" s="35">
        <f>'2010'!R6</f>
        <v>0.94569524631922486</v>
      </c>
      <c r="I7" s="35">
        <f>'2011'!R6</f>
        <v>1.3500854510383498</v>
      </c>
      <c r="J7" s="35">
        <f>'2012'!R6</f>
        <v>1.0400491749206247</v>
      </c>
      <c r="K7" s="35">
        <f>'2013'!R6</f>
        <v>1.5920647679977495</v>
      </c>
      <c r="L7" s="35">
        <f>'2014'!R6</f>
        <v>1.5384373580774251</v>
      </c>
      <c r="M7" s="35">
        <f>'2015'!R6</f>
        <v>0.14582464151385</v>
      </c>
      <c r="N7" s="35">
        <f>'2016'!R6</f>
        <v>0.81241247628652491</v>
      </c>
      <c r="O7" s="35">
        <f>'2017'!R6</f>
        <v>0.54995147503559993</v>
      </c>
      <c r="P7" s="107">
        <f t="shared" si="4"/>
        <v>0.96819539764472984</v>
      </c>
      <c r="Q7" s="94"/>
      <c r="R7" s="38" t="s">
        <v>42</v>
      </c>
      <c r="S7" s="52">
        <f t="shared" ref="S7:AB7" si="13">S95</f>
        <v>2.7459733970746805</v>
      </c>
      <c r="T7" s="52">
        <f t="shared" si="13"/>
        <v>2.316982758017792</v>
      </c>
      <c r="U7" s="52">
        <f t="shared" si="13"/>
        <v>4.7237908146244267</v>
      </c>
      <c r="V7" s="52">
        <f t="shared" si="13"/>
        <v>2.8257610230380998</v>
      </c>
      <c r="W7" s="52">
        <f t="shared" si="13"/>
        <v>1.7533386027464029</v>
      </c>
      <c r="X7" s="52">
        <f t="shared" si="13"/>
        <v>2.7135199184477972</v>
      </c>
      <c r="Y7" s="52">
        <f t="shared" si="13"/>
        <v>2.497841935696635</v>
      </c>
      <c r="Z7" s="52">
        <f t="shared" si="13"/>
        <v>2.1814746073177878</v>
      </c>
      <c r="AA7" s="52">
        <f t="shared" si="13"/>
        <v>2.6129869082518229</v>
      </c>
      <c r="AB7" s="52">
        <f t="shared" si="13"/>
        <v>2.5261454851199634</v>
      </c>
      <c r="AC7" s="105">
        <f t="shared" si="6"/>
        <v>2.6897815450335409</v>
      </c>
      <c r="AD7" s="113">
        <f t="shared" si="1"/>
        <v>0.22573338121211095</v>
      </c>
      <c r="AE7" s="113">
        <f t="shared" si="7"/>
        <v>2.2573338121211095</v>
      </c>
      <c r="AF7" s="113"/>
      <c r="AG7" s="96">
        <f>'2008'!S6</f>
        <v>1.3115692246046309</v>
      </c>
      <c r="AH7" s="96">
        <f>'2009'!S6</f>
        <v>-0.2107960726472615</v>
      </c>
      <c r="AI7" s="96">
        <f>'2010'!S6</f>
        <v>0.60136500847486873</v>
      </c>
      <c r="AJ7" s="96">
        <f>'2011'!S6</f>
        <v>1.0106298211852087</v>
      </c>
      <c r="AK7" s="96">
        <f>'2012'!S6</f>
        <v>0.79891182650465908</v>
      </c>
      <c r="AL7" s="96">
        <f>'2013'!S6</f>
        <v>1.1059415907319621</v>
      </c>
      <c r="AM7" s="96">
        <f>'2014'!S6</f>
        <v>1.2825228194017972</v>
      </c>
      <c r="AN7" s="96">
        <f>'2015'!S6</f>
        <v>0.20699775808084683</v>
      </c>
      <c r="AO7" s="96">
        <f>'2016'!S6</f>
        <v>-2.5092612916125496</v>
      </c>
      <c r="AP7" s="96">
        <f>'2017'!S6</f>
        <v>0.33105673692405363</v>
      </c>
      <c r="AQ7" s="106">
        <f t="shared" si="8"/>
        <v>0.39289374216482154</v>
      </c>
      <c r="AR7" s="36"/>
      <c r="AS7" s="38" t="s">
        <v>42</v>
      </c>
      <c r="AT7" s="101">
        <f t="shared" ref="AT7:BC7" si="14">AT95</f>
        <v>3.4209996093066075</v>
      </c>
      <c r="AU7" s="101">
        <f t="shared" si="14"/>
        <v>2.5771373900860186</v>
      </c>
      <c r="AV7" s="101">
        <f t="shared" si="14"/>
        <v>4.8378062682560978</v>
      </c>
      <c r="AW7" s="101">
        <f t="shared" si="14"/>
        <v>3.083279636729225</v>
      </c>
      <c r="AX7" s="101">
        <f t="shared" si="14"/>
        <v>1.3939680816444764</v>
      </c>
      <c r="AY7" s="101">
        <f t="shared" si="14"/>
        <v>3.0328346860942115</v>
      </c>
      <c r="AZ7" s="101">
        <f t="shared" si="14"/>
        <v>2.9051244145172581</v>
      </c>
      <c r="BA7" s="101">
        <f t="shared" si="14"/>
        <v>2.4792344229619578</v>
      </c>
      <c r="BB7" s="101">
        <f t="shared" si="14"/>
        <v>2.841749223670563</v>
      </c>
      <c r="BC7" s="101">
        <f t="shared" si="14"/>
        <v>3.0547025569414892</v>
      </c>
      <c r="BD7" s="100">
        <f t="shared" si="10"/>
        <v>2.9626836290207903</v>
      </c>
      <c r="BE7" s="113">
        <f t="shared" si="11"/>
        <v>0.24749197892511396</v>
      </c>
      <c r="BF7" s="116">
        <f t="shared" si="12"/>
        <v>2.4749197892511394</v>
      </c>
    </row>
    <row r="8" spans="2:62" x14ac:dyDescent="0.35">
      <c r="B8" s="4">
        <f>'2008'!G7</f>
        <v>2008</v>
      </c>
      <c r="C8" s="2">
        <v>1</v>
      </c>
      <c r="D8" s="2">
        <f t="shared" si="3"/>
        <v>4</v>
      </c>
      <c r="E8" s="2">
        <f t="shared" si="3"/>
        <v>4</v>
      </c>
      <c r="F8" s="35">
        <f>'2008'!R7</f>
        <v>0.27427439659499997</v>
      </c>
      <c r="G8" s="35">
        <f>'2009'!R7</f>
        <v>1.1705308786942499</v>
      </c>
      <c r="H8" s="35">
        <f>'2010'!R7</f>
        <v>0.34322288874359985</v>
      </c>
      <c r="I8" s="35">
        <f>'2011'!R7</f>
        <v>0.15246871714665</v>
      </c>
      <c r="J8" s="35">
        <f>'2012'!R7</f>
        <v>1.0095773115599997</v>
      </c>
      <c r="K8" s="35">
        <f>'2013'!R7</f>
        <v>1.4812853171119498</v>
      </c>
      <c r="L8" s="35">
        <f>'2014'!R7</f>
        <v>1.5284556510887994</v>
      </c>
      <c r="M8" s="35">
        <f>'2015'!R7</f>
        <v>1.2975029310432746</v>
      </c>
      <c r="N8" s="35">
        <f>'2016'!R7</f>
        <v>0.15579136888192502</v>
      </c>
      <c r="O8" s="35">
        <f>'2017'!R7</f>
        <v>1.2287340715574999</v>
      </c>
      <c r="P8" s="107">
        <f t="shared" si="4"/>
        <v>0.86418435324229481</v>
      </c>
      <c r="Q8" s="94"/>
      <c r="R8" s="38" t="s">
        <v>43</v>
      </c>
      <c r="S8" s="52">
        <f t="shared" ref="S8:AB8" si="15">S125</f>
        <v>3.62542022586906</v>
      </c>
      <c r="T8" s="52">
        <f t="shared" si="15"/>
        <v>3.535305201139654</v>
      </c>
      <c r="U8" s="52">
        <f t="shared" si="15"/>
        <v>3.9284682515503593</v>
      </c>
      <c r="V8" s="52">
        <f t="shared" si="15"/>
        <v>2.967474075572329</v>
      </c>
      <c r="W8" s="52">
        <f t="shared" si="15"/>
        <v>3.1814378581976488</v>
      </c>
      <c r="X8" s="52">
        <f t="shared" si="15"/>
        <v>4.1915866450541674</v>
      </c>
      <c r="Y8" s="52">
        <f t="shared" si="15"/>
        <v>4.2276126285161508</v>
      </c>
      <c r="Z8" s="52">
        <f t="shared" si="15"/>
        <v>0</v>
      </c>
      <c r="AA8" s="52">
        <f t="shared" si="15"/>
        <v>4.3577804850785755</v>
      </c>
      <c r="AB8" s="52">
        <f t="shared" si="15"/>
        <v>3.6443296480786422</v>
      </c>
      <c r="AC8" s="105">
        <f t="shared" si="6"/>
        <v>3.3659415019056582</v>
      </c>
      <c r="AD8" s="113">
        <f t="shared" si="1"/>
        <v>0.3654049156203158</v>
      </c>
      <c r="AE8" s="113">
        <f t="shared" si="7"/>
        <v>3.6540491562031581</v>
      </c>
      <c r="AF8" s="113"/>
      <c r="AG8" s="96">
        <f>'2008'!S7</f>
        <v>0.24914597760624574</v>
      </c>
      <c r="AH8" s="96">
        <f>'2009'!S7</f>
        <v>9.0578316548478408E-2</v>
      </c>
      <c r="AI8" s="96">
        <f>'2010'!S7</f>
        <v>0.34247638259314483</v>
      </c>
      <c r="AJ8" s="96">
        <f>'2011'!S7</f>
        <v>0.23779934329770572</v>
      </c>
      <c r="AK8" s="96">
        <f>'2012'!S7</f>
        <v>1.1317765055968685</v>
      </c>
      <c r="AL8" s="96">
        <f>'2013'!S7</f>
        <v>1.2090045910934719</v>
      </c>
      <c r="AM8" s="96">
        <f>'2014'!S7</f>
        <v>1.2475242639531521</v>
      </c>
      <c r="AN8" s="96">
        <f>'2015'!S7</f>
        <v>1.0441615565833546</v>
      </c>
      <c r="AO8" s="96">
        <f>'2016'!S7</f>
        <v>-0.35838016391844113</v>
      </c>
      <c r="AP8" s="96">
        <f>'2017'!S7</f>
        <v>0.33107912939930934</v>
      </c>
      <c r="AQ8" s="106">
        <f t="shared" si="8"/>
        <v>0.55251659027532896</v>
      </c>
      <c r="AR8" s="36"/>
      <c r="AS8" s="38" t="s">
        <v>43</v>
      </c>
      <c r="AT8" s="101">
        <f t="shared" ref="AT8:BC8" si="16">AT125</f>
        <v>4.9629653417379069</v>
      </c>
      <c r="AU8" s="101">
        <f t="shared" si="16"/>
        <v>4.7277144506073681</v>
      </c>
      <c r="AV8" s="101">
        <f t="shared" si="16"/>
        <v>5.0255150125109278</v>
      </c>
      <c r="AW8" s="101">
        <f t="shared" si="16"/>
        <v>3.6489148842991392</v>
      </c>
      <c r="AX8" s="101">
        <f t="shared" si="16"/>
        <v>4.195700766525527</v>
      </c>
      <c r="AY8" s="101">
        <f t="shared" si="16"/>
        <v>5.7759674216597627</v>
      </c>
      <c r="AZ8" s="101">
        <f t="shared" si="16"/>
        <v>5.5217179826509009</v>
      </c>
      <c r="BA8" s="101">
        <f t="shared" si="16"/>
        <v>0.31466510621922372</v>
      </c>
      <c r="BB8" s="101">
        <f t="shared" si="16"/>
        <v>5.5539202934177716</v>
      </c>
      <c r="BC8" s="101">
        <f t="shared" si="16"/>
        <v>4.8576061463254296</v>
      </c>
      <c r="BD8" s="100">
        <f t="shared" si="10"/>
        <v>4.4584687405953947</v>
      </c>
      <c r="BE8" s="113">
        <f t="shared" si="11"/>
        <v>0.45916299716924008</v>
      </c>
      <c r="BF8" s="116">
        <f t="shared" si="12"/>
        <v>4.5916299716924005</v>
      </c>
    </row>
    <row r="9" spans="2:62" x14ac:dyDescent="0.35">
      <c r="B9" s="4">
        <f>'2008'!G8</f>
        <v>2008</v>
      </c>
      <c r="C9" s="2">
        <v>1</v>
      </c>
      <c r="D9" s="2">
        <f t="shared" si="3"/>
        <v>5</v>
      </c>
      <c r="E9" s="2">
        <f t="shared" si="3"/>
        <v>5</v>
      </c>
      <c r="F9" s="35">
        <f>'2008'!R8</f>
        <v>0.25046416694699997</v>
      </c>
      <c r="G9" s="35">
        <f>'2009'!R8</f>
        <v>0.78260953893209995</v>
      </c>
      <c r="H9" s="35">
        <f>'2010'!R8</f>
        <v>1.5365250007817997</v>
      </c>
      <c r="I9" s="35">
        <f>'2011'!R8</f>
        <v>1.4459243266146</v>
      </c>
      <c r="J9" s="35">
        <f>'2012'!R8</f>
        <v>0.32350086766799996</v>
      </c>
      <c r="K9" s="35">
        <f>'2013'!R8</f>
        <v>0.1535916975528</v>
      </c>
      <c r="L9" s="35">
        <f>'2014'!R8</f>
        <v>1.4196343558466999</v>
      </c>
      <c r="M9" s="35">
        <f>'2015'!R8</f>
        <v>4.9638533421899993E-2</v>
      </c>
      <c r="N9" s="35">
        <f>'2016'!R8</f>
        <v>0.1254771598884</v>
      </c>
      <c r="O9" s="35">
        <f>'2017'!R8</f>
        <v>0.72517030671689986</v>
      </c>
      <c r="P9" s="107">
        <f t="shared" si="4"/>
        <v>0.68125359543702002</v>
      </c>
      <c r="Q9" s="94"/>
      <c r="R9" s="38" t="s">
        <v>44</v>
      </c>
      <c r="S9" s="52">
        <f t="shared" ref="S9:AB9" si="17">S156</f>
        <v>4.8578528021794112</v>
      </c>
      <c r="T9" s="52">
        <f t="shared" si="17"/>
        <v>5.5556955082889541</v>
      </c>
      <c r="U9" s="52">
        <f t="shared" si="17"/>
        <v>2.1149314493214382</v>
      </c>
      <c r="V9" s="52">
        <f t="shared" si="17"/>
        <v>5.3221941416611527</v>
      </c>
      <c r="W9" s="52">
        <f t="shared" si="17"/>
        <v>4.8523677538926417</v>
      </c>
      <c r="X9" s="52">
        <f t="shared" si="17"/>
        <v>5.2226296657254441</v>
      </c>
      <c r="Y9" s="52">
        <f t="shared" si="17"/>
        <v>0</v>
      </c>
      <c r="Z9" s="52">
        <f t="shared" si="17"/>
        <v>4.4265314339762671</v>
      </c>
      <c r="AA9" s="52">
        <f t="shared" si="17"/>
        <v>5.1028226130373424</v>
      </c>
      <c r="AB9" s="52">
        <f t="shared" si="17"/>
        <v>5.529301365389883</v>
      </c>
      <c r="AC9" s="105">
        <f t="shared" si="6"/>
        <v>4.2984326733472527</v>
      </c>
      <c r="AD9" s="113">
        <f t="shared" si="1"/>
        <v>0.52286093029275826</v>
      </c>
      <c r="AE9" s="113">
        <f t="shared" si="7"/>
        <v>5.2286093029275822</v>
      </c>
      <c r="AF9" s="113"/>
      <c r="AG9" s="96">
        <f>'2008'!S8</f>
        <v>0</v>
      </c>
      <c r="AH9" s="96">
        <f>'2009'!S8</f>
        <v>0.50469699387591405</v>
      </c>
      <c r="AI9" s="96">
        <f>'2010'!S8</f>
        <v>0.94007018094473338</v>
      </c>
      <c r="AJ9" s="96">
        <f>'2011'!S8</f>
        <v>0.89981294777598442</v>
      </c>
      <c r="AK9" s="96">
        <f>'2012'!S8</f>
        <v>0.48677458716866145</v>
      </c>
      <c r="AL9" s="96">
        <f>'2013'!S8</f>
        <v>0.15622565245489789</v>
      </c>
      <c r="AM9" s="96">
        <f>'2014'!S8</f>
        <v>0.70609728786810588</v>
      </c>
      <c r="AN9" s="96">
        <f>'2015'!S8</f>
        <v>0.13559482363783751</v>
      </c>
      <c r="AO9" s="96">
        <f>'2016'!S8</f>
        <v>3.9785983107615337E-2</v>
      </c>
      <c r="AP9" s="96">
        <f>'2017'!S8</f>
        <v>0.37607029963586341</v>
      </c>
      <c r="AQ9" s="106">
        <f t="shared" si="8"/>
        <v>0.42451287564696133</v>
      </c>
      <c r="AR9" s="36"/>
      <c r="AS9" s="38" t="s">
        <v>44</v>
      </c>
      <c r="AT9" s="101">
        <f t="shared" ref="AT9:BC9" si="18">AT156</f>
        <v>6.9049561856617547</v>
      </c>
      <c r="AU9" s="101">
        <f t="shared" si="18"/>
        <v>7.5768308897430732</v>
      </c>
      <c r="AV9" s="101">
        <f t="shared" si="18"/>
        <v>3.3406791585824478</v>
      </c>
      <c r="AW9" s="101">
        <f t="shared" si="18"/>
        <v>6.9215688075564126</v>
      </c>
      <c r="AX9" s="101">
        <f t="shared" si="18"/>
        <v>7.08385321595952</v>
      </c>
      <c r="AY9" s="101">
        <f t="shared" si="18"/>
        <v>7.561796185036477</v>
      </c>
      <c r="AZ9" s="101">
        <f t="shared" si="18"/>
        <v>0.4103721547973232</v>
      </c>
      <c r="BA9" s="101">
        <f t="shared" si="18"/>
        <v>6.2665888626023589</v>
      </c>
      <c r="BB9" s="101">
        <f t="shared" si="18"/>
        <v>7.100705013239728</v>
      </c>
      <c r="BC9" s="101">
        <f t="shared" si="18"/>
        <v>7.8586695376765983</v>
      </c>
      <c r="BD9" s="100">
        <f t="shared" si="10"/>
        <v>6.1026020010855691</v>
      </c>
      <c r="BE9" s="113">
        <f t="shared" si="11"/>
        <v>0.68527166966516351</v>
      </c>
      <c r="BF9" s="116">
        <f t="shared" si="12"/>
        <v>6.8527166966516351</v>
      </c>
    </row>
    <row r="10" spans="2:62" x14ac:dyDescent="0.35">
      <c r="B10" s="4">
        <f>'2008'!G9</f>
        <v>2008</v>
      </c>
      <c r="C10" s="2">
        <v>1</v>
      </c>
      <c r="D10" s="2">
        <f t="shared" si="3"/>
        <v>6</v>
      </c>
      <c r="E10" s="2">
        <f t="shared" si="3"/>
        <v>6</v>
      </c>
      <c r="F10" s="35">
        <f>'2008'!R9</f>
        <v>7.5629894048999988E-2</v>
      </c>
      <c r="G10" s="35">
        <f>'2009'!R9</f>
        <v>1.5202415393250748</v>
      </c>
      <c r="H10" s="35">
        <f>'2010'!R9</f>
        <v>0.20486043115537503</v>
      </c>
      <c r="I10" s="35">
        <f>'2011'!R9</f>
        <v>1.19006135708085</v>
      </c>
      <c r="J10" s="35">
        <f>'2012'!R9</f>
        <v>1.0836601300439999</v>
      </c>
      <c r="K10" s="35">
        <f>'2013'!R9</f>
        <v>5.1117955126874996E-2</v>
      </c>
      <c r="L10" s="35">
        <f>'2014'!R9</f>
        <v>1.5304761808901997</v>
      </c>
      <c r="M10" s="35">
        <f>'2015'!R9</f>
        <v>1.3442465914019999</v>
      </c>
      <c r="N10" s="35">
        <f>'2016'!R9</f>
        <v>0.78588307715737482</v>
      </c>
      <c r="O10" s="35">
        <f>'2017'!R9</f>
        <v>1.6562810506740751</v>
      </c>
      <c r="P10" s="107">
        <f t="shared" si="4"/>
        <v>0.94424582069048246</v>
      </c>
      <c r="Q10" s="94"/>
      <c r="R10" s="38" t="s">
        <v>45</v>
      </c>
      <c r="S10" s="52">
        <f t="shared" ref="S10:AB10" si="19">S186</f>
        <v>6.4917364763005754</v>
      </c>
      <c r="T10" s="52">
        <f t="shared" si="19"/>
        <v>7.8041606659930549</v>
      </c>
      <c r="U10" s="52">
        <f t="shared" si="19"/>
        <v>4.9346599827100128</v>
      </c>
      <c r="V10" s="52">
        <f t="shared" si="19"/>
        <v>6.9334639476694795</v>
      </c>
      <c r="W10" s="52">
        <f t="shared" si="19"/>
        <v>6.0090531776488669</v>
      </c>
      <c r="X10" s="52">
        <f t="shared" si="19"/>
        <v>7.7379803815810346</v>
      </c>
      <c r="Y10" s="52">
        <f t="shared" si="19"/>
        <v>6.3260910123799192</v>
      </c>
      <c r="Z10" s="52">
        <f t="shared" si="19"/>
        <v>6.5246831219008987</v>
      </c>
      <c r="AA10" s="52">
        <f t="shared" si="19"/>
        <v>7.2365743989984486</v>
      </c>
      <c r="AB10" s="52">
        <f t="shared" si="19"/>
        <v>7.8628635967420903</v>
      </c>
      <c r="AC10" s="105">
        <f t="shared" si="6"/>
        <v>6.7861266761924384</v>
      </c>
      <c r="AD10" s="113">
        <f t="shared" si="1"/>
        <v>0.2674435865149094</v>
      </c>
      <c r="AE10" s="113">
        <f t="shared" si="7"/>
        <v>2.674435865149094</v>
      </c>
      <c r="AF10" s="113"/>
      <c r="AG10" s="96">
        <f>'2008'!S9</f>
        <v>-2.506396054506467E-2</v>
      </c>
      <c r="AH10" s="96">
        <f>'2009'!S9</f>
        <v>0.93349376093337499</v>
      </c>
      <c r="AI10" s="96">
        <f>'2010'!S9</f>
        <v>0.33929649953813718</v>
      </c>
      <c r="AJ10" s="96">
        <f>'2011'!S9</f>
        <v>1.2108605267059327</v>
      </c>
      <c r="AK10" s="96">
        <f>'2012'!S9</f>
        <v>0.69311225960357836</v>
      </c>
      <c r="AL10" s="96">
        <f>'2013'!S9</f>
        <v>0.14313833475273055</v>
      </c>
      <c r="AM10" s="96">
        <f>'2014'!S9</f>
        <v>0.87782346226866947</v>
      </c>
      <c r="AN10" s="96">
        <f>'2015'!S9</f>
        <v>1.0217488901150864</v>
      </c>
      <c r="AO10" s="96">
        <f>'2016'!S9</f>
        <v>0.32095876513644367</v>
      </c>
      <c r="AP10" s="96">
        <f>'2017'!S9</f>
        <v>1.6932418207278666</v>
      </c>
      <c r="AQ10" s="106">
        <f t="shared" si="8"/>
        <v>0.72086103592367556</v>
      </c>
      <c r="AR10" s="36"/>
      <c r="AS10" s="38" t="s">
        <v>45</v>
      </c>
      <c r="AT10" s="101">
        <f t="shared" ref="AT10:BC10" si="20">AT186</f>
        <v>9.6958917705117784</v>
      </c>
      <c r="AU10" s="101">
        <f t="shared" si="20"/>
        <v>13.676609562375685</v>
      </c>
      <c r="AV10" s="101">
        <f t="shared" si="20"/>
        <v>7.608519778149323</v>
      </c>
      <c r="AW10" s="101">
        <f t="shared" si="20"/>
        <v>11.315768101084307</v>
      </c>
      <c r="AX10" s="101">
        <f t="shared" si="20"/>
        <v>9.1638762955402679</v>
      </c>
      <c r="AY10" s="101">
        <f t="shared" si="20"/>
        <v>11.266467016407855</v>
      </c>
      <c r="AZ10" s="101">
        <f t="shared" si="20"/>
        <v>10.419500288445663</v>
      </c>
      <c r="BA10" s="101">
        <f t="shared" si="20"/>
        <v>10.370025994846607</v>
      </c>
      <c r="BB10" s="101">
        <f t="shared" si="20"/>
        <v>12.098132264191056</v>
      </c>
      <c r="BC10" s="101">
        <f t="shared" si="20"/>
        <v>11.195079059624994</v>
      </c>
      <c r="BD10" s="100">
        <f t="shared" si="10"/>
        <v>10.680987013117754</v>
      </c>
      <c r="BE10" s="113">
        <f t="shared" si="11"/>
        <v>0.47986537613330704</v>
      </c>
      <c r="BF10" s="116">
        <f t="shared" si="12"/>
        <v>4.7986537613330702</v>
      </c>
    </row>
    <row r="11" spans="2:62" x14ac:dyDescent="0.35">
      <c r="B11" s="4">
        <f>'2008'!G10</f>
        <v>2008</v>
      </c>
      <c r="C11" s="2">
        <v>1</v>
      </c>
      <c r="D11" s="2">
        <f t="shared" si="3"/>
        <v>7</v>
      </c>
      <c r="E11" s="2">
        <f t="shared" si="3"/>
        <v>7</v>
      </c>
      <c r="F11" s="35">
        <f>'2008'!R10</f>
        <v>0.23752766841299991</v>
      </c>
      <c r="G11" s="35">
        <f>'2009'!R10</f>
        <v>1.4641319326093496</v>
      </c>
      <c r="H11" s="35">
        <f>'2010'!R10</f>
        <v>1.99721242582485</v>
      </c>
      <c r="I11" s="35">
        <f>'2011'!R10</f>
        <v>1.8560971560011243</v>
      </c>
      <c r="J11" s="35">
        <f>'2012'!R10</f>
        <v>0.70484762741399998</v>
      </c>
      <c r="K11" s="35">
        <f>'2013'!R10</f>
        <v>4.0807187621249991E-2</v>
      </c>
      <c r="L11" s="35">
        <f>'2014'!R10</f>
        <v>1.7657038636299001</v>
      </c>
      <c r="M11" s="35">
        <f>'2015'!R10</f>
        <v>0.24595358218859997</v>
      </c>
      <c r="N11" s="35">
        <f>'2016'!R10</f>
        <v>9.439813076039999E-2</v>
      </c>
      <c r="O11" s="35">
        <f>'2017'!R10</f>
        <v>1.5269702129788496</v>
      </c>
      <c r="P11" s="107">
        <f t="shared" si="4"/>
        <v>0.99336497874413221</v>
      </c>
      <c r="Q11" s="94"/>
      <c r="R11" s="38" t="s">
        <v>46</v>
      </c>
      <c r="S11" s="52">
        <f t="shared" ref="S11:AB11" si="21">S217</f>
        <v>6.3970484213612666</v>
      </c>
      <c r="T11" s="52">
        <f t="shared" si="21"/>
        <v>7.9203254211718903</v>
      </c>
      <c r="U11" s="52">
        <f t="shared" si="21"/>
        <v>7.9547008777972872</v>
      </c>
      <c r="V11" s="52">
        <f t="shared" si="21"/>
        <v>7.0850732140380348</v>
      </c>
      <c r="W11" s="52">
        <f t="shared" si="21"/>
        <v>6.2907844309379621</v>
      </c>
      <c r="X11" s="52">
        <f t="shared" si="21"/>
        <v>7.8367754112064834</v>
      </c>
      <c r="Y11" s="52">
        <f t="shared" si="21"/>
        <v>7.8035310545594587</v>
      </c>
      <c r="Z11" s="52">
        <f t="shared" si="21"/>
        <v>2.984780710069197</v>
      </c>
      <c r="AA11" s="52">
        <f t="shared" si="21"/>
        <v>8.0121789730576545</v>
      </c>
      <c r="AB11" s="52">
        <f t="shared" si="21"/>
        <v>8.5515498097717142</v>
      </c>
      <c r="AC11" s="105">
        <f t="shared" si="6"/>
        <v>7.0836748323970937</v>
      </c>
      <c r="AD11" s="113">
        <f t="shared" si="1"/>
        <v>0.46608959289021801</v>
      </c>
      <c r="AE11" s="113">
        <f t="shared" si="7"/>
        <v>4.6608959289021801</v>
      </c>
      <c r="AF11" s="113"/>
      <c r="AG11" s="96">
        <f>'2008'!S10</f>
        <v>-0.15575052892776561</v>
      </c>
      <c r="AH11" s="96">
        <f>'2009'!S10</f>
        <v>1.2281914271405141</v>
      </c>
      <c r="AI11" s="96">
        <f>'2010'!S10</f>
        <v>1.7994363886502116</v>
      </c>
      <c r="AJ11" s="96">
        <f>'2011'!S10</f>
        <v>1.8807468752934522</v>
      </c>
      <c r="AK11" s="96">
        <f>'2012'!S10</f>
        <v>0.80965567335515976</v>
      </c>
      <c r="AL11" s="96">
        <f>'2013'!S10</f>
        <v>0.13615696830096616</v>
      </c>
      <c r="AM11" s="96">
        <f>'2014'!S10</f>
        <v>1.6417860378090399</v>
      </c>
      <c r="AN11" s="96">
        <f>'2015'!S10</f>
        <v>0.22349716992339164</v>
      </c>
      <c r="AO11" s="96">
        <f>'2016'!S10</f>
        <v>0.20935476096970618</v>
      </c>
      <c r="AP11" s="96">
        <f>'2017'!S10</f>
        <v>1.2726934532696308</v>
      </c>
      <c r="AQ11" s="106">
        <f t="shared" si="8"/>
        <v>0.90457682257843053</v>
      </c>
      <c r="AR11" s="36"/>
      <c r="AS11" s="38" t="s">
        <v>46</v>
      </c>
      <c r="AT11" s="101">
        <f t="shared" ref="AT11:BC11" si="22">AT217</f>
        <v>9.3879938378723509</v>
      </c>
      <c r="AU11" s="101">
        <f t="shared" si="22"/>
        <v>14.686786167293906</v>
      </c>
      <c r="AV11" s="101">
        <f t="shared" si="22"/>
        <v>12.18539439244076</v>
      </c>
      <c r="AW11" s="101">
        <f t="shared" si="22"/>
        <v>11.302206799472234</v>
      </c>
      <c r="AX11" s="101">
        <f t="shared" si="22"/>
        <v>9.9635479773292328</v>
      </c>
      <c r="AY11" s="101">
        <f t="shared" si="22"/>
        <v>12.147609740843977</v>
      </c>
      <c r="AZ11" s="101">
        <f t="shared" si="22"/>
        <v>12.805279488369116</v>
      </c>
      <c r="BA11" s="101">
        <f t="shared" si="22"/>
        <v>5.0971949835721295</v>
      </c>
      <c r="BB11" s="101">
        <f t="shared" si="22"/>
        <v>13.572943487084602</v>
      </c>
      <c r="BC11" s="101">
        <f t="shared" si="22"/>
        <v>12.569542564711226</v>
      </c>
      <c r="BD11" s="100">
        <f t="shared" si="10"/>
        <v>11.371849943898953</v>
      </c>
      <c r="BE11" s="113">
        <f t="shared" si="11"/>
        <v>0.78103448241223283</v>
      </c>
      <c r="BF11" s="116">
        <f t="shared" si="12"/>
        <v>7.8103448241223283</v>
      </c>
    </row>
    <row r="12" spans="2:62" x14ac:dyDescent="0.35">
      <c r="B12" s="4">
        <f>'2008'!G11</f>
        <v>2008</v>
      </c>
      <c r="C12" s="2">
        <v>1</v>
      </c>
      <c r="D12" s="2">
        <f t="shared" si="3"/>
        <v>8</v>
      </c>
      <c r="E12" s="2">
        <f t="shared" si="3"/>
        <v>8</v>
      </c>
      <c r="F12" s="35">
        <f>'2008'!R11</f>
        <v>0.89522632622699982</v>
      </c>
      <c r="G12" s="35">
        <f>'2009'!R11</f>
        <v>1.5019138507983747</v>
      </c>
      <c r="H12" s="35">
        <f>'2010'!R11</f>
        <v>2.0804195521966498</v>
      </c>
      <c r="I12" s="35">
        <f>'2011'!R11</f>
        <v>0.76703024242499995</v>
      </c>
      <c r="J12" s="35">
        <f>'2012'!R11</f>
        <v>0.57133132264124986</v>
      </c>
      <c r="K12" s="35">
        <f>'2013'!R11</f>
        <v>0.38388691048319995</v>
      </c>
      <c r="L12" s="35">
        <f>'2014'!R11</f>
        <v>1.9073602415500495</v>
      </c>
      <c r="M12" s="35">
        <f>'2015'!R11</f>
        <v>0.27702598099275</v>
      </c>
      <c r="N12" s="35">
        <f>'2016'!R11</f>
        <v>0.15838100148044998</v>
      </c>
      <c r="O12" s="35">
        <f>'2017'!R11</f>
        <v>1.486430202852</v>
      </c>
      <c r="P12" s="107">
        <f t="shared" si="4"/>
        <v>1.0029005631646724</v>
      </c>
      <c r="Q12" s="94"/>
      <c r="R12" s="38" t="s">
        <v>47</v>
      </c>
      <c r="S12" s="35">
        <f t="shared" ref="S12:AB12" si="23">S248</f>
        <v>5.7582036082752097</v>
      </c>
      <c r="T12" s="35">
        <f t="shared" si="23"/>
        <v>7.0310019486926167</v>
      </c>
      <c r="U12" s="35">
        <f t="shared" si="23"/>
        <v>7.2031389907975214</v>
      </c>
      <c r="V12" s="35">
        <f t="shared" si="23"/>
        <v>7.168210171462805</v>
      </c>
      <c r="W12" s="35">
        <f t="shared" si="23"/>
        <v>5.6326392956711615</v>
      </c>
      <c r="X12" s="35">
        <f t="shared" si="23"/>
        <v>6.4695511354447897</v>
      </c>
      <c r="Y12" s="35">
        <f t="shared" si="23"/>
        <v>7.1040187069520959</v>
      </c>
      <c r="Z12" s="35">
        <f t="shared" si="23"/>
        <v>4.741672108874428</v>
      </c>
      <c r="AA12" s="35">
        <f t="shared" si="23"/>
        <v>7.1225069887349619</v>
      </c>
      <c r="AB12" s="35">
        <f t="shared" si="23"/>
        <v>7.5615423030532183</v>
      </c>
      <c r="AC12" s="105">
        <f t="shared" si="6"/>
        <v>6.5792485257958804</v>
      </c>
      <c r="AD12" s="113">
        <f t="shared" si="1"/>
        <v>0.26237016629622695</v>
      </c>
      <c r="AE12" s="113">
        <f t="shared" si="7"/>
        <v>2.6237016629622696</v>
      </c>
      <c r="AF12" s="113"/>
      <c r="AG12" s="96">
        <f>'2008'!S11</f>
        <v>-0.62005196803251339</v>
      </c>
      <c r="AH12" s="96">
        <f>'2009'!S11</f>
        <v>1.4876902981323201</v>
      </c>
      <c r="AI12" s="96">
        <f>'2010'!S11</f>
        <v>2.7672798328141628</v>
      </c>
      <c r="AJ12" s="96">
        <f>'2011'!S11</f>
        <v>0.82123012209370305</v>
      </c>
      <c r="AK12" s="96">
        <f>'2012'!S11</f>
        <v>0.49112486252135762</v>
      </c>
      <c r="AL12" s="96">
        <f>'2013'!S11</f>
        <v>0.15413438773003926</v>
      </c>
      <c r="AM12" s="96">
        <f>'2014'!S11</f>
        <v>2.0583863501559789</v>
      </c>
      <c r="AN12" s="96">
        <f>'2015'!S11</f>
        <v>-0.1435553049494955</v>
      </c>
      <c r="AO12" s="96">
        <f>'2016'!S11</f>
        <v>0.24549042018046763</v>
      </c>
      <c r="AP12" s="96">
        <f>'2017'!S11</f>
        <v>1.1226154225311771</v>
      </c>
      <c r="AQ12" s="106">
        <f t="shared" si="8"/>
        <v>0.83843444231771991</v>
      </c>
      <c r="AR12" s="36"/>
      <c r="AS12" s="38" t="s">
        <v>47</v>
      </c>
      <c r="AT12" s="96">
        <f t="shared" ref="AT12:BC12" si="24">AT248</f>
        <v>7.9896800772289707</v>
      </c>
      <c r="AU12" s="96">
        <f t="shared" si="24"/>
        <v>12.753179380122775</v>
      </c>
      <c r="AV12" s="96">
        <f t="shared" si="24"/>
        <v>9.4294435835957735</v>
      </c>
      <c r="AW12" s="96">
        <f t="shared" si="24"/>
        <v>11.660199540000136</v>
      </c>
      <c r="AX12" s="96">
        <f t="shared" si="24"/>
        <v>7.8682113203769521</v>
      </c>
      <c r="AY12" s="96">
        <f t="shared" si="24"/>
        <v>8.2102782669684728</v>
      </c>
      <c r="AZ12" s="96">
        <f t="shared" si="24"/>
        <v>11.132735082813532</v>
      </c>
      <c r="BA12" s="96">
        <f t="shared" si="24"/>
        <v>7.5285185458179553</v>
      </c>
      <c r="BB12" s="96">
        <f t="shared" si="24"/>
        <v>10.973349352311345</v>
      </c>
      <c r="BC12" s="96">
        <f t="shared" si="24"/>
        <v>9.0233427899785106</v>
      </c>
      <c r="BD12" s="100">
        <f t="shared" si="10"/>
        <v>9.6568937939214443</v>
      </c>
      <c r="BE12" s="113">
        <f t="shared" si="11"/>
        <v>0.53199629116146652</v>
      </c>
      <c r="BF12" s="116">
        <f t="shared" si="12"/>
        <v>5.3199629116146649</v>
      </c>
    </row>
    <row r="13" spans="2:62" x14ac:dyDescent="0.35">
      <c r="B13" s="4">
        <f>'2008'!G12</f>
        <v>2008</v>
      </c>
      <c r="C13" s="2">
        <v>1</v>
      </c>
      <c r="D13" s="2">
        <f t="shared" si="3"/>
        <v>9</v>
      </c>
      <c r="E13" s="2">
        <f t="shared" si="3"/>
        <v>9</v>
      </c>
      <c r="F13" s="35">
        <f>'2008'!R12</f>
        <v>0.15484016297699998</v>
      </c>
      <c r="G13" s="35">
        <f>'2009'!R12</f>
        <v>1.0270381466351999</v>
      </c>
      <c r="H13" s="35">
        <f>'2010'!R12</f>
        <v>1.1356701092962496</v>
      </c>
      <c r="I13" s="35">
        <f>'2011'!R12</f>
        <v>1.4754609459610499</v>
      </c>
      <c r="J13" s="35">
        <f>'2012'!R12</f>
        <v>0.978694736472</v>
      </c>
      <c r="K13" s="35">
        <f>'2013'!R12</f>
        <v>4.7402395311599989E-2</v>
      </c>
      <c r="L13" s="35">
        <f>'2014'!R12</f>
        <v>1.8342857234263499</v>
      </c>
      <c r="M13" s="35">
        <f>'2015'!R12</f>
        <v>0.76591291007250006</v>
      </c>
      <c r="N13" s="35">
        <f>'2016'!R12</f>
        <v>1.2899394505032749</v>
      </c>
      <c r="O13" s="35">
        <f>'2017'!R12</f>
        <v>0.97660323764864987</v>
      </c>
      <c r="P13" s="107">
        <f t="shared" si="4"/>
        <v>0.96858478183038754</v>
      </c>
      <c r="Q13" s="94"/>
      <c r="R13" s="38" t="s">
        <v>48</v>
      </c>
      <c r="S13" s="35">
        <f t="shared" ref="S13:AB13" si="25">S278</f>
        <v>3.6318630866200037</v>
      </c>
      <c r="T13" s="35">
        <f t="shared" si="25"/>
        <v>5.1215887861891689</v>
      </c>
      <c r="U13" s="35">
        <f t="shared" si="25"/>
        <v>3.7368368849394407</v>
      </c>
      <c r="V13" s="35">
        <f t="shared" si="25"/>
        <v>5.4001316181344343</v>
      </c>
      <c r="W13" s="35">
        <f t="shared" si="25"/>
        <v>4.5829603477079628</v>
      </c>
      <c r="X13" s="35">
        <f t="shared" si="25"/>
        <v>5.6126338817213277</v>
      </c>
      <c r="Y13" s="35">
        <f t="shared" si="25"/>
        <v>5.2884106256150307</v>
      </c>
      <c r="Z13" s="35">
        <f t="shared" si="25"/>
        <v>4.9345119292419666</v>
      </c>
      <c r="AA13" s="35">
        <f t="shared" si="25"/>
        <v>5.6695817728766453</v>
      </c>
      <c r="AB13" s="35">
        <f t="shared" si="25"/>
        <v>5.827616270622511</v>
      </c>
      <c r="AC13" s="105">
        <f t="shared" si="6"/>
        <v>4.9806135203668491</v>
      </c>
      <c r="AD13" s="113">
        <f t="shared" si="1"/>
        <v>0.22378293510549574</v>
      </c>
      <c r="AE13" s="113">
        <f t="shared" si="7"/>
        <v>2.2378293510549572</v>
      </c>
      <c r="AF13" s="113"/>
      <c r="AG13" s="96">
        <f>'2008'!S12</f>
        <v>-0.47387780892211273</v>
      </c>
      <c r="AH13" s="96">
        <f>'2009'!S12</f>
        <v>0.9462973296914593</v>
      </c>
      <c r="AI13" s="96">
        <f>'2010'!S12</f>
        <v>1.3043037802095663</v>
      </c>
      <c r="AJ13" s="96">
        <f>'2011'!S12</f>
        <v>1.1156527655536264</v>
      </c>
      <c r="AK13" s="96">
        <f>'2012'!S12</f>
        <v>0.6218261515888116</v>
      </c>
      <c r="AL13" s="96">
        <f>'2013'!S12</f>
        <v>-5.3424569663962758E-2</v>
      </c>
      <c r="AM13" s="96">
        <f>'2014'!S12</f>
        <v>1.7211107277810764</v>
      </c>
      <c r="AN13" s="96">
        <f>'2015'!S12</f>
        <v>-0.85493734207013083</v>
      </c>
      <c r="AO13" s="96">
        <f>'2016'!S12</f>
        <v>0.85626013416455293</v>
      </c>
      <c r="AP13" s="96">
        <f>'2017'!S12</f>
        <v>0.6351815232671254</v>
      </c>
      <c r="AQ13" s="106">
        <f t="shared" si="8"/>
        <v>0.58183926916000117</v>
      </c>
      <c r="AR13" s="36"/>
      <c r="AS13" s="38" t="s">
        <v>48</v>
      </c>
      <c r="AT13" s="96">
        <f t="shared" ref="AT13:BC13" si="26">AT278</f>
        <v>5.3826492643250115</v>
      </c>
      <c r="AU13" s="96">
        <f t="shared" si="26"/>
        <v>8.2882621439878736</v>
      </c>
      <c r="AV13" s="96">
        <f t="shared" si="26"/>
        <v>5.5983284530906579</v>
      </c>
      <c r="AW13" s="96">
        <f t="shared" si="26"/>
        <v>8.6493913086643488</v>
      </c>
      <c r="AX13" s="96">
        <f t="shared" si="26"/>
        <v>6.7075606071625815</v>
      </c>
      <c r="AY13" s="96">
        <f t="shared" si="26"/>
        <v>7.4659705602171487</v>
      </c>
      <c r="AZ13" s="96">
        <f t="shared" si="26"/>
        <v>8.0843554353683373</v>
      </c>
      <c r="BA13" s="96">
        <f t="shared" si="26"/>
        <v>7.2002753435378466</v>
      </c>
      <c r="BB13" s="96">
        <f t="shared" si="26"/>
        <v>8.8362098108839096</v>
      </c>
      <c r="BC13" s="96">
        <f t="shared" si="26"/>
        <v>7.5449147789171818</v>
      </c>
      <c r="BD13" s="100">
        <f t="shared" si="10"/>
        <v>7.3757917706154901</v>
      </c>
      <c r="BE13" s="113">
        <f t="shared" si="11"/>
        <v>0.34339815853079786</v>
      </c>
      <c r="BF13" s="116">
        <f t="shared" si="12"/>
        <v>3.4339815853079787</v>
      </c>
    </row>
    <row r="14" spans="2:62" x14ac:dyDescent="0.35">
      <c r="B14" s="4">
        <f>'2008'!G13</f>
        <v>2008</v>
      </c>
      <c r="C14" s="2">
        <v>1</v>
      </c>
      <c r="D14" s="2">
        <f t="shared" si="3"/>
        <v>10</v>
      </c>
      <c r="E14" s="2">
        <f t="shared" si="3"/>
        <v>10</v>
      </c>
      <c r="F14" s="35">
        <f>'2008'!R13</f>
        <v>0.16716765398699995</v>
      </c>
      <c r="G14" s="35">
        <f>'2009'!R13</f>
        <v>1.3416816383422498</v>
      </c>
      <c r="H14" s="35">
        <f>'2010'!R13</f>
        <v>2.1095959239472495</v>
      </c>
      <c r="I14" s="35">
        <f>'2011'!R13</f>
        <v>1.5273348807905998</v>
      </c>
      <c r="J14" s="35">
        <f>'2012'!R13</f>
        <v>0.49029034762799995</v>
      </c>
      <c r="K14" s="35">
        <f>'2013'!R13</f>
        <v>0.109463577169125</v>
      </c>
      <c r="L14" s="35">
        <f>'2014'!R13</f>
        <v>1.447105015395</v>
      </c>
      <c r="M14" s="35">
        <f>'2015'!R13</f>
        <v>1.1139594822007497</v>
      </c>
      <c r="N14" s="35">
        <f>'2016'!R13</f>
        <v>1.6403879188380748</v>
      </c>
      <c r="O14" s="35">
        <f>'2017'!R13</f>
        <v>1.6876740379147501</v>
      </c>
      <c r="P14" s="107">
        <f t="shared" si="4"/>
        <v>1.1634660476212799</v>
      </c>
      <c r="Q14" s="94"/>
      <c r="R14" s="38" t="s">
        <v>49</v>
      </c>
      <c r="S14" s="52">
        <f t="shared" ref="S14:AB14" si="27">S309</f>
        <v>1.8752298981328306</v>
      </c>
      <c r="T14" s="52">
        <f t="shared" si="27"/>
        <v>3.0447088327759189</v>
      </c>
      <c r="U14" s="52">
        <f t="shared" si="27"/>
        <v>2.4256164634162931</v>
      </c>
      <c r="V14" s="52">
        <f t="shared" si="27"/>
        <v>2.6288923065830221</v>
      </c>
      <c r="W14" s="52">
        <f t="shared" si="27"/>
        <v>2.5499096114408348</v>
      </c>
      <c r="X14" s="52">
        <f t="shared" si="27"/>
        <v>3.0823461948540989</v>
      </c>
      <c r="Y14" s="52">
        <f t="shared" si="27"/>
        <v>2.927575491846846</v>
      </c>
      <c r="Z14" s="52">
        <f t="shared" si="27"/>
        <v>2.6515345654732525</v>
      </c>
      <c r="AA14" s="52">
        <f t="shared" si="27"/>
        <v>3.6483013546524021</v>
      </c>
      <c r="AB14" s="52">
        <f t="shared" si="27"/>
        <v>2.9049395266152778</v>
      </c>
      <c r="AC14" s="105">
        <f t="shared" si="6"/>
        <v>2.7739054245790777</v>
      </c>
      <c r="AD14" s="113">
        <f t="shared" si="1"/>
        <v>0.13570540399772893</v>
      </c>
      <c r="AE14" s="113">
        <f t="shared" si="7"/>
        <v>1.3570540399772892</v>
      </c>
      <c r="AF14" s="113"/>
      <c r="AG14" s="96">
        <f>'2008'!S13</f>
        <v>-8.6869700632195193E-2</v>
      </c>
      <c r="AH14" s="96">
        <f>'2009'!S13</f>
        <v>-0.14113550996655172</v>
      </c>
      <c r="AI14" s="96">
        <f>'2010'!S13</f>
        <v>2.4976241041737879</v>
      </c>
      <c r="AJ14" s="96">
        <f>'2011'!S13</f>
        <v>1.041461518719349</v>
      </c>
      <c r="AK14" s="96">
        <f>'2012'!S13</f>
        <v>0.56235200072847547</v>
      </c>
      <c r="AL14" s="96">
        <f>'2013'!S13</f>
        <v>-0.19162722378917876</v>
      </c>
      <c r="AM14" s="96">
        <f>'2014'!S13</f>
        <v>1.4592969833791396</v>
      </c>
      <c r="AN14" s="96">
        <f>'2015'!S13</f>
        <v>-1.2010079771172735</v>
      </c>
      <c r="AO14" s="96">
        <f>'2016'!S13</f>
        <v>1.3878486566532111</v>
      </c>
      <c r="AP14" s="96">
        <f>'2017'!S13</f>
        <v>1.3301640930504379</v>
      </c>
      <c r="AQ14" s="106">
        <f t="shared" si="8"/>
        <v>0.66581069451992025</v>
      </c>
      <c r="AR14" s="36"/>
      <c r="AS14" s="38" t="s">
        <v>49</v>
      </c>
      <c r="AT14" s="101">
        <f t="shared" ref="AT14:BC14" si="28">AT309</f>
        <v>2.7580090451410526</v>
      </c>
      <c r="AU14" s="101">
        <f t="shared" si="28"/>
        <v>4.6577956588925549</v>
      </c>
      <c r="AV14" s="101">
        <f t="shared" si="28"/>
        <v>3.246065465045108</v>
      </c>
      <c r="AW14" s="101">
        <f t="shared" si="28"/>
        <v>4.1340738831380763</v>
      </c>
      <c r="AX14" s="101">
        <f t="shared" si="28"/>
        <v>3.4636571424154337</v>
      </c>
      <c r="AY14" s="101">
        <f t="shared" si="28"/>
        <v>4.4022617604724692</v>
      </c>
      <c r="AZ14" s="101">
        <f t="shared" si="28"/>
        <v>4.4766429084594108</v>
      </c>
      <c r="BA14" s="101">
        <f t="shared" si="28"/>
        <v>3.9982883018918107</v>
      </c>
      <c r="BB14" s="101">
        <f t="shared" si="28"/>
        <v>5.4848481489527128</v>
      </c>
      <c r="BC14" s="101">
        <f t="shared" si="28"/>
        <v>4.2661943803140048</v>
      </c>
      <c r="BD14" s="100">
        <f t="shared" si="10"/>
        <v>4.0887836694722637</v>
      </c>
      <c r="BE14" s="113">
        <f t="shared" si="11"/>
        <v>0.22433249547415737</v>
      </c>
      <c r="BF14" s="116">
        <f t="shared" si="12"/>
        <v>2.2433249547415737</v>
      </c>
    </row>
    <row r="15" spans="2:62" x14ac:dyDescent="0.35">
      <c r="B15" s="4">
        <f>'2008'!G14</f>
        <v>2008</v>
      </c>
      <c r="C15" s="38">
        <v>1</v>
      </c>
      <c r="D15" s="38">
        <f t="shared" si="3"/>
        <v>11</v>
      </c>
      <c r="E15" s="38">
        <f t="shared" si="3"/>
        <v>11</v>
      </c>
      <c r="F15" s="35">
        <f>'2008'!R14</f>
        <v>0.70334475400800001</v>
      </c>
      <c r="G15" s="35">
        <f>'2009'!R14</f>
        <v>1.0466946011749498</v>
      </c>
      <c r="H15" s="35">
        <f>'2010'!R14</f>
        <v>2.4638339907136499</v>
      </c>
      <c r="I15" s="35">
        <f>'2011'!R14</f>
        <v>1.543814427936</v>
      </c>
      <c r="J15" s="35">
        <f>'2012'!R14</f>
        <v>0.17414545592024999</v>
      </c>
      <c r="K15" s="35">
        <f>'2013'!R14</f>
        <v>0.56348764952669994</v>
      </c>
      <c r="L15" s="35">
        <f>'2014'!R14</f>
        <v>1.8435202911440993</v>
      </c>
      <c r="M15" s="35">
        <f>'2015'!R14</f>
        <v>0.87346167427050014</v>
      </c>
      <c r="N15" s="35">
        <f>'2016'!R14</f>
        <v>0.81906600627000015</v>
      </c>
      <c r="O15" s="35">
        <f>'2017'!R14</f>
        <v>1.4090119631201248</v>
      </c>
      <c r="P15" s="107">
        <f t="shared" si="4"/>
        <v>1.1440380814084274</v>
      </c>
      <c r="Q15" s="94"/>
      <c r="R15" s="38" t="s">
        <v>50</v>
      </c>
      <c r="S15" s="35">
        <f t="shared" ref="S15:AB15" si="29">S339</f>
        <v>1.4510836849970321</v>
      </c>
      <c r="T15" s="35">
        <f t="shared" si="29"/>
        <v>1.6665612172943558</v>
      </c>
      <c r="U15" s="35">
        <f t="shared" si="29"/>
        <v>5.3059893291534648</v>
      </c>
      <c r="V15" s="35">
        <f t="shared" si="29"/>
        <v>1.5300261625117573</v>
      </c>
      <c r="W15" s="35">
        <f t="shared" si="29"/>
        <v>1.6589709540483388</v>
      </c>
      <c r="X15" s="35">
        <f t="shared" si="29"/>
        <v>1.9461194116473675</v>
      </c>
      <c r="Y15" s="35">
        <f t="shared" si="29"/>
        <v>1.2246950042204678</v>
      </c>
      <c r="Z15" s="35">
        <f t="shared" si="29"/>
        <v>1.5833675456478362</v>
      </c>
      <c r="AA15" s="35">
        <f t="shared" si="29"/>
        <v>1.9986803177372756</v>
      </c>
      <c r="AB15" s="35">
        <f t="shared" si="29"/>
        <v>1.7369071947623367</v>
      </c>
      <c r="AC15" s="105">
        <f t="shared" si="6"/>
        <v>2.0102400822020234</v>
      </c>
      <c r="AD15" s="113">
        <f t="shared" si="1"/>
        <v>0.34054676535420425</v>
      </c>
      <c r="AE15" s="113">
        <f t="shared" si="7"/>
        <v>3.4054676535420425</v>
      </c>
      <c r="AF15" s="113"/>
      <c r="AG15" s="96">
        <f>'2008'!S14</f>
        <v>-0.69421445889624689</v>
      </c>
      <c r="AH15" s="96">
        <f>'2009'!S14</f>
        <v>-0.26050795386032566</v>
      </c>
      <c r="AI15" s="96">
        <f>'2010'!S14</f>
        <v>2.0811299931473228</v>
      </c>
      <c r="AJ15" s="96">
        <f>'2011'!S14</f>
        <v>0.85858578396722562</v>
      </c>
      <c r="AK15" s="96">
        <f>'2012'!S14</f>
        <v>0.27670770564910263</v>
      </c>
      <c r="AL15" s="96">
        <f>'2013'!S14</f>
        <v>-0.44889091527640468</v>
      </c>
      <c r="AM15" s="96">
        <f>'2014'!S14</f>
        <v>1.8826214667004093</v>
      </c>
      <c r="AN15" s="96">
        <f>'2015'!S14</f>
        <v>-0.17490746974944554</v>
      </c>
      <c r="AO15" s="96">
        <f>'2016'!S14</f>
        <v>0.54389687122672603</v>
      </c>
      <c r="AP15" s="96">
        <f>'2017'!S14</f>
        <v>1.2877070774655814</v>
      </c>
      <c r="AQ15" s="106">
        <f t="shared" si="8"/>
        <v>0.53521281003739463</v>
      </c>
      <c r="AR15" s="36"/>
      <c r="AS15" s="38" t="s">
        <v>50</v>
      </c>
      <c r="AT15" s="96">
        <f t="shared" ref="AT15:BC15" si="30">AT338</f>
        <v>1.9367056788142767</v>
      </c>
      <c r="AU15" s="96">
        <f t="shared" si="30"/>
        <v>1.7556387380245393</v>
      </c>
      <c r="AV15" s="96">
        <f t="shared" si="30"/>
        <v>6.4172234912220167</v>
      </c>
      <c r="AW15" s="96">
        <f t="shared" si="30"/>
        <v>1.4643483341808525</v>
      </c>
      <c r="AX15" s="96">
        <f t="shared" si="30"/>
        <v>2.0034641028610132</v>
      </c>
      <c r="AY15" s="96">
        <f t="shared" si="30"/>
        <v>2.3212799671543149</v>
      </c>
      <c r="AZ15" s="96">
        <f t="shared" si="30"/>
        <v>1.4677018981036758</v>
      </c>
      <c r="BA15" s="96">
        <f t="shared" si="30"/>
        <v>1.9040095695880166</v>
      </c>
      <c r="BB15" s="96">
        <f t="shared" si="30"/>
        <v>2.3108598638715558</v>
      </c>
      <c r="BC15" s="96">
        <f t="shared" si="30"/>
        <v>2.0642285889305603</v>
      </c>
      <c r="BD15" s="100">
        <f t="shared" si="10"/>
        <v>2.3645460232750821</v>
      </c>
      <c r="BE15" s="113">
        <f t="shared" si="11"/>
        <v>0.41976750687035919</v>
      </c>
      <c r="BF15" s="116">
        <f t="shared" si="12"/>
        <v>4.1976750687035915</v>
      </c>
    </row>
    <row r="16" spans="2:62" x14ac:dyDescent="0.35">
      <c r="B16" s="4">
        <f>'2008'!G15</f>
        <v>2008</v>
      </c>
      <c r="C16" s="2">
        <v>1</v>
      </c>
      <c r="D16" s="2">
        <f t="shared" si="3"/>
        <v>12</v>
      </c>
      <c r="E16" s="2">
        <f t="shared" si="3"/>
        <v>12</v>
      </c>
      <c r="F16" s="35">
        <f>'2008'!R15</f>
        <v>0.32658028474499995</v>
      </c>
      <c r="G16" s="35">
        <f>'2009'!R15</f>
        <v>1.3085573998740747</v>
      </c>
      <c r="H16" s="35">
        <f>'2010'!R15</f>
        <v>0.98977363927402506</v>
      </c>
      <c r="I16" s="35">
        <f>'2011'!R15</f>
        <v>1.616001464934</v>
      </c>
      <c r="J16" s="35">
        <f>'2012'!R15</f>
        <v>0.66361438009349993</v>
      </c>
      <c r="K16" s="35">
        <f>'2013'!R15</f>
        <v>0.62909249391449984</v>
      </c>
      <c r="L16" s="35">
        <f>'2014'!R15</f>
        <v>1.7465403859467752</v>
      </c>
      <c r="M16" s="35">
        <f>'2015'!R15</f>
        <v>1.3254578498001748</v>
      </c>
      <c r="N16" s="35">
        <f>'2016'!R15</f>
        <v>1.5444386606480995</v>
      </c>
      <c r="O16" s="35">
        <f>'2017'!R15</f>
        <v>1.7247461431004996</v>
      </c>
      <c r="P16" s="107">
        <f t="shared" si="4"/>
        <v>1.1874802702330647</v>
      </c>
      <c r="Q16" s="94"/>
      <c r="R16" s="38" t="s">
        <v>51</v>
      </c>
      <c r="S16" s="35">
        <f t="shared" ref="S16:AB16" si="31">S370</f>
        <v>1.1197756704071611</v>
      </c>
      <c r="T16" s="35">
        <f t="shared" si="31"/>
        <v>1.5198716947909401</v>
      </c>
      <c r="U16" s="35">
        <f t="shared" si="31"/>
        <v>4.502577802668533</v>
      </c>
      <c r="V16" s="35">
        <f t="shared" si="31"/>
        <v>1.3033729777584742</v>
      </c>
      <c r="W16" s="35">
        <f t="shared" si="31"/>
        <v>1.1475873836747419</v>
      </c>
      <c r="X16" s="35">
        <f t="shared" si="31"/>
        <v>0.97293765875133376</v>
      </c>
      <c r="Y16" s="35">
        <f t="shared" si="31"/>
        <v>1.001344398035632</v>
      </c>
      <c r="Z16" s="35">
        <f t="shared" si="31"/>
        <v>1.2825635716891739</v>
      </c>
      <c r="AA16" s="35">
        <f t="shared" si="31"/>
        <v>0.83680460596961825</v>
      </c>
      <c r="AB16" s="35">
        <f t="shared" si="31"/>
        <v>1.6441305465345868</v>
      </c>
      <c r="AC16" s="105">
        <f t="shared" si="6"/>
        <v>1.5330966310280196</v>
      </c>
      <c r="AD16" s="113">
        <f t="shared" si="1"/>
        <v>0.30951985397801474</v>
      </c>
      <c r="AE16" s="113">
        <f t="shared" si="7"/>
        <v>3.0951985397801476</v>
      </c>
      <c r="AF16" s="113"/>
      <c r="AG16" s="96">
        <f>'2008'!S15</f>
        <v>-0.38792657408098485</v>
      </c>
      <c r="AH16" s="96">
        <f>'2009'!S15</f>
        <v>-0.14855644985774025</v>
      </c>
      <c r="AI16" s="96">
        <f>'2010'!S15</f>
        <v>0.68325459946638734</v>
      </c>
      <c r="AJ16" s="96">
        <f>'2011'!S15</f>
        <v>1.2854470170960399</v>
      </c>
      <c r="AK16" s="96">
        <f>'2012'!S15</f>
        <v>0.43408625170209797</v>
      </c>
      <c r="AL16" s="96">
        <f>'2013'!S15</f>
        <v>-0.22147074211663936</v>
      </c>
      <c r="AM16" s="96">
        <f>'2014'!S15</f>
        <v>1.5834182118940749</v>
      </c>
      <c r="AN16" s="96">
        <f>'2015'!S15</f>
        <v>0.37123054119797877</v>
      </c>
      <c r="AO16" s="96">
        <f>'2016'!S15</f>
        <v>1.2969599749218732</v>
      </c>
      <c r="AP16" s="96">
        <f>'2017'!S15</f>
        <v>1.4971408705191833</v>
      </c>
      <c r="AQ16" s="106">
        <f t="shared" si="8"/>
        <v>0.63935837007422713</v>
      </c>
      <c r="AR16" s="36"/>
      <c r="AS16" s="38" t="s">
        <v>51</v>
      </c>
      <c r="AT16" s="96">
        <f t="shared" ref="AT16:BC16" si="32">AT370</f>
        <v>1.079563485555193</v>
      </c>
      <c r="AU16" s="96">
        <f t="shared" si="32"/>
        <v>1.2355100532163688</v>
      </c>
      <c r="AV16" s="96">
        <f t="shared" si="32"/>
        <v>4.4583934522202222</v>
      </c>
      <c r="AW16" s="96">
        <f t="shared" si="32"/>
        <v>1.18675856065636</v>
      </c>
      <c r="AX16" s="96">
        <f t="shared" si="32"/>
        <v>1.0237424260876951</v>
      </c>
      <c r="AY16" s="96">
        <f t="shared" si="32"/>
        <v>0.70002397703342789</v>
      </c>
      <c r="AZ16" s="96">
        <f t="shared" si="32"/>
        <v>0.99944177079004404</v>
      </c>
      <c r="BA16" s="96">
        <f t="shared" si="32"/>
        <v>1.2230530320552619</v>
      </c>
      <c r="BB16" s="96">
        <f t="shared" si="32"/>
        <v>0.47154921992024657</v>
      </c>
      <c r="BC16" s="96">
        <f t="shared" si="32"/>
        <v>1.6237246304781658</v>
      </c>
      <c r="BD16" s="100">
        <f t="shared" si="10"/>
        <v>1.4001760608012987</v>
      </c>
      <c r="BE16" s="113">
        <f t="shared" si="11"/>
        <v>0.32295432386687689</v>
      </c>
      <c r="BF16" s="116">
        <f t="shared" si="12"/>
        <v>3.2295432386687688</v>
      </c>
    </row>
    <row r="17" spans="2:57" x14ac:dyDescent="0.35">
      <c r="B17" s="4">
        <f>'2008'!G16</f>
        <v>2008</v>
      </c>
      <c r="C17" s="2">
        <v>1</v>
      </c>
      <c r="D17" s="2">
        <f t="shared" si="3"/>
        <v>13</v>
      </c>
      <c r="E17" s="2">
        <f t="shared" si="3"/>
        <v>13</v>
      </c>
      <c r="F17" s="35">
        <f>'2008'!R16</f>
        <v>0.90627686597699986</v>
      </c>
      <c r="G17" s="35">
        <f>'2009'!R16</f>
        <v>0.96624667179495005</v>
      </c>
      <c r="H17" s="35">
        <f>'2010'!R16</f>
        <v>0.66869001578444986</v>
      </c>
      <c r="I17" s="35">
        <f>'2011'!R16</f>
        <v>1.6884219138882746</v>
      </c>
      <c r="J17" s="35">
        <f>'2012'!R16</f>
        <v>0.11082770490937499</v>
      </c>
      <c r="K17" s="35">
        <f>'2013'!R16</f>
        <v>0.764933709466875</v>
      </c>
      <c r="L17" s="35">
        <f>'2014'!R16</f>
        <v>0.171936453024225</v>
      </c>
      <c r="M17" s="35">
        <f>'2015'!R16</f>
        <v>1.5677548083855</v>
      </c>
      <c r="N17" s="35">
        <f>'2016'!R16</f>
        <v>1.200027838881375</v>
      </c>
      <c r="O17" s="35">
        <f>'2017'!R16</f>
        <v>0.98528601508155012</v>
      </c>
      <c r="P17" s="107">
        <f t="shared" si="4"/>
        <v>0.90304019971935734</v>
      </c>
      <c r="Q17" s="94"/>
      <c r="R17" s="112" t="s">
        <v>59</v>
      </c>
      <c r="S17" s="113">
        <f>(STDEV(S5:S16))/SQRT(12)</f>
        <v>0.61029926218727015</v>
      </c>
      <c r="T17" s="113">
        <f t="shared" ref="T17:AC17" si="33">(STDEV(T5:T16))/SQRT(12)</f>
        <v>0.73215835556647113</v>
      </c>
      <c r="U17" s="113">
        <f t="shared" si="33"/>
        <v>0.55201766344882652</v>
      </c>
      <c r="V17" s="113">
        <f t="shared" si="33"/>
        <v>0.69559525235844499</v>
      </c>
      <c r="W17" s="113">
        <f t="shared" si="33"/>
        <v>0.59810202927492473</v>
      </c>
      <c r="X17" s="113">
        <f t="shared" si="33"/>
        <v>0.72904715470422254</v>
      </c>
      <c r="Y17" s="113">
        <f t="shared" si="33"/>
        <v>0.75918757669352965</v>
      </c>
      <c r="Z17" s="113">
        <f t="shared" si="33"/>
        <v>0.5618425523624474</v>
      </c>
      <c r="AA17" s="113">
        <f t="shared" si="33"/>
        <v>0.73244211898243738</v>
      </c>
      <c r="AB17" s="113">
        <f t="shared" si="33"/>
        <v>0.77907906777851721</v>
      </c>
      <c r="AC17" s="113">
        <f t="shared" si="33"/>
        <v>0.62329823993654898</v>
      </c>
      <c r="AD17" s="36"/>
      <c r="AE17" s="36"/>
      <c r="AF17" s="36"/>
      <c r="AG17" s="96">
        <f>'2008'!S16</f>
        <v>-0.91998308384882455</v>
      </c>
      <c r="AH17" s="96">
        <f>'2009'!S16</f>
        <v>0.60083665956168097</v>
      </c>
      <c r="AI17" s="96">
        <f>'2010'!S16</f>
        <v>0.65773847203230118</v>
      </c>
      <c r="AJ17" s="96">
        <f>'2011'!S16</f>
        <v>1.4325170825983389</v>
      </c>
      <c r="AK17" s="96">
        <f>'2012'!S16</f>
        <v>0.1522918655558608</v>
      </c>
      <c r="AL17" s="96">
        <f>'2013'!S16</f>
        <v>0.17734168733830721</v>
      </c>
      <c r="AM17" s="96">
        <f>'2014'!S16</f>
        <v>0.18770877443418055</v>
      </c>
      <c r="AN17" s="96">
        <f>'2015'!S16</f>
        <v>1.1072796327902064</v>
      </c>
      <c r="AO17" s="96">
        <f>'2016'!S16</f>
        <v>0.73108291535499148</v>
      </c>
      <c r="AP17" s="96">
        <f>'2017'!S16</f>
        <v>0.5606739595552741</v>
      </c>
      <c r="AQ17" s="106">
        <f t="shared" si="8"/>
        <v>0.46874879653723173</v>
      </c>
      <c r="AR17" s="36"/>
      <c r="AS17" s="112" t="s">
        <v>59</v>
      </c>
      <c r="AT17" s="113">
        <f t="shared" ref="AT17:BD17" si="34">(STDEV(AT5:AT16))/SQRT(12)</f>
        <v>0.96644262396752878</v>
      </c>
      <c r="AU17" s="113">
        <f t="shared" si="34"/>
        <v>1.4764923453854597</v>
      </c>
      <c r="AV17" s="113">
        <f t="shared" si="34"/>
        <v>0.88620770710199992</v>
      </c>
      <c r="AW17" s="113">
        <f t="shared" si="34"/>
        <v>1.2434613933840213</v>
      </c>
      <c r="AX17" s="113">
        <f t="shared" si="34"/>
        <v>1.0118069189719392</v>
      </c>
      <c r="AY17" s="113">
        <f t="shared" si="34"/>
        <v>1.139435684596503</v>
      </c>
      <c r="AZ17" s="113">
        <f t="shared" si="34"/>
        <v>1.2852583129266886</v>
      </c>
      <c r="BA17" s="113">
        <f t="shared" si="34"/>
        <v>0.9328932963540959</v>
      </c>
      <c r="BB17" s="113">
        <f t="shared" si="34"/>
        <v>1.3334414394719962</v>
      </c>
      <c r="BC17" s="113">
        <f t="shared" si="34"/>
        <v>1.1673263663437332</v>
      </c>
      <c r="BD17" s="113">
        <f t="shared" si="34"/>
        <v>1.0897978383381437</v>
      </c>
    </row>
    <row r="18" spans="2:57" ht="15.5" x14ac:dyDescent="0.35">
      <c r="B18" s="4">
        <f>'2008'!G17</f>
        <v>2008</v>
      </c>
      <c r="C18" s="2">
        <v>1</v>
      </c>
      <c r="D18" s="2">
        <f t="shared" si="3"/>
        <v>14</v>
      </c>
      <c r="E18" s="2">
        <f t="shared" si="3"/>
        <v>14</v>
      </c>
      <c r="F18" s="35">
        <f>'2008'!R17</f>
        <v>1.103330090799</v>
      </c>
      <c r="G18" s="35">
        <f>'2009'!R17</f>
        <v>1.5104874734552995</v>
      </c>
      <c r="H18" s="35">
        <f>'2010'!R17</f>
        <v>1.03832565907095</v>
      </c>
      <c r="I18" s="35">
        <f>'2011'!R17</f>
        <v>1.0287608029984501</v>
      </c>
      <c r="J18" s="35">
        <f>'2012'!R17</f>
        <v>0.84840518930624986</v>
      </c>
      <c r="K18" s="35">
        <f>'2013'!R17</f>
        <v>1.4097674516876999</v>
      </c>
      <c r="L18" s="35">
        <f>'2014'!R17</f>
        <v>0.85316060491199985</v>
      </c>
      <c r="M18" s="35">
        <f>'2015'!R17</f>
        <v>1.7839427794872751</v>
      </c>
      <c r="N18" s="35">
        <f>'2016'!R17</f>
        <v>0.52035763844999994</v>
      </c>
      <c r="O18" s="35">
        <f>'2017'!R17</f>
        <v>1.2005667368698498</v>
      </c>
      <c r="P18" s="107">
        <f t="shared" si="4"/>
        <v>1.129710442703677</v>
      </c>
      <c r="Q18" s="94"/>
      <c r="R18" s="94"/>
      <c r="S18" s="44" t="s">
        <v>58</v>
      </c>
      <c r="T18" s="90"/>
      <c r="U18" s="91" t="s">
        <v>8</v>
      </c>
      <c r="V18" s="90"/>
      <c r="W18" s="90"/>
      <c r="X18" s="90"/>
      <c r="Y18" s="90"/>
      <c r="Z18" s="90"/>
      <c r="AA18" s="90"/>
      <c r="AB18" s="90"/>
      <c r="AC18" s="94"/>
      <c r="AD18" s="36"/>
      <c r="AE18" s="36"/>
      <c r="AF18" s="36"/>
      <c r="AG18" s="96">
        <f>'2008'!S17</f>
        <v>-0.5328926282722557</v>
      </c>
      <c r="AH18" s="96">
        <f>'2009'!S17</f>
        <v>1.9071252794559261</v>
      </c>
      <c r="AI18" s="96">
        <f>'2010'!S17</f>
        <v>0.77903654774369147</v>
      </c>
      <c r="AJ18" s="96">
        <f>'2011'!S17</f>
        <v>0.79892035173804465</v>
      </c>
      <c r="AK18" s="96">
        <f>'2012'!S17</f>
        <v>0.35126351860318383</v>
      </c>
      <c r="AL18" s="96">
        <f>'2013'!S17</f>
        <v>0.2097818918067238</v>
      </c>
      <c r="AM18" s="96">
        <f>'2014'!S17</f>
        <v>0.62502227717130754</v>
      </c>
      <c r="AN18" s="96">
        <f>'2015'!S17</f>
        <v>1.6510081983054499</v>
      </c>
      <c r="AO18" s="96">
        <f>'2016'!S17</f>
        <v>0.5579035830939949</v>
      </c>
      <c r="AP18" s="96">
        <f>'2017'!S17</f>
        <v>0.68267720302383517</v>
      </c>
      <c r="AQ18" s="106">
        <f t="shared" si="8"/>
        <v>0.7029846222669901</v>
      </c>
      <c r="AR18" s="36"/>
      <c r="AS18" s="38"/>
      <c r="AT18" s="44" t="s">
        <v>58</v>
      </c>
      <c r="AU18" s="90"/>
      <c r="AV18" s="152" t="s">
        <v>39</v>
      </c>
      <c r="AW18" s="153"/>
      <c r="AX18" s="90"/>
      <c r="AY18" s="90"/>
      <c r="AZ18" s="90"/>
      <c r="BA18" s="90"/>
      <c r="BB18" s="90"/>
      <c r="BC18" s="90"/>
    </row>
    <row r="19" spans="2:57" x14ac:dyDescent="0.35">
      <c r="B19" s="4">
        <f>'2008'!G18</f>
        <v>2008</v>
      </c>
      <c r="C19" s="2">
        <v>1</v>
      </c>
      <c r="D19" s="2">
        <f t="shared" si="3"/>
        <v>15</v>
      </c>
      <c r="E19" s="2">
        <f t="shared" si="3"/>
        <v>15</v>
      </c>
      <c r="F19" s="35">
        <f>'2008'!R18</f>
        <v>1.2217255736804999</v>
      </c>
      <c r="G19" s="35">
        <f>'2009'!R18</f>
        <v>0.22193167331250002</v>
      </c>
      <c r="H19" s="35">
        <f>'2010'!R18</f>
        <v>1.1103155053262999</v>
      </c>
      <c r="I19" s="35">
        <f>'2011'!R18</f>
        <v>1.5020257068173997</v>
      </c>
      <c r="J19" s="35">
        <f>'2012'!R18</f>
        <v>1.1871152831834999</v>
      </c>
      <c r="K19" s="35">
        <f>'2013'!R18</f>
        <v>1.5099874979234997</v>
      </c>
      <c r="L19" s="35">
        <f>'2014'!R18</f>
        <v>1.2072491210404501</v>
      </c>
      <c r="M19" s="35">
        <f>'2015'!R18</f>
        <v>0.36296750203379996</v>
      </c>
      <c r="N19" s="35">
        <f>'2016'!R18</f>
        <v>1.4618716060953747</v>
      </c>
      <c r="O19" s="35">
        <f>'2017'!R18</f>
        <v>0.18049214925000001</v>
      </c>
      <c r="P19" s="107">
        <f t="shared" si="4"/>
        <v>0.99656816186633246</v>
      </c>
      <c r="Q19" s="94"/>
      <c r="R19" s="94"/>
      <c r="S19" s="146">
        <v>2008</v>
      </c>
      <c r="T19" s="146">
        <v>2009</v>
      </c>
      <c r="U19" s="146">
        <v>2010</v>
      </c>
      <c r="V19" s="146">
        <v>2011</v>
      </c>
      <c r="W19" s="146">
        <v>2012</v>
      </c>
      <c r="X19" s="146">
        <v>2013</v>
      </c>
      <c r="Y19" s="146">
        <v>2014</v>
      </c>
      <c r="Z19" s="146">
        <v>2015</v>
      </c>
      <c r="AA19" s="146">
        <v>2016</v>
      </c>
      <c r="AB19" s="148">
        <v>2017</v>
      </c>
      <c r="AC19" s="146" t="s">
        <v>62</v>
      </c>
      <c r="AD19" s="145" t="s">
        <v>59</v>
      </c>
      <c r="AE19" s="115"/>
      <c r="AF19" s="36"/>
      <c r="AG19" s="96">
        <f>'2008'!S18</f>
        <v>0.28088394294239977</v>
      </c>
      <c r="AH19" s="96">
        <f>'2009'!S18</f>
        <v>0.40272649597728399</v>
      </c>
      <c r="AI19" s="96">
        <f>'2010'!S18</f>
        <v>0.85374104088051428</v>
      </c>
      <c r="AJ19" s="96">
        <f>'2011'!S18</f>
        <v>1.1359249616517115</v>
      </c>
      <c r="AK19" s="96">
        <f>'2012'!S18</f>
        <v>0.50925595817629954</v>
      </c>
      <c r="AL19" s="96">
        <f>'2013'!S18</f>
        <v>0.35127097994032941</v>
      </c>
      <c r="AM19" s="96">
        <f>'2014'!S18</f>
        <v>1.0495095471318037</v>
      </c>
      <c r="AN19" s="96">
        <f>'2015'!S18</f>
        <v>0.37885849251266007</v>
      </c>
      <c r="AO19" s="96">
        <f>'2016'!S18</f>
        <v>1.0352104576094823</v>
      </c>
      <c r="AP19" s="96">
        <f>'2017'!S18</f>
        <v>0.12285630007644339</v>
      </c>
      <c r="AQ19" s="106">
        <f t="shared" si="8"/>
        <v>0.61202381768989267</v>
      </c>
      <c r="AR19" s="36"/>
      <c r="AS19" s="38"/>
      <c r="AT19" s="146">
        <v>2008</v>
      </c>
      <c r="AU19" s="146">
        <v>2009</v>
      </c>
      <c r="AV19" s="146">
        <v>2010</v>
      </c>
      <c r="AW19" s="146">
        <v>2011</v>
      </c>
      <c r="AX19" s="146">
        <v>2012</v>
      </c>
      <c r="AY19" s="146">
        <v>2013</v>
      </c>
      <c r="AZ19" s="146">
        <v>2014</v>
      </c>
      <c r="BA19" s="146">
        <v>2015</v>
      </c>
      <c r="BB19" s="146">
        <v>2016</v>
      </c>
      <c r="BC19" s="148">
        <v>2017</v>
      </c>
      <c r="BD19" s="146" t="s">
        <v>62</v>
      </c>
      <c r="BE19" s="145" t="s">
        <v>59</v>
      </c>
    </row>
    <row r="20" spans="2:57" x14ac:dyDescent="0.35">
      <c r="B20" s="4">
        <f>'2008'!G19</f>
        <v>2008</v>
      </c>
      <c r="C20" s="2">
        <v>1</v>
      </c>
      <c r="D20" s="2">
        <f t="shared" si="3"/>
        <v>16</v>
      </c>
      <c r="E20" s="2">
        <f t="shared" si="3"/>
        <v>16</v>
      </c>
      <c r="F20" s="35">
        <f>'2008'!R19</f>
        <v>1.2840285167909995</v>
      </c>
      <c r="G20" s="35">
        <f>'2009'!R19</f>
        <v>1.8091759503037503</v>
      </c>
      <c r="H20" s="35">
        <f>'2010'!R19</f>
        <v>0.82666877761799984</v>
      </c>
      <c r="I20" s="35">
        <f>'2011'!R19</f>
        <v>1.5785096848053</v>
      </c>
      <c r="J20" s="35">
        <f>'2012'!R19</f>
        <v>1.4558754604432496</v>
      </c>
      <c r="K20" s="35">
        <f>'2013'!R19</f>
        <v>1.6060250376476999</v>
      </c>
      <c r="L20" s="35">
        <f>'2014'!R19</f>
        <v>0</v>
      </c>
      <c r="M20" s="35">
        <f>'2015'!R19</f>
        <v>7.0775269153049991E-2</v>
      </c>
      <c r="N20" s="35">
        <f>'2016'!R19</f>
        <v>1.7450289176765246</v>
      </c>
      <c r="O20" s="35">
        <f>'2017'!R19</f>
        <v>1.4886933533928</v>
      </c>
      <c r="P20" s="107">
        <f t="shared" si="4"/>
        <v>1.1864780967831372</v>
      </c>
      <c r="Q20" s="94"/>
      <c r="R20" s="94"/>
      <c r="S20" s="146"/>
      <c r="T20" s="146"/>
      <c r="U20" s="146"/>
      <c r="V20" s="146"/>
      <c r="W20" s="146"/>
      <c r="X20" s="146"/>
      <c r="Y20" s="146"/>
      <c r="Z20" s="146"/>
      <c r="AA20" s="146"/>
      <c r="AB20" s="148"/>
      <c r="AC20" s="146"/>
      <c r="AD20" s="145"/>
      <c r="AE20" s="115"/>
      <c r="AF20" s="36"/>
      <c r="AG20" s="96">
        <f>'2008'!S19</f>
        <v>0.78728207220007895</v>
      </c>
      <c r="AH20" s="96">
        <f>'2009'!S19</f>
        <v>2.2133945845209335</v>
      </c>
      <c r="AI20" s="96">
        <f>'2010'!S19</f>
        <v>0.84595615589822171</v>
      </c>
      <c r="AJ20" s="96">
        <f>'2011'!S19</f>
        <v>1.2728364603065936</v>
      </c>
      <c r="AK20" s="96">
        <f>'2012'!S19</f>
        <v>1.1415467791354115</v>
      </c>
      <c r="AL20" s="96">
        <f>'2013'!S19</f>
        <v>1.0965398232615917</v>
      </c>
      <c r="AM20" s="96">
        <f>'2014'!S19</f>
        <v>0.21403839285714285</v>
      </c>
      <c r="AN20" s="96">
        <f>'2015'!S19</f>
        <v>9.4716959973857789E-2</v>
      </c>
      <c r="AO20" s="96">
        <f>'2016'!S19</f>
        <v>1.5138270050040539</v>
      </c>
      <c r="AP20" s="96">
        <f>'2017'!S19</f>
        <v>1.1188452947468701</v>
      </c>
      <c r="AQ20" s="106">
        <f t="shared" si="8"/>
        <v>1.0298983527904757</v>
      </c>
      <c r="AR20" s="36"/>
      <c r="AS20" s="38"/>
      <c r="AT20" s="146"/>
      <c r="AU20" s="146"/>
      <c r="AV20" s="146"/>
      <c r="AW20" s="146"/>
      <c r="AX20" s="146"/>
      <c r="AY20" s="146"/>
      <c r="AZ20" s="146"/>
      <c r="BA20" s="146"/>
      <c r="BB20" s="146"/>
      <c r="BC20" s="148"/>
      <c r="BD20" s="146"/>
      <c r="BE20" s="145"/>
    </row>
    <row r="21" spans="2:57" ht="15" customHeight="1" x14ac:dyDescent="0.35">
      <c r="B21" s="4">
        <f>'2008'!G20</f>
        <v>2008</v>
      </c>
      <c r="C21" s="2">
        <v>1</v>
      </c>
      <c r="D21" s="2">
        <f t="shared" si="3"/>
        <v>17</v>
      </c>
      <c r="E21" s="2">
        <f t="shared" si="3"/>
        <v>17</v>
      </c>
      <c r="F21" s="35">
        <f>'2008'!R20</f>
        <v>0.22649186271599997</v>
      </c>
      <c r="G21" s="35">
        <f>'2009'!R20</f>
        <v>1.6572161719044751</v>
      </c>
      <c r="H21" s="35">
        <f>'2010'!R20</f>
        <v>1.1014909126332748</v>
      </c>
      <c r="I21" s="35">
        <f>'2011'!R20</f>
        <v>1.2578284237463997</v>
      </c>
      <c r="J21" s="35">
        <f>'2012'!R20</f>
        <v>1.3010352974662496</v>
      </c>
      <c r="K21" s="35">
        <f>'2013'!R20</f>
        <v>1.3295009967271498</v>
      </c>
      <c r="L21" s="35">
        <f>'2014'!R20</f>
        <v>1.1360426352695998</v>
      </c>
      <c r="M21" s="35">
        <f>'2015'!R20</f>
        <v>1.5001461327896999</v>
      </c>
      <c r="N21" s="35">
        <f>'2016'!R20</f>
        <v>1.7648952096877495</v>
      </c>
      <c r="O21" s="35">
        <f>'2017'!R20</f>
        <v>1.6405439770160997</v>
      </c>
      <c r="P21" s="107">
        <f t="shared" si="4"/>
        <v>1.2915191619956699</v>
      </c>
      <c r="Q21" s="94"/>
      <c r="R21" s="38" t="s">
        <v>40</v>
      </c>
      <c r="S21" s="53">
        <f t="shared" ref="S21:AB21" si="35">S37</f>
        <v>24.369513426638246</v>
      </c>
      <c r="T21" s="53">
        <f t="shared" si="35"/>
        <v>37.911628442340287</v>
      </c>
      <c r="U21" s="53">
        <f t="shared" si="35"/>
        <v>48.257158613127068</v>
      </c>
      <c r="V21" s="53">
        <f t="shared" si="35"/>
        <v>37.843913804346656</v>
      </c>
      <c r="W21" s="53">
        <f t="shared" si="35"/>
        <v>24.415592949557997</v>
      </c>
      <c r="X21" s="53">
        <f t="shared" si="35"/>
        <v>31.403150913218173</v>
      </c>
      <c r="Y21" s="53">
        <f t="shared" si="35"/>
        <v>38.281963093657865</v>
      </c>
      <c r="Z21" s="53">
        <f t="shared" si="35"/>
        <v>36.061195793015024</v>
      </c>
      <c r="AA21" s="53">
        <f t="shared" si="35"/>
        <v>27.807957137629643</v>
      </c>
      <c r="AB21" s="53">
        <f t="shared" si="35"/>
        <v>37.62284763386414</v>
      </c>
      <c r="AC21" s="105">
        <f>AVERAGE(S21:AB21)</f>
        <v>34.397492180739519</v>
      </c>
      <c r="AD21" s="113">
        <f t="shared" ref="AD21:AD32" si="36">(STDEV(S21:AB21))/SQRT(12)</f>
        <v>2.1455466214855301</v>
      </c>
      <c r="AE21" s="113"/>
      <c r="AF21" s="36"/>
      <c r="AG21" s="96">
        <f>'2008'!S20</f>
        <v>0.28224847750162246</v>
      </c>
      <c r="AH21" s="96">
        <f>'2009'!S20</f>
        <v>1.4545208957639217</v>
      </c>
      <c r="AI21" s="96">
        <f>'2010'!S20</f>
        <v>1.2867479398340238</v>
      </c>
      <c r="AJ21" s="96">
        <f>'2011'!S20</f>
        <v>0.98574474277275792</v>
      </c>
      <c r="AK21" s="96">
        <f>'2012'!S20</f>
        <v>0.67352710231261703</v>
      </c>
      <c r="AL21" s="96">
        <f>'2013'!S20</f>
        <v>0.87889894815128378</v>
      </c>
      <c r="AM21" s="96">
        <f>'2014'!S20</f>
        <v>0.91641669252051561</v>
      </c>
      <c r="AN21" s="96">
        <f>'2015'!S20</f>
        <v>0.59232340122502436</v>
      </c>
      <c r="AO21" s="96">
        <f>'2016'!S20</f>
        <v>1.5952194764235053</v>
      </c>
      <c r="AP21" s="96">
        <f>'2017'!S20</f>
        <v>1.697591438328689</v>
      </c>
      <c r="AQ21" s="106">
        <f t="shared" si="8"/>
        <v>1.0363239114833962</v>
      </c>
      <c r="AR21" s="36"/>
      <c r="AS21" s="38" t="s">
        <v>40</v>
      </c>
      <c r="AT21" s="102">
        <f t="shared" ref="AT21:BC21" si="37">AT37</f>
        <v>9.7101105703094053</v>
      </c>
      <c r="AU21" s="102">
        <f t="shared" si="37"/>
        <v>25.235301912868376</v>
      </c>
      <c r="AV21" s="102">
        <f t="shared" si="37"/>
        <v>33.115906118446929</v>
      </c>
      <c r="AW21" s="102">
        <f t="shared" si="37"/>
        <v>32.042392061012279</v>
      </c>
      <c r="AX21" s="102">
        <f t="shared" si="37"/>
        <v>14.066637345762123</v>
      </c>
      <c r="AY21" s="102">
        <f t="shared" si="37"/>
        <v>24.521887805910051</v>
      </c>
      <c r="AZ21" s="102">
        <f t="shared" si="37"/>
        <v>34.901581197340128</v>
      </c>
      <c r="BA21" s="102">
        <f t="shared" si="37"/>
        <v>26.522857538886679</v>
      </c>
      <c r="BB21" s="102">
        <f t="shared" si="37"/>
        <v>3.9536324831200824</v>
      </c>
      <c r="BC21" s="102">
        <f t="shared" si="37"/>
        <v>26.723791920912802</v>
      </c>
      <c r="BD21" s="100">
        <f>AVERAGE(AT21:BC21)</f>
        <v>23.079409895456887</v>
      </c>
      <c r="BE21" s="113">
        <f>(STDEV(AT21:BC21))/SQRT(12)</f>
        <v>3.0099543186868165</v>
      </c>
    </row>
    <row r="22" spans="2:57" x14ac:dyDescent="0.35">
      <c r="B22" s="4">
        <f>'2008'!G21</f>
        <v>2008</v>
      </c>
      <c r="C22" s="2">
        <v>1</v>
      </c>
      <c r="D22" s="2">
        <f t="shared" ref="D22:E37" si="38">D21+1</f>
        <v>18</v>
      </c>
      <c r="E22" s="2">
        <f t="shared" si="38"/>
        <v>18</v>
      </c>
      <c r="F22" s="35">
        <f>'2008'!R21</f>
        <v>0.35536694079374986</v>
      </c>
      <c r="G22" s="35">
        <f>'2009'!R21</f>
        <v>1.8701641247515499</v>
      </c>
      <c r="H22" s="35">
        <f>'2010'!R21</f>
        <v>2.6465556477500991</v>
      </c>
      <c r="I22" s="35">
        <f>'2011'!R21</f>
        <v>1.7574275004922497</v>
      </c>
      <c r="J22" s="35">
        <f>'2012'!R21</f>
        <v>0.24734791473749998</v>
      </c>
      <c r="K22" s="35">
        <f>'2013'!R21</f>
        <v>1.5643573813312497</v>
      </c>
      <c r="L22" s="35">
        <f>'2014'!R21</f>
        <v>1.9402987081666496</v>
      </c>
      <c r="M22" s="35">
        <f>'2015'!R21</f>
        <v>1.5883136008877248</v>
      </c>
      <c r="N22" s="35">
        <f>'2016'!R21</f>
        <v>0.25598538495742501</v>
      </c>
      <c r="O22" s="35">
        <f>'2017'!R21</f>
        <v>1.8592487699378246</v>
      </c>
      <c r="P22" s="107">
        <f t="shared" si="4"/>
        <v>1.4085065973806024</v>
      </c>
      <c r="Q22" s="94"/>
      <c r="R22" s="38" t="s">
        <v>41</v>
      </c>
      <c r="S22" s="52">
        <f t="shared" ref="S22:AB22" si="39">S65</f>
        <v>41.153412082157253</v>
      </c>
      <c r="T22" s="52">
        <f t="shared" si="39"/>
        <v>60.25058664956601</v>
      </c>
      <c r="U22" s="52">
        <f t="shared" si="39"/>
        <v>114.99911913474149</v>
      </c>
      <c r="V22" s="52">
        <f t="shared" si="39"/>
        <v>41.957943927412956</v>
      </c>
      <c r="W22" s="52">
        <f t="shared" si="39"/>
        <v>34.153608524264996</v>
      </c>
      <c r="X22" s="52">
        <f t="shared" si="39"/>
        <v>45.330537349250321</v>
      </c>
      <c r="Y22" s="52">
        <f t="shared" si="39"/>
        <v>57.129675655291187</v>
      </c>
      <c r="Z22" s="52">
        <f t="shared" si="39"/>
        <v>42.01728913216747</v>
      </c>
      <c r="AA22" s="52">
        <f t="shared" si="39"/>
        <v>55.986480619560275</v>
      </c>
      <c r="AB22" s="52">
        <f t="shared" si="39"/>
        <v>55.808109068888328</v>
      </c>
      <c r="AC22" s="105">
        <f t="shared" ref="AC22:AC32" si="40">AVERAGE(S22:AB22)</f>
        <v>54.878676214330028</v>
      </c>
      <c r="AD22" s="113">
        <f t="shared" si="36"/>
        <v>6.5911852020648167</v>
      </c>
      <c r="AE22" s="113"/>
      <c r="AF22" s="36"/>
      <c r="AG22" s="96">
        <f>'2008'!S21</f>
        <v>0.32189045245192782</v>
      </c>
      <c r="AH22" s="96">
        <f>'2009'!S21</f>
        <v>2.1233154302092938</v>
      </c>
      <c r="AI22" s="96">
        <f>'2010'!S21</f>
        <v>2.0678000094538098</v>
      </c>
      <c r="AJ22" s="96">
        <f>'2011'!S21</f>
        <v>1.6088544338961517</v>
      </c>
      <c r="AK22" s="96">
        <f>'2012'!S21</f>
        <v>0.15349659218309791</v>
      </c>
      <c r="AL22" s="96">
        <f>'2013'!S21</f>
        <v>1.20855417030252</v>
      </c>
      <c r="AM22" s="96">
        <f>'2014'!S21</f>
        <v>1.9834614739218213</v>
      </c>
      <c r="AN22" s="96">
        <f>'2015'!S21</f>
        <v>0.68898185057319994</v>
      </c>
      <c r="AO22" s="96">
        <f>'2016'!S21</f>
        <v>0.35032747276917525</v>
      </c>
      <c r="AP22" s="96">
        <f>'2017'!S21</f>
        <v>1.8909854142643789</v>
      </c>
      <c r="AQ22" s="106">
        <f t="shared" si="8"/>
        <v>1.2397667300025375</v>
      </c>
      <c r="AR22" s="36"/>
      <c r="AS22" s="38" t="s">
        <v>41</v>
      </c>
      <c r="AT22" s="101">
        <f t="shared" ref="AT22:BC22" si="41">AT65</f>
        <v>25.669101588747321</v>
      </c>
      <c r="AU22" s="101">
        <f t="shared" si="41"/>
        <v>55.093214984984265</v>
      </c>
      <c r="AV22" s="101">
        <f t="shared" si="41"/>
        <v>87.871238011656516</v>
      </c>
      <c r="AW22" s="101">
        <f t="shared" si="41"/>
        <v>29.16615167805427</v>
      </c>
      <c r="AX22" s="101">
        <f t="shared" si="41"/>
        <v>18.893966173365072</v>
      </c>
      <c r="AY22" s="101">
        <f t="shared" si="41"/>
        <v>47.120415923802497</v>
      </c>
      <c r="AZ22" s="101">
        <f t="shared" si="41"/>
        <v>51.136253780976851</v>
      </c>
      <c r="BA22" s="101">
        <f t="shared" si="41"/>
        <v>39.651713232010266</v>
      </c>
      <c r="BB22" s="101">
        <f t="shared" si="41"/>
        <v>57.699932757569016</v>
      </c>
      <c r="BC22" s="101">
        <f t="shared" si="41"/>
        <v>35.218101813068152</v>
      </c>
      <c r="BD22" s="100">
        <f t="shared" ref="BD22:BD32" si="42">AVERAGE(AT22:BC22)</f>
        <v>44.752008994423413</v>
      </c>
      <c r="BE22" s="113">
        <f t="shared" ref="BE22:BE31" si="43">(STDEV(AT22:BC22))/SQRT(12)</f>
        <v>5.7516891238140646</v>
      </c>
    </row>
    <row r="23" spans="2:57" x14ac:dyDescent="0.35">
      <c r="B23" s="4">
        <f>'2008'!G22</f>
        <v>2008</v>
      </c>
      <c r="C23" s="2">
        <v>1</v>
      </c>
      <c r="D23" s="2">
        <f t="shared" si="38"/>
        <v>19</v>
      </c>
      <c r="E23" s="2">
        <f t="shared" si="38"/>
        <v>19</v>
      </c>
      <c r="F23" s="35">
        <f>'2008'!R22</f>
        <v>0.108604704663</v>
      </c>
      <c r="G23" s="35">
        <f>'2009'!R22</f>
        <v>1.8791580362702998</v>
      </c>
      <c r="H23" s="35">
        <f>'2010'!R22</f>
        <v>2.6055188544695995</v>
      </c>
      <c r="I23" s="35">
        <f>'2011'!R22</f>
        <v>1.7699929464581998</v>
      </c>
      <c r="J23" s="35">
        <f>'2012'!R22</f>
        <v>0.46202306694749989</v>
      </c>
      <c r="K23" s="35">
        <f>'2013'!R22</f>
        <v>1.3380877572479999</v>
      </c>
      <c r="L23" s="35">
        <f>'2014'!R22</f>
        <v>1.7736361866299999</v>
      </c>
      <c r="M23" s="35">
        <f>'2015'!R22</f>
        <v>1.2608091226683</v>
      </c>
      <c r="N23" s="35">
        <f>'2016'!R22</f>
        <v>0.20657326481662497</v>
      </c>
      <c r="O23" s="35">
        <f>'2017'!R22</f>
        <v>1.809012647883</v>
      </c>
      <c r="P23" s="107">
        <f t="shared" si="4"/>
        <v>1.3213416588054525</v>
      </c>
      <c r="Q23" s="94"/>
      <c r="R23" s="38" t="s">
        <v>42</v>
      </c>
      <c r="S23" s="52">
        <f t="shared" ref="S23:AB23" si="44">S96</f>
        <v>85.125175309315097</v>
      </c>
      <c r="T23" s="52">
        <f t="shared" si="44"/>
        <v>71.826465498551556</v>
      </c>
      <c r="U23" s="52">
        <f t="shared" si="44"/>
        <v>146.43751525335722</v>
      </c>
      <c r="V23" s="52">
        <f t="shared" si="44"/>
        <v>87.598591714181097</v>
      </c>
      <c r="W23" s="52">
        <f t="shared" si="44"/>
        <v>54.353496685138488</v>
      </c>
      <c r="X23" s="52">
        <f t="shared" si="44"/>
        <v>84.119117471881708</v>
      </c>
      <c r="Y23" s="52">
        <f t="shared" si="44"/>
        <v>77.43310000659568</v>
      </c>
      <c r="Z23" s="52">
        <f t="shared" si="44"/>
        <v>67.625712826851426</v>
      </c>
      <c r="AA23" s="52">
        <f t="shared" si="44"/>
        <v>81.002594155806506</v>
      </c>
      <c r="AB23" s="52">
        <f t="shared" si="44"/>
        <v>78.31051003871886</v>
      </c>
      <c r="AC23" s="105">
        <f t="shared" si="40"/>
        <v>83.383227896039756</v>
      </c>
      <c r="AD23" s="113">
        <f t="shared" si="36"/>
        <v>6.9977348175754681</v>
      </c>
      <c r="AE23" s="113"/>
      <c r="AF23" s="36"/>
      <c r="AG23" s="96">
        <f>'2008'!S22</f>
        <v>0.27391186190357453</v>
      </c>
      <c r="AH23" s="96">
        <f>'2009'!S22</f>
        <v>2.0860697571515803</v>
      </c>
      <c r="AI23" s="96">
        <f>'2010'!S22</f>
        <v>2.9552988547395729</v>
      </c>
      <c r="AJ23" s="96">
        <f>'2011'!S22</f>
        <v>1.4902312756317295</v>
      </c>
      <c r="AK23" s="96">
        <f>'2012'!S22</f>
        <v>-0.1247753274402045</v>
      </c>
      <c r="AL23" s="96">
        <f>'2013'!S22</f>
        <v>1.1335703776160462</v>
      </c>
      <c r="AM23" s="96">
        <f>'2014'!S22</f>
        <v>1.915810725459056</v>
      </c>
      <c r="AN23" s="96">
        <f>'2015'!S22</f>
        <v>1.4119632204086467</v>
      </c>
      <c r="AO23" s="96">
        <f>'2016'!S22</f>
        <v>0.26592889642325529</v>
      </c>
      <c r="AP23" s="96">
        <f>'2017'!S22</f>
        <v>1.547265184280717</v>
      </c>
      <c r="AQ23" s="106">
        <f t="shared" si="8"/>
        <v>1.2955274826173973</v>
      </c>
      <c r="AR23" s="36"/>
      <c r="AS23" s="38" t="s">
        <v>42</v>
      </c>
      <c r="AT23" s="101">
        <f t="shared" ref="AT23:BC23" si="45">AT96</f>
        <v>106.05098788850484</v>
      </c>
      <c r="AU23" s="101">
        <f t="shared" si="45"/>
        <v>79.891259092666573</v>
      </c>
      <c r="AV23" s="101">
        <f t="shared" si="45"/>
        <v>149.97199431593904</v>
      </c>
      <c r="AW23" s="101">
        <f t="shared" si="45"/>
        <v>95.58166873860597</v>
      </c>
      <c r="AX23" s="101">
        <f t="shared" si="45"/>
        <v>43.213010530978771</v>
      </c>
      <c r="AY23" s="101">
        <f t="shared" si="45"/>
        <v>94.017875268920562</v>
      </c>
      <c r="AZ23" s="101">
        <f t="shared" si="45"/>
        <v>90.058856850034999</v>
      </c>
      <c r="BA23" s="101">
        <f t="shared" si="45"/>
        <v>76.856267111820699</v>
      </c>
      <c r="BB23" s="101">
        <f t="shared" si="45"/>
        <v>88.094225933787456</v>
      </c>
      <c r="BC23" s="101">
        <f t="shared" si="45"/>
        <v>94.695779265186161</v>
      </c>
      <c r="BD23" s="100">
        <f t="shared" si="42"/>
        <v>91.843192499644516</v>
      </c>
      <c r="BE23" s="113">
        <f t="shared" si="43"/>
        <v>7.672251346678526</v>
      </c>
    </row>
    <row r="24" spans="2:57" x14ac:dyDescent="0.35">
      <c r="B24" s="4">
        <f>'2008'!G23</f>
        <v>2008</v>
      </c>
      <c r="C24" s="2">
        <v>1</v>
      </c>
      <c r="D24" s="2">
        <f t="shared" si="38"/>
        <v>20</v>
      </c>
      <c r="E24" s="2">
        <f t="shared" si="38"/>
        <v>20</v>
      </c>
      <c r="F24" s="35">
        <f>'2008'!R23</f>
        <v>1.5357892804019997</v>
      </c>
      <c r="G24" s="35">
        <f>'2009'!R23</f>
        <v>1.6860192809790751</v>
      </c>
      <c r="H24" s="35">
        <f>'2010'!R23</f>
        <v>2.9886662382759748</v>
      </c>
      <c r="I24" s="35">
        <f>'2011'!R23</f>
        <v>1.7802286930772995</v>
      </c>
      <c r="J24" s="35">
        <f>'2012'!R23</f>
        <v>0.2074628332665</v>
      </c>
      <c r="K24" s="35">
        <f>'2013'!R23</f>
        <v>1.0681599062879998</v>
      </c>
      <c r="L24" s="35">
        <f>'2014'!R23</f>
        <v>1.9922226159926246</v>
      </c>
      <c r="M24" s="35">
        <f>'2015'!R23</f>
        <v>1.7897051448317995</v>
      </c>
      <c r="N24" s="35">
        <f>'2016'!R23</f>
        <v>0.44022256212870003</v>
      </c>
      <c r="O24" s="35">
        <f>'2017'!R23</f>
        <v>1.6385257801064248</v>
      </c>
      <c r="P24" s="107">
        <f t="shared" si="4"/>
        <v>1.5127002335348398</v>
      </c>
      <c r="Q24" s="94"/>
      <c r="R24" s="38" t="s">
        <v>43</v>
      </c>
      <c r="S24" s="52">
        <f t="shared" ref="S24:AB24" si="46">S126</f>
        <v>112.38802700194086</v>
      </c>
      <c r="T24" s="52">
        <f t="shared" si="46"/>
        <v>109.59446123532928</v>
      </c>
      <c r="U24" s="52">
        <f t="shared" si="46"/>
        <v>121.78251579806114</v>
      </c>
      <c r="V24" s="52">
        <f t="shared" si="46"/>
        <v>91.991696342742202</v>
      </c>
      <c r="W24" s="52">
        <f t="shared" si="46"/>
        <v>98.624573604127107</v>
      </c>
      <c r="X24" s="52">
        <f t="shared" si="46"/>
        <v>129.93918599667919</v>
      </c>
      <c r="Y24" s="52">
        <f t="shared" si="46"/>
        <v>131.05599148400069</v>
      </c>
      <c r="Z24" s="52">
        <f t="shared" si="46"/>
        <v>0</v>
      </c>
      <c r="AA24" s="52">
        <f t="shared" si="46"/>
        <v>135.09119503743585</v>
      </c>
      <c r="AB24" s="52">
        <f t="shared" si="46"/>
        <v>112.97421909043791</v>
      </c>
      <c r="AC24" s="105">
        <f t="shared" si="40"/>
        <v>104.34418655907541</v>
      </c>
      <c r="AD24" s="113">
        <f t="shared" si="36"/>
        <v>11.327552384229786</v>
      </c>
      <c r="AE24" s="113"/>
      <c r="AF24" s="36"/>
      <c r="AG24" s="96">
        <f>'2008'!S23</f>
        <v>0.8924753424298123</v>
      </c>
      <c r="AH24" s="96">
        <f>'2009'!S23</f>
        <v>1.7347512550822073</v>
      </c>
      <c r="AI24" s="96">
        <f>'2010'!S23</f>
        <v>1.9118533167353444</v>
      </c>
      <c r="AJ24" s="96">
        <f>'2011'!S23</f>
        <v>1.7594707536722916</v>
      </c>
      <c r="AK24" s="96">
        <f>'2012'!S23</f>
        <v>8.6551169663312777E-2</v>
      </c>
      <c r="AL24" s="96">
        <f>'2013'!S23</f>
        <v>0.97389577220424062</v>
      </c>
      <c r="AM24" s="96">
        <f>'2014'!S23</f>
        <v>2.0662545825229812</v>
      </c>
      <c r="AN24" s="96">
        <f>'2015'!S23</f>
        <v>1.6244291987230051</v>
      </c>
      <c r="AO24" s="96">
        <f>'2016'!S23</f>
        <v>0.31144948219540869</v>
      </c>
      <c r="AP24" s="96">
        <f>'2017'!S23</f>
        <v>1.6137361692724961</v>
      </c>
      <c r="AQ24" s="106">
        <f t="shared" si="8"/>
        <v>1.2974867042501101</v>
      </c>
      <c r="AR24" s="36"/>
      <c r="AS24" s="38" t="s">
        <v>43</v>
      </c>
      <c r="AT24" s="101">
        <f t="shared" ref="AT24:BC24" si="47">AT126</f>
        <v>153.85192559387511</v>
      </c>
      <c r="AU24" s="101">
        <f t="shared" si="47"/>
        <v>146.5591479688284</v>
      </c>
      <c r="AV24" s="101">
        <f t="shared" si="47"/>
        <v>155.79096538783875</v>
      </c>
      <c r="AW24" s="101">
        <f t="shared" si="47"/>
        <v>113.11636141327331</v>
      </c>
      <c r="AX24" s="101">
        <f t="shared" si="47"/>
        <v>130.06672376229133</v>
      </c>
      <c r="AY24" s="101">
        <f t="shared" si="47"/>
        <v>179.05499007145264</v>
      </c>
      <c r="AZ24" s="101">
        <f t="shared" si="47"/>
        <v>171.17325746217793</v>
      </c>
      <c r="BA24" s="101">
        <f t="shared" si="47"/>
        <v>9.7546182927959357</v>
      </c>
      <c r="BB24" s="101">
        <f t="shared" si="47"/>
        <v>172.17152909595092</v>
      </c>
      <c r="BC24" s="101">
        <f t="shared" si="47"/>
        <v>150.58579053608833</v>
      </c>
      <c r="BD24" s="100">
        <f t="shared" si="42"/>
        <v>138.21253095845725</v>
      </c>
      <c r="BE24" s="113">
        <f t="shared" si="43"/>
        <v>14.234052912246455</v>
      </c>
    </row>
    <row r="25" spans="2:57" x14ac:dyDescent="0.35">
      <c r="B25" s="4">
        <f>'2008'!G24</f>
        <v>2008</v>
      </c>
      <c r="C25" s="2">
        <v>1</v>
      </c>
      <c r="D25" s="2">
        <f t="shared" si="38"/>
        <v>21</v>
      </c>
      <c r="E25" s="2">
        <f t="shared" si="38"/>
        <v>21</v>
      </c>
      <c r="F25" s="35">
        <f>'2008'!R24</f>
        <v>0.7557979826879998</v>
      </c>
      <c r="G25" s="35">
        <f>'2009'!R24</f>
        <v>1.5184860996939</v>
      </c>
      <c r="H25" s="35">
        <f>'2010'!R24</f>
        <v>2.3801683897259998</v>
      </c>
      <c r="I25" s="35">
        <f>'2011'!R24</f>
        <v>1.9234608779657993</v>
      </c>
      <c r="J25" s="35">
        <f>'2012'!R24</f>
        <v>1.1103398165137499</v>
      </c>
      <c r="K25" s="35">
        <f>'2013'!R24</f>
        <v>1.7994303565144498</v>
      </c>
      <c r="L25" s="35">
        <f>'2014'!R24</f>
        <v>1.5200506105549501</v>
      </c>
      <c r="M25" s="35">
        <f>'2015'!R24</f>
        <v>1.4053153120061996</v>
      </c>
      <c r="N25" s="35">
        <f>'2016'!R24</f>
        <v>1.5388122169424996</v>
      </c>
      <c r="O25" s="35">
        <f>'2017'!R24</f>
        <v>1.4082225862306499</v>
      </c>
      <c r="P25" s="107">
        <f t="shared" si="4"/>
        <v>1.5360084248836199</v>
      </c>
      <c r="Q25" s="94"/>
      <c r="R25" s="38" t="s">
        <v>44</v>
      </c>
      <c r="S25" s="52">
        <f t="shared" ref="S25:AB25" si="48">S157</f>
        <v>150.59343686756173</v>
      </c>
      <c r="T25" s="52">
        <f t="shared" si="48"/>
        <v>172.22656075695758</v>
      </c>
      <c r="U25" s="52">
        <f t="shared" si="48"/>
        <v>65.56287492896459</v>
      </c>
      <c r="V25" s="52">
        <f t="shared" si="48"/>
        <v>164.98801839149573</v>
      </c>
      <c r="W25" s="52">
        <f t="shared" si="48"/>
        <v>150.42340037067189</v>
      </c>
      <c r="X25" s="52">
        <f t="shared" si="48"/>
        <v>161.90151963748878</v>
      </c>
      <c r="Y25" s="52">
        <f t="shared" si="48"/>
        <v>0</v>
      </c>
      <c r="Z25" s="52">
        <f t="shared" si="48"/>
        <v>137.22247445326428</v>
      </c>
      <c r="AA25" s="52">
        <f t="shared" si="48"/>
        <v>158.18750100415761</v>
      </c>
      <c r="AB25" s="52">
        <f t="shared" si="48"/>
        <v>171.40834232708639</v>
      </c>
      <c r="AC25" s="105">
        <f t="shared" si="40"/>
        <v>133.25141287376488</v>
      </c>
      <c r="AD25" s="113">
        <f t="shared" si="36"/>
        <v>16.208688839075485</v>
      </c>
      <c r="AE25" s="113"/>
      <c r="AF25" s="36"/>
      <c r="AG25" s="96">
        <f>'2008'!S24</f>
        <v>0.69778788666964808</v>
      </c>
      <c r="AH25" s="96">
        <f>'2009'!S24</f>
        <v>1.494701432880291</v>
      </c>
      <c r="AI25" s="96">
        <f>'2010'!S24</f>
        <v>1.4480434142924821</v>
      </c>
      <c r="AJ25" s="96">
        <f>'2011'!S24</f>
        <v>1.7719029928298831</v>
      </c>
      <c r="AK25" s="96">
        <f>'2012'!S24</f>
        <v>7.1819134378518446E-2</v>
      </c>
      <c r="AL25" s="96">
        <f>'2013'!S24</f>
        <v>1.7760679473204573</v>
      </c>
      <c r="AM25" s="96">
        <f>'2014'!S24</f>
        <v>1.2716601196101558</v>
      </c>
      <c r="AN25" s="96">
        <f>'2015'!S24</f>
        <v>1.4828585232577352</v>
      </c>
      <c r="AO25" s="96">
        <f>'2016'!S24</f>
        <v>1.0996066578518862</v>
      </c>
      <c r="AP25" s="96">
        <f>'2017'!S24</f>
        <v>1.2121256124357913</v>
      </c>
      <c r="AQ25" s="106">
        <f t="shared" si="8"/>
        <v>1.2326573721526848</v>
      </c>
      <c r="AR25" s="36"/>
      <c r="AS25" s="38" t="s">
        <v>44</v>
      </c>
      <c r="AT25" s="101">
        <f t="shared" ref="AT25:BC25" si="49">AT157</f>
        <v>214.05364175551441</v>
      </c>
      <c r="AU25" s="101">
        <f t="shared" si="49"/>
        <v>234.88175758203528</v>
      </c>
      <c r="AV25" s="101">
        <f t="shared" si="49"/>
        <v>103.56105391605588</v>
      </c>
      <c r="AW25" s="101">
        <f t="shared" si="49"/>
        <v>214.56863303424879</v>
      </c>
      <c r="AX25" s="101">
        <f t="shared" si="49"/>
        <v>219.59944969474512</v>
      </c>
      <c r="AY25" s="101">
        <f t="shared" si="49"/>
        <v>234.41568173613078</v>
      </c>
      <c r="AZ25" s="101">
        <f t="shared" si="49"/>
        <v>12.721536798717018</v>
      </c>
      <c r="BA25" s="101">
        <f t="shared" si="49"/>
        <v>194.26425474067312</v>
      </c>
      <c r="BB25" s="101">
        <f t="shared" si="49"/>
        <v>220.12185541043158</v>
      </c>
      <c r="BC25" s="101">
        <f t="shared" si="49"/>
        <v>243.61875566797454</v>
      </c>
      <c r="BD25" s="100">
        <f t="shared" si="42"/>
        <v>189.18066203365268</v>
      </c>
      <c r="BE25" s="113">
        <f t="shared" si="43"/>
        <v>21.243421759620048</v>
      </c>
    </row>
    <row r="26" spans="2:57" x14ac:dyDescent="0.35">
      <c r="B26" s="4">
        <f>'2008'!G25</f>
        <v>2008</v>
      </c>
      <c r="C26" s="2">
        <v>1</v>
      </c>
      <c r="D26" s="2">
        <f t="shared" si="38"/>
        <v>22</v>
      </c>
      <c r="E26" s="2">
        <f t="shared" si="38"/>
        <v>22</v>
      </c>
      <c r="F26" s="35">
        <f>'2008'!R25</f>
        <v>0.14857082342549999</v>
      </c>
      <c r="G26" s="35">
        <f>'2009'!R25</f>
        <v>1.8792302331299997</v>
      </c>
      <c r="H26" s="35">
        <f>'2010'!R25</f>
        <v>0.34855686149715004</v>
      </c>
      <c r="I26" s="35">
        <f>'2011'!R25</f>
        <v>1.9686065074929</v>
      </c>
      <c r="J26" s="35">
        <f>'2012'!R25</f>
        <v>0.53150333562562491</v>
      </c>
      <c r="K26" s="35">
        <f>'2013'!R25</f>
        <v>1.4435172734894999</v>
      </c>
      <c r="L26" s="35">
        <f>'2014'!R25</f>
        <v>0.59767998405360001</v>
      </c>
      <c r="M26" s="35">
        <f>'2015'!R25</f>
        <v>1.8713278693709998</v>
      </c>
      <c r="N26" s="35">
        <f>'2016'!R25</f>
        <v>1.4441439618770999</v>
      </c>
      <c r="O26" s="35">
        <f>'2017'!R25</f>
        <v>1.6713327452999995</v>
      </c>
      <c r="P26" s="107">
        <f t="shared" si="4"/>
        <v>1.1904469595262372</v>
      </c>
      <c r="Q26" s="94"/>
      <c r="R26" s="38" t="s">
        <v>45</v>
      </c>
      <c r="S26" s="52">
        <f t="shared" ref="S26:AB26" si="50">S187</f>
        <v>201.24383076531782</v>
      </c>
      <c r="T26" s="52">
        <f t="shared" si="50"/>
        <v>241.92898064578469</v>
      </c>
      <c r="U26" s="52">
        <f t="shared" si="50"/>
        <v>152.97445946401041</v>
      </c>
      <c r="V26" s="52">
        <f t="shared" si="50"/>
        <v>214.93738237775386</v>
      </c>
      <c r="W26" s="52">
        <f t="shared" si="50"/>
        <v>186.28064850711488</v>
      </c>
      <c r="X26" s="52">
        <f t="shared" si="50"/>
        <v>239.87739182901208</v>
      </c>
      <c r="Y26" s="52">
        <f t="shared" si="50"/>
        <v>196.1088213837775</v>
      </c>
      <c r="Z26" s="52">
        <f t="shared" si="50"/>
        <v>202.26517677892787</v>
      </c>
      <c r="AA26" s="52">
        <f t="shared" si="50"/>
        <v>224.33380636895191</v>
      </c>
      <c r="AB26" s="52">
        <f t="shared" si="50"/>
        <v>243.74877149900479</v>
      </c>
      <c r="AC26" s="105">
        <f t="shared" si="40"/>
        <v>210.36992696196563</v>
      </c>
      <c r="AD26" s="113">
        <f t="shared" si="36"/>
        <v>8.2907511819620883</v>
      </c>
      <c r="AE26" s="113"/>
      <c r="AF26" s="36"/>
      <c r="AG26" s="96">
        <f>'2008'!S25</f>
        <v>0.32852067684331943</v>
      </c>
      <c r="AH26" s="96">
        <f>'2009'!S25</f>
        <v>1.6564307318229754</v>
      </c>
      <c r="AI26" s="96">
        <f>'2010'!S25</f>
        <v>0.40776369504421822</v>
      </c>
      <c r="AJ26" s="96">
        <f>'2011'!S25</f>
        <v>1.9500533741912724</v>
      </c>
      <c r="AK26" s="96">
        <f>'2012'!S25</f>
        <v>5.5397708997808263E-2</v>
      </c>
      <c r="AL26" s="96">
        <f>'2013'!S25</f>
        <v>1.8467686301222219</v>
      </c>
      <c r="AM26" s="96">
        <f>'2014'!S25</f>
        <v>0.60119618325247992</v>
      </c>
      <c r="AN26" s="96">
        <f>'2015'!S25</f>
        <v>1.4647948081214961</v>
      </c>
      <c r="AO26" s="96">
        <f>'2016'!S25</f>
        <v>1.2271101555437451</v>
      </c>
      <c r="AP26" s="96">
        <f>'2017'!S25</f>
        <v>1.2495043568726993</v>
      </c>
      <c r="AQ26" s="106">
        <f t="shared" si="8"/>
        <v>1.0787540320812234</v>
      </c>
      <c r="AR26" s="36"/>
      <c r="AS26" s="38" t="s">
        <v>45</v>
      </c>
      <c r="AT26" s="101">
        <f t="shared" ref="AT26:BC26" si="51">AT187</f>
        <v>300.57264488586515</v>
      </c>
      <c r="AU26" s="101">
        <f t="shared" si="51"/>
        <v>423.97489643364622</v>
      </c>
      <c r="AV26" s="101">
        <f t="shared" si="51"/>
        <v>235.86411312262902</v>
      </c>
      <c r="AW26" s="101">
        <f t="shared" si="51"/>
        <v>350.78881113361354</v>
      </c>
      <c r="AX26" s="101">
        <f t="shared" si="51"/>
        <v>284.08016516174831</v>
      </c>
      <c r="AY26" s="101">
        <f t="shared" si="51"/>
        <v>349.26047750864353</v>
      </c>
      <c r="AZ26" s="101">
        <f t="shared" si="51"/>
        <v>323.00450894181557</v>
      </c>
      <c r="BA26" s="101">
        <f t="shared" si="51"/>
        <v>321.47080584024479</v>
      </c>
      <c r="BB26" s="101">
        <f t="shared" si="51"/>
        <v>375.04210018992273</v>
      </c>
      <c r="BC26" s="101">
        <f t="shared" si="51"/>
        <v>347.04745084837481</v>
      </c>
      <c r="BD26" s="100">
        <f t="shared" si="42"/>
        <v>331.11059740665036</v>
      </c>
      <c r="BE26" s="113">
        <f t="shared" si="43"/>
        <v>14.875826660132571</v>
      </c>
    </row>
    <row r="27" spans="2:57" x14ac:dyDescent="0.35">
      <c r="B27" s="4">
        <f>'2008'!G26</f>
        <v>2008</v>
      </c>
      <c r="C27" s="2">
        <v>1</v>
      </c>
      <c r="D27" s="2">
        <f t="shared" si="38"/>
        <v>23</v>
      </c>
      <c r="E27" s="2">
        <f t="shared" si="38"/>
        <v>23</v>
      </c>
      <c r="F27" s="35">
        <f>'2008'!R26</f>
        <v>0.68793293456999993</v>
      </c>
      <c r="G27" s="35">
        <f>'2009'!R26</f>
        <v>2.0799560434460247</v>
      </c>
      <c r="H27" s="35">
        <f>'2010'!R26</f>
        <v>0.51644623851359983</v>
      </c>
      <c r="I27" s="35">
        <f>'2011'!R26</f>
        <v>1.8570191393676003</v>
      </c>
      <c r="J27" s="35">
        <f>'2012'!R26</f>
        <v>0.52525057188374991</v>
      </c>
      <c r="K27" s="35">
        <f>'2013'!R26</f>
        <v>0.84805488719617494</v>
      </c>
      <c r="L27" s="35">
        <f>'2014'!R26</f>
        <v>0.29119400078999991</v>
      </c>
      <c r="M27" s="35">
        <f>'2015'!R26</f>
        <v>1.9146599825413499</v>
      </c>
      <c r="N27" s="35">
        <f>'2016'!R26</f>
        <v>1.0416717625072498</v>
      </c>
      <c r="O27" s="35">
        <f>'2017'!R26</f>
        <v>1.766479979871675</v>
      </c>
      <c r="P27" s="107">
        <f t="shared" si="4"/>
        <v>1.1528665540687424</v>
      </c>
      <c r="Q27" s="94"/>
      <c r="R27" s="38" t="s">
        <v>46</v>
      </c>
      <c r="S27" s="35">
        <f t="shared" ref="S27:AB27" si="52">S218</f>
        <v>198.30850106219927</v>
      </c>
      <c r="T27" s="35">
        <f t="shared" si="52"/>
        <v>245.53008805632859</v>
      </c>
      <c r="U27" s="35">
        <f t="shared" si="52"/>
        <v>246.59572721171591</v>
      </c>
      <c r="V27" s="35">
        <f t="shared" si="52"/>
        <v>219.63726963517908</v>
      </c>
      <c r="W27" s="35">
        <f t="shared" si="52"/>
        <v>195.01431735907681</v>
      </c>
      <c r="X27" s="35">
        <f t="shared" si="52"/>
        <v>242.94003774740099</v>
      </c>
      <c r="Y27" s="35">
        <f t="shared" si="52"/>
        <v>241.90946269134321</v>
      </c>
      <c r="Z27" s="35">
        <f t="shared" si="52"/>
        <v>92.528202012145101</v>
      </c>
      <c r="AA27" s="35">
        <f t="shared" si="52"/>
        <v>248.3775481647873</v>
      </c>
      <c r="AB27" s="35">
        <f t="shared" si="52"/>
        <v>265.09804410292315</v>
      </c>
      <c r="AC27" s="105">
        <f t="shared" si="40"/>
        <v>219.59391980430996</v>
      </c>
      <c r="AD27" s="113">
        <f t="shared" si="36"/>
        <v>14.448777379596706</v>
      </c>
      <c r="AE27" s="113"/>
      <c r="AF27" s="36"/>
      <c r="AG27" s="96">
        <f>'2008'!S26</f>
        <v>0.64832122297223493</v>
      </c>
      <c r="AH27" s="96">
        <f>'2009'!S26</f>
        <v>2.3428415523328763</v>
      </c>
      <c r="AI27" s="96">
        <f>'2010'!S26</f>
        <v>0.4014588063706408</v>
      </c>
      <c r="AJ27" s="96">
        <f>'2011'!S26</f>
        <v>1.7117882537612137</v>
      </c>
      <c r="AK27" s="96">
        <f>'2012'!S26</f>
        <v>0.23703080970769597</v>
      </c>
      <c r="AL27" s="96">
        <f>'2013'!S26</f>
        <v>1.090626275491051</v>
      </c>
      <c r="AM27" s="96">
        <f>'2014'!S26</f>
        <v>0.3213593496687982</v>
      </c>
      <c r="AN27" s="96">
        <f>'2015'!S26</f>
        <v>2.2193736481972</v>
      </c>
      <c r="AO27" s="96">
        <f>'2016'!S26</f>
        <v>0.86979944742287607</v>
      </c>
      <c r="AP27" s="96">
        <f>'2017'!S26</f>
        <v>1.3349222640394731</v>
      </c>
      <c r="AQ27" s="106">
        <f t="shared" si="8"/>
        <v>1.117752162996406</v>
      </c>
      <c r="AR27" s="36"/>
      <c r="AS27" s="38" t="s">
        <v>46</v>
      </c>
      <c r="AT27" s="96">
        <f t="shared" ref="AT27:BC27" si="53">AT218</f>
        <v>291.0278089740429</v>
      </c>
      <c r="AU27" s="96">
        <f t="shared" si="53"/>
        <v>455.29037118611109</v>
      </c>
      <c r="AV27" s="96">
        <f t="shared" si="53"/>
        <v>377.74722616566356</v>
      </c>
      <c r="AW27" s="96">
        <f t="shared" si="53"/>
        <v>350.36841078363926</v>
      </c>
      <c r="AX27" s="96">
        <f t="shared" si="53"/>
        <v>308.86998729720619</v>
      </c>
      <c r="AY27" s="96">
        <f t="shared" si="53"/>
        <v>376.57590196616331</v>
      </c>
      <c r="AZ27" s="96">
        <f t="shared" si="53"/>
        <v>396.96366413944259</v>
      </c>
      <c r="BA27" s="96">
        <f t="shared" si="53"/>
        <v>158.01304449073601</v>
      </c>
      <c r="BB27" s="96">
        <f t="shared" si="53"/>
        <v>420.76124809962266</v>
      </c>
      <c r="BC27" s="96">
        <f t="shared" si="53"/>
        <v>389.65581950604798</v>
      </c>
      <c r="BD27" s="100">
        <f t="shared" si="42"/>
        <v>352.52734826086754</v>
      </c>
      <c r="BE27" s="113">
        <f t="shared" si="43"/>
        <v>24.212068954779241</v>
      </c>
    </row>
    <row r="28" spans="2:57" x14ac:dyDescent="0.35">
      <c r="B28" s="4">
        <f>'2008'!G27</f>
        <v>2008</v>
      </c>
      <c r="C28" s="2">
        <v>1</v>
      </c>
      <c r="D28" s="2">
        <f t="shared" si="38"/>
        <v>24</v>
      </c>
      <c r="E28" s="2">
        <f t="shared" si="38"/>
        <v>24</v>
      </c>
      <c r="F28" s="35">
        <f>'2008'!R27</f>
        <v>0.50602631623200001</v>
      </c>
      <c r="G28" s="35">
        <f>'2009'!R27</f>
        <v>1.7418125966903997</v>
      </c>
      <c r="H28" s="35">
        <f>'2010'!R27</f>
        <v>3.0738849312335996</v>
      </c>
      <c r="I28" s="35">
        <f>'2011'!R27</f>
        <v>1.3099378578563998</v>
      </c>
      <c r="J28" s="35">
        <f>'2012'!R27</f>
        <v>0.28155301877700001</v>
      </c>
      <c r="K28" s="35">
        <f>'2013'!R27</f>
        <v>1.7526801886156493</v>
      </c>
      <c r="L28" s="35">
        <f>'2014'!R27</f>
        <v>1.9366844449657499</v>
      </c>
      <c r="M28" s="35">
        <f>'2015'!R27</f>
        <v>2.0596732688699997</v>
      </c>
      <c r="N28" s="35">
        <f>'2016'!R27</f>
        <v>0.30855759111539999</v>
      </c>
      <c r="O28" s="35">
        <f>'2017'!R27</f>
        <v>1.9134816266526746</v>
      </c>
      <c r="P28" s="107">
        <f t="shared" si="4"/>
        <v>1.4884291841008874</v>
      </c>
      <c r="Q28" s="94"/>
      <c r="R28" s="38" t="s">
        <v>47</v>
      </c>
      <c r="S28" s="35">
        <f t="shared" ref="S28:AB28" si="54">S249</f>
        <v>178.5043118565315</v>
      </c>
      <c r="T28" s="35">
        <f t="shared" si="54"/>
        <v>217.96106040947112</v>
      </c>
      <c r="U28" s="35">
        <f t="shared" si="54"/>
        <v>223.29730871472316</v>
      </c>
      <c r="V28" s="35">
        <f t="shared" si="54"/>
        <v>222.21451531534694</v>
      </c>
      <c r="W28" s="35">
        <f t="shared" si="54"/>
        <v>174.611818165806</v>
      </c>
      <c r="X28" s="35">
        <f t="shared" si="54"/>
        <v>200.55608519878848</v>
      </c>
      <c r="Y28" s="35">
        <f t="shared" si="54"/>
        <v>220.22457991551497</v>
      </c>
      <c r="Z28" s="35">
        <f t="shared" si="54"/>
        <v>146.99183537510726</v>
      </c>
      <c r="AA28" s="35">
        <f t="shared" si="54"/>
        <v>220.79771665078383</v>
      </c>
      <c r="AB28" s="35">
        <f t="shared" si="54"/>
        <v>234.40781139464977</v>
      </c>
      <c r="AC28" s="105">
        <f t="shared" si="40"/>
        <v>203.95670429967231</v>
      </c>
      <c r="AD28" s="113">
        <f t="shared" si="36"/>
        <v>8.1334751551829108</v>
      </c>
      <c r="AE28" s="113"/>
      <c r="AF28" s="36"/>
      <c r="AG28" s="96">
        <f>'2008'!S27</f>
        <v>0.68813705465481512</v>
      </c>
      <c r="AH28" s="96">
        <f>'2009'!S27</f>
        <v>0.99629327000808354</v>
      </c>
      <c r="AI28" s="96">
        <f>'2010'!S27</f>
        <v>1.5102395926675827</v>
      </c>
      <c r="AJ28" s="96">
        <f>'2011'!S27</f>
        <v>1.1277782382249464</v>
      </c>
      <c r="AK28" s="96">
        <f>'2012'!S27</f>
        <v>0.12647983817541222</v>
      </c>
      <c r="AL28" s="96">
        <f>'2013'!S27</f>
        <v>2.3309861660617672</v>
      </c>
      <c r="AM28" s="96">
        <f>'2014'!S27</f>
        <v>1.8068233874954183</v>
      </c>
      <c r="AN28" s="96">
        <f>'2015'!S27</f>
        <v>2.1962427262583479</v>
      </c>
      <c r="AO28" s="96">
        <f>'2016'!S27</f>
        <v>0.27465261462730056</v>
      </c>
      <c r="AP28" s="96">
        <f>'2017'!S27</f>
        <v>2.113010971133412</v>
      </c>
      <c r="AQ28" s="106">
        <f t="shared" si="8"/>
        <v>1.3170643859307085</v>
      </c>
      <c r="AR28" s="36"/>
      <c r="AS28" s="38" t="s">
        <v>47</v>
      </c>
      <c r="AT28" s="96">
        <f t="shared" ref="AT28:BC28" si="55">AT249</f>
        <v>247.68008239409809</v>
      </c>
      <c r="AU28" s="96">
        <f t="shared" si="55"/>
        <v>395.34856078380602</v>
      </c>
      <c r="AV28" s="96">
        <f t="shared" si="55"/>
        <v>292.31275109146895</v>
      </c>
      <c r="AW28" s="96">
        <f t="shared" si="55"/>
        <v>361.46618574000422</v>
      </c>
      <c r="AX28" s="96">
        <f t="shared" si="55"/>
        <v>243.91455093168551</v>
      </c>
      <c r="AY28" s="96">
        <f t="shared" si="55"/>
        <v>254.51862627602264</v>
      </c>
      <c r="AZ28" s="96">
        <f t="shared" si="55"/>
        <v>345.11478756721948</v>
      </c>
      <c r="BA28" s="96">
        <f t="shared" si="55"/>
        <v>233.38407492035662</v>
      </c>
      <c r="BB28" s="96">
        <f t="shared" si="55"/>
        <v>340.1738299216517</v>
      </c>
      <c r="BC28" s="96">
        <f t="shared" si="55"/>
        <v>279.72362648933381</v>
      </c>
      <c r="BD28" s="100">
        <f t="shared" si="42"/>
        <v>299.36370761156468</v>
      </c>
      <c r="BE28" s="113">
        <f t="shared" si="43"/>
        <v>16.491885026005658</v>
      </c>
    </row>
    <row r="29" spans="2:57" x14ac:dyDescent="0.35">
      <c r="B29" s="4">
        <f>'2008'!G28</f>
        <v>2008</v>
      </c>
      <c r="C29" s="2">
        <v>1</v>
      </c>
      <c r="D29" s="2">
        <f t="shared" si="38"/>
        <v>25</v>
      </c>
      <c r="E29" s="2">
        <f t="shared" si="38"/>
        <v>25</v>
      </c>
      <c r="F29" s="35">
        <f>'2008'!R28</f>
        <v>1.0140196285394998</v>
      </c>
      <c r="G29" s="35">
        <f>'2009'!R28</f>
        <v>0.27045238324679999</v>
      </c>
      <c r="H29" s="35">
        <f>'2010'!R28</f>
        <v>2.46815033154</v>
      </c>
      <c r="I29" s="35">
        <f>'2011'!R28</f>
        <v>1.7251211247493496</v>
      </c>
      <c r="J29" s="35">
        <f>'2012'!R28</f>
        <v>0.35299107474749991</v>
      </c>
      <c r="K29" s="35">
        <f>'2013'!R28</f>
        <v>0.58226914688579989</v>
      </c>
      <c r="L29" s="35">
        <f>'2014'!R28</f>
        <v>1.3959815349982501</v>
      </c>
      <c r="M29" s="35">
        <f>'2015'!R28</f>
        <v>1.74979427876805</v>
      </c>
      <c r="N29" s="35">
        <f>'2016'!R28</f>
        <v>0.44659381221345001</v>
      </c>
      <c r="O29" s="35">
        <f>'2017'!R28</f>
        <v>0.26210112200640001</v>
      </c>
      <c r="P29" s="107">
        <f t="shared" si="4"/>
        <v>1.0267474437695099</v>
      </c>
      <c r="Q29" s="94"/>
      <c r="R29" s="38" t="s">
        <v>48</v>
      </c>
      <c r="S29" s="52">
        <f t="shared" ref="S29:AB29" si="56">S279</f>
        <v>112.58775568522012</v>
      </c>
      <c r="T29" s="52">
        <f t="shared" si="56"/>
        <v>158.76925237186424</v>
      </c>
      <c r="U29" s="52">
        <f t="shared" si="56"/>
        <v>115.84194343312267</v>
      </c>
      <c r="V29" s="52">
        <f t="shared" si="56"/>
        <v>167.40408016216747</v>
      </c>
      <c r="W29" s="52">
        <f t="shared" si="56"/>
        <v>142.07177077894684</v>
      </c>
      <c r="X29" s="52">
        <f t="shared" si="56"/>
        <v>173.99165033336115</v>
      </c>
      <c r="Y29" s="52">
        <f t="shared" si="56"/>
        <v>163.94072939406595</v>
      </c>
      <c r="Z29" s="52">
        <f t="shared" si="56"/>
        <v>152.96986980650095</v>
      </c>
      <c r="AA29" s="52">
        <f t="shared" si="56"/>
        <v>175.757034959176</v>
      </c>
      <c r="AB29" s="52">
        <f t="shared" si="56"/>
        <v>180.65610438929784</v>
      </c>
      <c r="AC29" s="105">
        <f t="shared" si="40"/>
        <v>154.39901913137231</v>
      </c>
      <c r="AD29" s="113">
        <f t="shared" si="36"/>
        <v>6.9372709882703232</v>
      </c>
      <c r="AE29" s="113"/>
      <c r="AF29" s="36"/>
      <c r="AG29" s="96">
        <f>'2008'!S28</f>
        <v>1.063999140729692</v>
      </c>
      <c r="AH29" s="96">
        <f>'2009'!S28</f>
        <v>0.26954224326632698</v>
      </c>
      <c r="AI29" s="96">
        <f>'2010'!S28</f>
        <v>1.1544639783872974</v>
      </c>
      <c r="AJ29" s="96">
        <f>'2011'!S28</f>
        <v>1.5750807818091166</v>
      </c>
      <c r="AK29" s="96">
        <f>'2012'!S28</f>
        <v>7.0093285531224764E-2</v>
      </c>
      <c r="AL29" s="96">
        <f>'2013'!S28</f>
        <v>0.55277126582266689</v>
      </c>
      <c r="AM29" s="96">
        <f>'2014'!S28</f>
        <v>1.3388743574858497</v>
      </c>
      <c r="AN29" s="96">
        <f>'2015'!S28</f>
        <v>1.6608536017144659</v>
      </c>
      <c r="AO29" s="96">
        <f>'2016'!S28</f>
        <v>-0.34826394113990283</v>
      </c>
      <c r="AP29" s="96">
        <f>'2017'!S28</f>
        <v>0.20178617211289937</v>
      </c>
      <c r="AQ29" s="106">
        <f t="shared" si="8"/>
        <v>0.75392008857196369</v>
      </c>
      <c r="AR29" s="36"/>
      <c r="AS29" s="38" t="s">
        <v>48</v>
      </c>
      <c r="AT29" s="101">
        <f t="shared" ref="AT29:BC29" si="57">AT279</f>
        <v>166.86212719407536</v>
      </c>
      <c r="AU29" s="101">
        <f t="shared" si="57"/>
        <v>256.93612646362408</v>
      </c>
      <c r="AV29" s="101">
        <f t="shared" si="57"/>
        <v>173.54818204581039</v>
      </c>
      <c r="AW29" s="101">
        <f t="shared" si="57"/>
        <v>268.13113056859481</v>
      </c>
      <c r="AX29" s="101">
        <f t="shared" si="57"/>
        <v>207.93437882204003</v>
      </c>
      <c r="AY29" s="101">
        <f t="shared" si="57"/>
        <v>231.4450873667316</v>
      </c>
      <c r="AZ29" s="101">
        <f t="shared" si="57"/>
        <v>250.61501849641846</v>
      </c>
      <c r="BA29" s="101">
        <f t="shared" si="57"/>
        <v>223.20853564967325</v>
      </c>
      <c r="BB29" s="101">
        <f t="shared" si="57"/>
        <v>273.92250413740118</v>
      </c>
      <c r="BC29" s="101">
        <f t="shared" si="57"/>
        <v>233.89235814643263</v>
      </c>
      <c r="BD29" s="100">
        <f t="shared" si="42"/>
        <v>228.6495448890802</v>
      </c>
      <c r="BE29" s="113">
        <f t="shared" si="43"/>
        <v>10.645342914454696</v>
      </c>
    </row>
    <row r="30" spans="2:57" x14ac:dyDescent="0.35">
      <c r="B30" s="4">
        <f>'2008'!G29</f>
        <v>2008</v>
      </c>
      <c r="C30" s="2">
        <v>1</v>
      </c>
      <c r="D30" s="2">
        <f t="shared" si="38"/>
        <v>26</v>
      </c>
      <c r="E30" s="2">
        <f t="shared" si="38"/>
        <v>26</v>
      </c>
      <c r="F30" s="35">
        <f>'2008'!R29</f>
        <v>1.506714082482</v>
      </c>
      <c r="G30" s="35">
        <f>'2009'!R29</f>
        <v>1.0244957857900499</v>
      </c>
      <c r="H30" s="35">
        <f>'2010'!R29</f>
        <v>1.42974265290735</v>
      </c>
      <c r="I30" s="35">
        <f>'2011'!R29</f>
        <v>0.26031388137749994</v>
      </c>
      <c r="J30" s="35">
        <f>'2012'!R29</f>
        <v>0.94804790623200008</v>
      </c>
      <c r="K30" s="35">
        <f>'2013'!R29</f>
        <v>1.2093091872174002</v>
      </c>
      <c r="L30" s="35">
        <f>'2014'!R29</f>
        <v>0.38881557399547501</v>
      </c>
      <c r="M30" s="35">
        <f>'2015'!R29</f>
        <v>2.0233494080091003</v>
      </c>
      <c r="N30" s="35">
        <f>'2016'!R29</f>
        <v>0.89919518897010009</v>
      </c>
      <c r="O30" s="35">
        <f>'2017'!R29</f>
        <v>0.96923252763540002</v>
      </c>
      <c r="P30" s="107">
        <f t="shared" si="4"/>
        <v>1.0659216194616377</v>
      </c>
      <c r="Q30" s="94"/>
      <c r="R30" s="38" t="s">
        <v>49</v>
      </c>
      <c r="S30" s="35">
        <f t="shared" ref="S30:AB30" si="58">S310</f>
        <v>58.132126842117749</v>
      </c>
      <c r="T30" s="35">
        <f t="shared" si="58"/>
        <v>94.385973816053479</v>
      </c>
      <c r="U30" s="35">
        <f t="shared" si="58"/>
        <v>75.19411036590509</v>
      </c>
      <c r="V30" s="35">
        <f t="shared" si="58"/>
        <v>81.495661504073681</v>
      </c>
      <c r="W30" s="35">
        <f t="shared" si="58"/>
        <v>79.047197954665876</v>
      </c>
      <c r="X30" s="35">
        <f t="shared" si="58"/>
        <v>95.552732040477068</v>
      </c>
      <c r="Y30" s="35">
        <f t="shared" si="58"/>
        <v>90.754840247252218</v>
      </c>
      <c r="Z30" s="35">
        <f t="shared" si="58"/>
        <v>82.197571529670824</v>
      </c>
      <c r="AA30" s="35">
        <f t="shared" si="58"/>
        <v>113.09734199422446</v>
      </c>
      <c r="AB30" s="35">
        <f t="shared" si="58"/>
        <v>90.053125325073609</v>
      </c>
      <c r="AC30" s="105">
        <f t="shared" si="40"/>
        <v>85.991068161951404</v>
      </c>
      <c r="AD30" s="113">
        <f t="shared" si="36"/>
        <v>4.2068675239295992</v>
      </c>
      <c r="AE30" s="113"/>
      <c r="AF30" s="36"/>
      <c r="AG30" s="96">
        <f>'2008'!S29</f>
        <v>1.5371697921521943</v>
      </c>
      <c r="AH30" s="96">
        <f>'2009'!S29</f>
        <v>1.0707900888754136</v>
      </c>
      <c r="AI30" s="96">
        <f>'2010'!S29</f>
        <v>-0.63629150030802528</v>
      </c>
      <c r="AJ30" s="96">
        <f>'2011'!S29</f>
        <v>0.26455469847214186</v>
      </c>
      <c r="AK30" s="96">
        <f>'2012'!S29</f>
        <v>0.26683692520513819</v>
      </c>
      <c r="AL30" s="96">
        <f>'2013'!S29</f>
        <v>1.2379737597979992</v>
      </c>
      <c r="AM30" s="96">
        <f>'2014'!S29</f>
        <v>0.37760052562114688</v>
      </c>
      <c r="AN30" s="96">
        <f>'2015'!S29</f>
        <v>1.9610967642771564</v>
      </c>
      <c r="AO30" s="96">
        <f>'2016'!S29</f>
        <v>-2.9787841529674832</v>
      </c>
      <c r="AP30" s="96">
        <f>'2017'!S29</f>
        <v>0.80244456345468085</v>
      </c>
      <c r="AQ30" s="106">
        <f t="shared" si="8"/>
        <v>0.39033914645803625</v>
      </c>
      <c r="AR30" s="36"/>
      <c r="AS30" s="38" t="s">
        <v>49</v>
      </c>
      <c r="AT30" s="96">
        <f t="shared" ref="AT30:BC30" si="59">AT310</f>
        <v>85.498280399372632</v>
      </c>
      <c r="AU30" s="96">
        <f t="shared" si="59"/>
        <v>144.3916654256692</v>
      </c>
      <c r="AV30" s="96">
        <f t="shared" si="59"/>
        <v>100.62802941639835</v>
      </c>
      <c r="AW30" s="96">
        <f t="shared" si="59"/>
        <v>128.15629037728036</v>
      </c>
      <c r="AX30" s="96">
        <f t="shared" si="59"/>
        <v>107.37337141487845</v>
      </c>
      <c r="AY30" s="96">
        <f t="shared" si="59"/>
        <v>136.47011457464654</v>
      </c>
      <c r="AZ30" s="96">
        <f t="shared" si="59"/>
        <v>138.77593016224174</v>
      </c>
      <c r="BA30" s="96">
        <f t="shared" si="59"/>
        <v>123.94693735864614</v>
      </c>
      <c r="BB30" s="96">
        <f t="shared" si="59"/>
        <v>170.03029261753409</v>
      </c>
      <c r="BC30" s="96">
        <f t="shared" si="59"/>
        <v>132.25202578973415</v>
      </c>
      <c r="BD30" s="100">
        <f t="shared" si="42"/>
        <v>126.75229375364015</v>
      </c>
      <c r="BE30" s="113">
        <f t="shared" si="43"/>
        <v>6.9543073596988974</v>
      </c>
    </row>
    <row r="31" spans="2:57" x14ac:dyDescent="0.35">
      <c r="B31" s="4">
        <f>'2008'!G30</f>
        <v>2008</v>
      </c>
      <c r="C31" s="2">
        <v>1</v>
      </c>
      <c r="D31" s="2">
        <f t="shared" si="38"/>
        <v>27</v>
      </c>
      <c r="E31" s="2">
        <f t="shared" si="38"/>
        <v>27</v>
      </c>
      <c r="F31" s="35">
        <f>'2008'!R30</f>
        <v>1.3806397023120001</v>
      </c>
      <c r="G31" s="35">
        <f>'2009'!R30</f>
        <v>9.1449355619999992E-2</v>
      </c>
      <c r="H31" s="35">
        <f>'2010'!R30</f>
        <v>1.6220979249303003</v>
      </c>
      <c r="I31" s="35">
        <f>'2011'!R30</f>
        <v>6.3085321324799992E-2</v>
      </c>
      <c r="J31" s="35">
        <f>'2012'!R30</f>
        <v>1.2123547159725001</v>
      </c>
      <c r="K31" s="35">
        <f>'2013'!R30</f>
        <v>7.9049790534074987E-2</v>
      </c>
      <c r="L31" s="35">
        <f>'2014'!R30</f>
        <v>6.7311047725199996E-2</v>
      </c>
      <c r="M31" s="35">
        <f>'2015'!R30</f>
        <v>1.710142609253325</v>
      </c>
      <c r="N31" s="35">
        <f>'2016'!R30</f>
        <v>0.95981427539024988</v>
      </c>
      <c r="O31" s="35">
        <f>'2017'!R30</f>
        <v>8.1053007823199991E-2</v>
      </c>
      <c r="P31" s="107">
        <f t="shared" si="4"/>
        <v>0.72669977508856509</v>
      </c>
      <c r="Q31" s="94"/>
      <c r="R31" s="38" t="s">
        <v>50</v>
      </c>
      <c r="S31" s="50">
        <f t="shared" ref="S31:AB31" si="60">S340</f>
        <v>44.983594234907997</v>
      </c>
      <c r="T31" s="50">
        <f t="shared" si="60"/>
        <v>51.663397736125027</v>
      </c>
      <c r="U31" s="50">
        <f t="shared" si="60"/>
        <v>164.4856692037574</v>
      </c>
      <c r="V31" s="50">
        <f t="shared" si="60"/>
        <v>47.430811037864473</v>
      </c>
      <c r="W31" s="50">
        <f t="shared" si="60"/>
        <v>51.428099575498507</v>
      </c>
      <c r="X31" s="50">
        <f t="shared" si="60"/>
        <v>60.329701761068392</v>
      </c>
      <c r="Y31" s="50">
        <f t="shared" si="60"/>
        <v>37.965545130834506</v>
      </c>
      <c r="Z31" s="50">
        <f t="shared" si="60"/>
        <v>49.08439391508292</v>
      </c>
      <c r="AA31" s="50">
        <f t="shared" si="60"/>
        <v>61.959089849855545</v>
      </c>
      <c r="AB31" s="50">
        <f t="shared" si="60"/>
        <v>53.844123037632436</v>
      </c>
      <c r="AC31" s="105">
        <f t="shared" si="40"/>
        <v>62.317442548262726</v>
      </c>
      <c r="AD31" s="113">
        <f t="shared" si="36"/>
        <v>10.556949725980333</v>
      </c>
      <c r="AE31" s="113"/>
      <c r="AF31" s="36"/>
      <c r="AG31" s="96">
        <f>'2008'!S30</f>
        <v>1.0947848257897421</v>
      </c>
      <c r="AH31" s="96">
        <f>'2009'!S30</f>
        <v>0.24252995589325535</v>
      </c>
      <c r="AI31" s="96">
        <f>'2010'!S30</f>
        <v>-1.1541970220013404</v>
      </c>
      <c r="AJ31" s="96">
        <f>'2011'!S30</f>
        <v>0.17133891622072248</v>
      </c>
      <c r="AK31" s="96">
        <f>'2012'!S30</f>
        <v>0.62382681912210691</v>
      </c>
      <c r="AL31" s="96">
        <f>'2013'!S30</f>
        <v>0.28358798866502755</v>
      </c>
      <c r="AM31" s="96">
        <f>'2014'!S30</f>
        <v>0.23291049253276117</v>
      </c>
      <c r="AN31" s="96">
        <f>'2015'!S30</f>
        <v>2.0075079673688312</v>
      </c>
      <c r="AO31" s="96">
        <f>'2016'!S30</f>
        <v>-3.6315929010061119</v>
      </c>
      <c r="AP31" s="96">
        <f>'2017'!S30</f>
        <v>0.1472861643664391</v>
      </c>
      <c r="AQ31" s="106">
        <f t="shared" si="8"/>
        <v>1.7983206951433573E-3</v>
      </c>
      <c r="AR31" s="36"/>
      <c r="AS31" s="38" t="s">
        <v>50</v>
      </c>
      <c r="AT31" s="103">
        <f t="shared" ref="AT31:BC31" si="61">AT339</f>
        <v>60.037876043242576</v>
      </c>
      <c r="AU31" s="103">
        <f t="shared" si="61"/>
        <v>54.42480087876072</v>
      </c>
      <c r="AV31" s="103">
        <f t="shared" si="61"/>
        <v>198.93392822788252</v>
      </c>
      <c r="AW31" s="103">
        <f t="shared" si="61"/>
        <v>45.394798359606426</v>
      </c>
      <c r="AX31" s="103">
        <f t="shared" si="61"/>
        <v>62.107387188691405</v>
      </c>
      <c r="AY31" s="103">
        <f t="shared" si="61"/>
        <v>71.959678981783767</v>
      </c>
      <c r="AZ31" s="103">
        <f t="shared" si="61"/>
        <v>45.498758841213949</v>
      </c>
      <c r="BA31" s="103">
        <f t="shared" si="61"/>
        <v>59.024296657228511</v>
      </c>
      <c r="BB31" s="103">
        <f t="shared" si="61"/>
        <v>71.636655780018231</v>
      </c>
      <c r="BC31" s="103">
        <f t="shared" si="61"/>
        <v>63.991086256847368</v>
      </c>
      <c r="BD31" s="100">
        <f t="shared" si="42"/>
        <v>73.30092672152756</v>
      </c>
      <c r="BE31" s="113">
        <f t="shared" si="43"/>
        <v>13.012792712981128</v>
      </c>
    </row>
    <row r="32" spans="2:57" x14ac:dyDescent="0.35">
      <c r="B32" s="4">
        <f>'2008'!G31</f>
        <v>2008</v>
      </c>
      <c r="C32" s="2">
        <v>1</v>
      </c>
      <c r="D32" s="2">
        <f t="shared" si="38"/>
        <v>28</v>
      </c>
      <c r="E32" s="2">
        <f t="shared" si="38"/>
        <v>28</v>
      </c>
      <c r="F32" s="35">
        <f>'2008'!R31</f>
        <v>1.5592606268309999</v>
      </c>
      <c r="G32" s="35">
        <f>'2009'!R31</f>
        <v>0.63505131329902487</v>
      </c>
      <c r="H32" s="35">
        <f>'2010'!R31</f>
        <v>1.9459484807894996</v>
      </c>
      <c r="I32" s="35">
        <f>'2011'!R31</f>
        <v>0.29167690937707502</v>
      </c>
      <c r="J32" s="35">
        <f>'2012'!R31</f>
        <v>0.84380079774374994</v>
      </c>
      <c r="K32" s="35">
        <f>'2013'!R31</f>
        <v>1.2808548017747998</v>
      </c>
      <c r="L32" s="35">
        <f>'2014'!R31</f>
        <v>0.31968769475159997</v>
      </c>
      <c r="M32" s="35">
        <f>'2015'!R31</f>
        <v>0.4525214445191249</v>
      </c>
      <c r="N32" s="35">
        <f>'2016'!R31</f>
        <v>1.0977655301159996</v>
      </c>
      <c r="O32" s="35">
        <f>'2017'!R31</f>
        <v>0.43801233139492496</v>
      </c>
      <c r="P32" s="107">
        <f t="shared" si="4"/>
        <v>0.88645799305967987</v>
      </c>
      <c r="Q32" s="94"/>
      <c r="R32" s="38" t="s">
        <v>51</v>
      </c>
      <c r="S32" s="50">
        <f t="shared" ref="S32:AB32" si="62">S371</f>
        <v>34.713045782621997</v>
      </c>
      <c r="T32" s="50">
        <f t="shared" si="62"/>
        <v>47.11602253851914</v>
      </c>
      <c r="U32" s="50">
        <f t="shared" si="62"/>
        <v>139.57991188272453</v>
      </c>
      <c r="V32" s="50">
        <f t="shared" si="62"/>
        <v>40.404562310512702</v>
      </c>
      <c r="W32" s="50">
        <f t="shared" si="62"/>
        <v>35.575208893917001</v>
      </c>
      <c r="X32" s="50">
        <f t="shared" si="62"/>
        <v>30.161067421291346</v>
      </c>
      <c r="Y32" s="50">
        <f t="shared" si="62"/>
        <v>31.04167633910459</v>
      </c>
      <c r="Z32" s="50">
        <f t="shared" si="62"/>
        <v>39.759470722364391</v>
      </c>
      <c r="AA32" s="50">
        <f t="shared" si="62"/>
        <v>25.940942785058166</v>
      </c>
      <c r="AB32" s="50">
        <f t="shared" si="62"/>
        <v>50.968046942572194</v>
      </c>
      <c r="AC32" s="105">
        <f t="shared" si="40"/>
        <v>47.525995561868605</v>
      </c>
      <c r="AD32" s="113">
        <f t="shared" si="36"/>
        <v>9.595115473318458</v>
      </c>
      <c r="AE32" s="113"/>
      <c r="AF32" s="36"/>
      <c r="AG32" s="96">
        <f>'2008'!S31</f>
        <v>0.41705999549251432</v>
      </c>
      <c r="AH32" s="96">
        <f>'2009'!S31</f>
        <v>0.75467488245700576</v>
      </c>
      <c r="AI32" s="96">
        <f>'2010'!S31</f>
        <v>-0.51966310021206996</v>
      </c>
      <c r="AJ32" s="96">
        <f>'2011'!S31</f>
        <v>0.33017864913973627</v>
      </c>
      <c r="AK32" s="96">
        <f>'2012'!S31</f>
        <v>0.56430380591653062</v>
      </c>
      <c r="AL32" s="96">
        <f>'2013'!S31</f>
        <v>1.3301179106305476</v>
      </c>
      <c r="AM32" s="96">
        <f>'2014'!S31</f>
        <v>0.39937097559071599</v>
      </c>
      <c r="AN32" s="96">
        <f>'2015'!S31</f>
        <v>0.5163167648996152</v>
      </c>
      <c r="AO32" s="96">
        <f>'2016'!S31</f>
        <v>-2.4152491768619244</v>
      </c>
      <c r="AP32" s="96">
        <f>'2017'!S31</f>
        <v>-0.23596783986430561</v>
      </c>
      <c r="AQ32" s="106">
        <f t="shared" si="8"/>
        <v>0.11411428671883658</v>
      </c>
      <c r="AR32" s="36"/>
      <c r="AS32" s="38" t="s">
        <v>51</v>
      </c>
      <c r="AT32" s="103">
        <f t="shared" ref="AT32:BC32" si="63">AT371</f>
        <v>33.466468052210985</v>
      </c>
      <c r="AU32" s="103">
        <f t="shared" si="63"/>
        <v>38.300811649707434</v>
      </c>
      <c r="AV32" s="103">
        <f t="shared" si="63"/>
        <v>138.21019701882688</v>
      </c>
      <c r="AW32" s="103">
        <f t="shared" si="63"/>
        <v>36.789515380347162</v>
      </c>
      <c r="AX32" s="103">
        <f t="shared" si="63"/>
        <v>31.736015208718545</v>
      </c>
      <c r="AY32" s="103">
        <f t="shared" si="63"/>
        <v>21.700743288036264</v>
      </c>
      <c r="AZ32" s="103">
        <f t="shared" si="63"/>
        <v>30.982694894491367</v>
      </c>
      <c r="BA32" s="103">
        <f t="shared" si="63"/>
        <v>37.914643993713121</v>
      </c>
      <c r="BB32" s="103">
        <f t="shared" si="63"/>
        <v>14.618025817527643</v>
      </c>
      <c r="BC32" s="103">
        <f t="shared" si="63"/>
        <v>50.335463544823142</v>
      </c>
      <c r="BD32" s="100">
        <f t="shared" si="42"/>
        <v>43.40545788484026</v>
      </c>
      <c r="BE32" s="113">
        <f>(STDEV(AT32:BC32))/SQRT(12)</f>
        <v>10.011584039873181</v>
      </c>
    </row>
    <row r="33" spans="2:57" x14ac:dyDescent="0.35">
      <c r="B33" s="4">
        <f>'2008'!G32</f>
        <v>2008</v>
      </c>
      <c r="C33" s="2">
        <v>1</v>
      </c>
      <c r="D33" s="2">
        <f t="shared" si="38"/>
        <v>29</v>
      </c>
      <c r="E33" s="2">
        <f t="shared" si="38"/>
        <v>29</v>
      </c>
      <c r="F33" s="35">
        <f>'2008'!R32</f>
        <v>1.6915724227709996</v>
      </c>
      <c r="G33" s="35">
        <f>'2009'!R32</f>
        <v>2.2044181498665001</v>
      </c>
      <c r="H33" s="35">
        <f>'2010'!R32</f>
        <v>0.53597954092702493</v>
      </c>
      <c r="I33" s="35">
        <f>'2011'!R32</f>
        <v>0.18145870312680001</v>
      </c>
      <c r="J33" s="35">
        <f>'2012'!R32</f>
        <v>1.3463535609809996</v>
      </c>
      <c r="K33" s="35">
        <f>'2013'!R32</f>
        <v>1.9081607917630496</v>
      </c>
      <c r="L33" s="35">
        <f>'2014'!R32</f>
        <v>0.33004683906457494</v>
      </c>
      <c r="M33" s="35">
        <f>'2015'!R32</f>
        <v>1.7246998536173246</v>
      </c>
      <c r="N33" s="35">
        <f>'2016'!R32</f>
        <v>1.4281997519906999</v>
      </c>
      <c r="O33" s="35">
        <f>'2017'!R32</f>
        <v>1.2735697948364999</v>
      </c>
      <c r="P33" s="107">
        <f t="shared" si="4"/>
        <v>1.2624459408944475</v>
      </c>
      <c r="Q33" s="94"/>
      <c r="R33" s="112" t="s">
        <v>60</v>
      </c>
      <c r="S33" s="113">
        <f t="shared" ref="S33:AC33" si="64">(STDEV(S21:S32))/SQRT(12)</f>
        <v>18.919277127805369</v>
      </c>
      <c r="T33" s="113">
        <f t="shared" si="64"/>
        <v>22.601350025216085</v>
      </c>
      <c r="U33" s="113">
        <f t="shared" si="64"/>
        <v>17.068616078270946</v>
      </c>
      <c r="V33" s="113">
        <f t="shared" si="64"/>
        <v>21.563452823111788</v>
      </c>
      <c r="W33" s="113">
        <f t="shared" si="64"/>
        <v>18.541162907522676</v>
      </c>
      <c r="X33" s="113">
        <f t="shared" si="64"/>
        <v>22.600461795830881</v>
      </c>
      <c r="Y33" s="113">
        <f t="shared" si="64"/>
        <v>23.534814877499414</v>
      </c>
      <c r="Z33" s="113">
        <f t="shared" si="64"/>
        <v>17.417119123235885</v>
      </c>
      <c r="AA33" s="113">
        <f t="shared" si="64"/>
        <v>22.705705688455577</v>
      </c>
      <c r="AB33" s="113">
        <f t="shared" si="64"/>
        <v>24.151451101134043</v>
      </c>
      <c r="AC33" s="113">
        <f t="shared" si="64"/>
        <v>19.308287788893818</v>
      </c>
      <c r="AD33" s="36"/>
      <c r="AE33" s="36"/>
      <c r="AF33" s="36"/>
      <c r="AG33" s="96">
        <f>'2008'!S32</f>
        <v>0.78700685827649042</v>
      </c>
      <c r="AH33" s="96">
        <f>'2009'!S32</f>
        <v>2.0909681135713667</v>
      </c>
      <c r="AI33" s="96">
        <f>'2010'!S32</f>
        <v>0.35533874508888214</v>
      </c>
      <c r="AJ33" s="96">
        <f>'2011'!S32</f>
        <v>0.19752027433681502</v>
      </c>
      <c r="AK33" s="96">
        <f>'2012'!S32</f>
        <v>0.57652606345028923</v>
      </c>
      <c r="AL33" s="96">
        <f>'2013'!S32</f>
        <v>2.3087302897711046</v>
      </c>
      <c r="AM33" s="96">
        <f>'2014'!S32</f>
        <v>0.3722668833986576</v>
      </c>
      <c r="AN33" s="96">
        <f>'2015'!S32</f>
        <v>1.5445293676429248</v>
      </c>
      <c r="AO33" s="96">
        <f>'2016'!S32</f>
        <v>-0.23777598204983649</v>
      </c>
      <c r="AP33" s="96">
        <f>'2017'!S32</f>
        <v>-1.062301449789288</v>
      </c>
      <c r="AQ33" s="106">
        <f t="shared" si="8"/>
        <v>0.69328091636974065</v>
      </c>
      <c r="AR33" s="36"/>
      <c r="AS33" s="112" t="s">
        <v>60</v>
      </c>
      <c r="AT33" s="113">
        <f t="shared" ref="AT33:BD33" si="65">(STDEV(AT21:AT32))/SQRT(12)</f>
        <v>29.95972134299339</v>
      </c>
      <c r="AU33" s="113">
        <f t="shared" si="65"/>
        <v>45.771262706949265</v>
      </c>
      <c r="AV33" s="113">
        <f t="shared" si="65"/>
        <v>27.472438920162002</v>
      </c>
      <c r="AW33" s="113">
        <f t="shared" si="65"/>
        <v>38.54730319490465</v>
      </c>
      <c r="AX33" s="113">
        <f t="shared" si="65"/>
        <v>31.366014488130126</v>
      </c>
      <c r="AY33" s="113">
        <f t="shared" si="65"/>
        <v>35.322506222491612</v>
      </c>
      <c r="AZ33" s="113">
        <f t="shared" si="65"/>
        <v>39.843007700727355</v>
      </c>
      <c r="BA33" s="113">
        <f t="shared" si="65"/>
        <v>28.91969218697697</v>
      </c>
      <c r="BB33" s="113">
        <f t="shared" si="65"/>
        <v>41.336684623631875</v>
      </c>
      <c r="BC33" s="113">
        <f t="shared" si="65"/>
        <v>36.187117356655733</v>
      </c>
      <c r="BD33" s="113">
        <f t="shared" si="65"/>
        <v>33.783732988482456</v>
      </c>
    </row>
    <row r="34" spans="2:57" ht="15.5" x14ac:dyDescent="0.35">
      <c r="B34" s="4">
        <f>'2008'!G33</f>
        <v>2008</v>
      </c>
      <c r="C34" s="2">
        <v>1</v>
      </c>
      <c r="D34" s="2">
        <f t="shared" si="38"/>
        <v>30</v>
      </c>
      <c r="E34" s="2">
        <f t="shared" si="38"/>
        <v>30</v>
      </c>
      <c r="F34" s="35">
        <f>'2008'!R33</f>
        <v>1.4099604677820001</v>
      </c>
      <c r="G34" s="35">
        <f>'2009'!R33</f>
        <v>0.74799445986787483</v>
      </c>
      <c r="H34" s="35">
        <f>'2010'!R33</f>
        <v>1.600913794662</v>
      </c>
      <c r="I34" s="35">
        <f>'2011'!R33</f>
        <v>0.14183797512337495</v>
      </c>
      <c r="J34" s="35">
        <f>'2012'!R33</f>
        <v>1.4433883505257499</v>
      </c>
      <c r="K34" s="35">
        <f>'2013'!R33</f>
        <v>1.4567106356807995</v>
      </c>
      <c r="L34" s="35">
        <f>'2014'!R33</f>
        <v>0.59983213806180002</v>
      </c>
      <c r="M34" s="35">
        <f>'2015'!R33</f>
        <v>1.0932240038462999</v>
      </c>
      <c r="N34" s="35">
        <f>'2016'!R33</f>
        <v>1.7375397213203996</v>
      </c>
      <c r="O34" s="35">
        <f>'2017'!R33</f>
        <v>0.48052977421814985</v>
      </c>
      <c r="P34" s="107">
        <f t="shared" si="4"/>
        <v>1.0711931321088448</v>
      </c>
      <c r="Q34" s="94"/>
      <c r="R34" s="118" t="s">
        <v>61</v>
      </c>
      <c r="S34" s="109">
        <f>SUM(S21:S32)</f>
        <v>1242.1027309165297</v>
      </c>
      <c r="T34" s="109">
        <f t="shared" ref="T34:AB34" si="66">SUM(T21:T32)</f>
        <v>1509.1644781568914</v>
      </c>
      <c r="U34" s="109">
        <f t="shared" si="66"/>
        <v>1615.0083140042107</v>
      </c>
      <c r="V34" s="109">
        <f t="shared" si="66"/>
        <v>1417.904446523077</v>
      </c>
      <c r="W34" s="109">
        <f t="shared" si="66"/>
        <v>1225.9997333687861</v>
      </c>
      <c r="X34" s="109">
        <f t="shared" si="66"/>
        <v>1496.1021776999178</v>
      </c>
      <c r="Y34" s="109">
        <f t="shared" si="66"/>
        <v>1285.8463853414385</v>
      </c>
      <c r="Z34" s="109">
        <f t="shared" si="66"/>
        <v>1048.7231923450975</v>
      </c>
      <c r="AA34" s="109">
        <f t="shared" si="66"/>
        <v>1528.3392087274271</v>
      </c>
      <c r="AB34" s="109">
        <f t="shared" si="66"/>
        <v>1574.9000548501494</v>
      </c>
      <c r="AC34" s="112">
        <f>AVERAGE(S34:AB34)</f>
        <v>1394.4090721933526</v>
      </c>
      <c r="AD34" s="36"/>
      <c r="AE34" s="36"/>
      <c r="AF34" s="36"/>
      <c r="AG34" s="96">
        <f>'2008'!S33</f>
        <v>0.49295795852570035</v>
      </c>
      <c r="AH34" s="96">
        <f>'2009'!S33</f>
        <v>0.87899851675685547</v>
      </c>
      <c r="AI34" s="96">
        <f>'2010'!S33</f>
        <v>1.1834336964674821</v>
      </c>
      <c r="AJ34" s="96">
        <f>'2011'!S33</f>
        <v>0.23764010631303106</v>
      </c>
      <c r="AK34" s="96">
        <f>'2012'!S33</f>
        <v>0.79874161227857865</v>
      </c>
      <c r="AL34" s="96">
        <f>'2013'!S33</f>
        <v>0.90320844279341972</v>
      </c>
      <c r="AM34" s="96">
        <f>'2014'!S33</f>
        <v>0.47479505960880092</v>
      </c>
      <c r="AN34" s="96">
        <f>'2015'!S33</f>
        <v>1.0688416772989986</v>
      </c>
      <c r="AO34" s="96">
        <f>'2016'!S33</f>
        <v>1.4969959892635163</v>
      </c>
      <c r="AP34" s="96">
        <f>'2017'!S33</f>
        <v>-0.30757385636003681</v>
      </c>
      <c r="AQ34" s="106">
        <f t="shared" si="8"/>
        <v>0.72280392029463481</v>
      </c>
      <c r="AR34" s="36"/>
      <c r="AS34" s="38" t="s">
        <v>61</v>
      </c>
      <c r="AT34" s="66">
        <f>SUM(AT21:AT32)</f>
        <v>1694.4810553398586</v>
      </c>
      <c r="AU34" s="66">
        <f t="shared" ref="AU34:BC34" si="67">SUM(AU21:AU32)</f>
        <v>2310.3279143627078</v>
      </c>
      <c r="AV34" s="66">
        <f t="shared" si="67"/>
        <v>2047.5555848386166</v>
      </c>
      <c r="AW34" s="66">
        <f t="shared" si="67"/>
        <v>2025.5703492682803</v>
      </c>
      <c r="AX34" s="66">
        <f t="shared" si="67"/>
        <v>1671.8556435321111</v>
      </c>
      <c r="AY34" s="66">
        <f t="shared" si="67"/>
        <v>2021.0614807682437</v>
      </c>
      <c r="AZ34" s="66">
        <f t="shared" si="67"/>
        <v>1890.9468491320899</v>
      </c>
      <c r="BA34" s="66">
        <f t="shared" si="67"/>
        <v>1504.012049826785</v>
      </c>
      <c r="BB34" s="66">
        <f t="shared" si="67"/>
        <v>2208.2258322445373</v>
      </c>
      <c r="BC34" s="66">
        <f t="shared" si="67"/>
        <v>2047.7400497848237</v>
      </c>
      <c r="BD34" s="65">
        <f>AVERAGE(AT34:BC34)</f>
        <v>1942.1776809098053</v>
      </c>
      <c r="BE34" s="65"/>
    </row>
    <row r="35" spans="2:57" x14ac:dyDescent="0.35">
      <c r="B35" s="4">
        <f>'2008'!G34</f>
        <v>2008</v>
      </c>
      <c r="C35" s="1">
        <v>1</v>
      </c>
      <c r="D35" s="1">
        <f>D34+1</f>
        <v>31</v>
      </c>
      <c r="E35" s="1">
        <f>E34+1</f>
        <v>31</v>
      </c>
      <c r="F35" s="48">
        <f>'2008'!R34</f>
        <v>0.99189644795999987</v>
      </c>
      <c r="G35" s="48">
        <f>'2009'!R34</f>
        <v>0.68473564506900009</v>
      </c>
      <c r="H35" s="48">
        <f>'2010'!R34</f>
        <v>2.3644789561727251</v>
      </c>
      <c r="I35" s="48">
        <f>'2011'!R34</f>
        <v>0.45350187296249983</v>
      </c>
      <c r="J35" s="48">
        <f>'2012'!R34</f>
        <v>1.0985783587064999</v>
      </c>
      <c r="K35" s="48">
        <f>'2013'!R34</f>
        <v>0.23713353249524999</v>
      </c>
      <c r="L35" s="48">
        <f>'2014'!R34</f>
        <v>2.0690211660120745</v>
      </c>
      <c r="M35" s="48">
        <f>'2015'!R34</f>
        <v>1.1378809539489001</v>
      </c>
      <c r="N35" s="48">
        <f>'2016'!R34</f>
        <v>1.3321259910528749</v>
      </c>
      <c r="O35" s="48">
        <f>'2017'!R34</f>
        <v>0.43067698310887498</v>
      </c>
      <c r="P35" s="107">
        <f t="shared" si="4"/>
        <v>1.0800029907488697</v>
      </c>
      <c r="Q35" s="94"/>
      <c r="AC35" s="94"/>
      <c r="AD35" s="36"/>
      <c r="AE35" s="36"/>
      <c r="AF35" s="36"/>
      <c r="AG35" s="97">
        <f>'2008'!S34</f>
        <v>-0.21872687726685985</v>
      </c>
      <c r="AH35" s="97">
        <f>'2009'!S34</f>
        <v>0.73378348541804073</v>
      </c>
      <c r="AI35" s="97">
        <f>'2010'!S34</f>
        <v>1.5763055884180757</v>
      </c>
      <c r="AJ35" s="97">
        <f>'2011'!S34</f>
        <v>0.37879589727508456</v>
      </c>
      <c r="AK35" s="97">
        <f>'2012'!S34</f>
        <v>0.25417481298136646</v>
      </c>
      <c r="AL35" s="97">
        <f>'2013'!S34</f>
        <v>0.19803121254259223</v>
      </c>
      <c r="AM35" s="97">
        <f>'2014'!S34</f>
        <v>1.7835095778570942</v>
      </c>
      <c r="AN35" s="97">
        <f>'2015'!S34</f>
        <v>0.87836199610841226</v>
      </c>
      <c r="AO35" s="97">
        <f>'2016'!S34</f>
        <v>1.2510775499885736</v>
      </c>
      <c r="AP35" s="97">
        <f>'2017'!S34</f>
        <v>-0.38272923092443906</v>
      </c>
      <c r="AQ35" s="106">
        <f t="shared" si="8"/>
        <v>0.64525840123979417</v>
      </c>
      <c r="AR35" s="36"/>
    </row>
    <row r="36" spans="2:57" ht="15.5" x14ac:dyDescent="0.35">
      <c r="B36" s="4">
        <f>'2008'!G35</f>
        <v>2008</v>
      </c>
      <c r="C36" s="2">
        <v>2</v>
      </c>
      <c r="D36" s="2">
        <v>1</v>
      </c>
      <c r="E36" s="2">
        <f>E35+1</f>
        <v>32</v>
      </c>
      <c r="F36" s="35">
        <f>'2008'!R35</f>
        <v>7.7066464216499986E-2</v>
      </c>
      <c r="G36" s="35">
        <f>'2009'!R35</f>
        <v>1.2463631204044499</v>
      </c>
      <c r="H36" s="35">
        <f>'2010'!R35</f>
        <v>4.2849219317327991</v>
      </c>
      <c r="I36" s="35">
        <f>'2011'!R35</f>
        <v>1.5787144881420001</v>
      </c>
      <c r="J36" s="35">
        <f>'2012'!R35</f>
        <v>1.1914912969244997</v>
      </c>
      <c r="K36" s="35">
        <f>'2013'!R35</f>
        <v>0.32428250917964996</v>
      </c>
      <c r="L36" s="35">
        <f>'2014'!R35</f>
        <v>1.9674910168970245</v>
      </c>
      <c r="M36" s="35">
        <f>'2015'!R35</f>
        <v>1.9599706334620499</v>
      </c>
      <c r="N36" s="35">
        <f>'2016'!R35</f>
        <v>1.6752618260999999</v>
      </c>
      <c r="O36" s="35">
        <f>'2017'!R35</f>
        <v>0.62050696123139992</v>
      </c>
      <c r="P36" s="107">
        <f t="shared" si="4"/>
        <v>1.4926070248290373</v>
      </c>
      <c r="Q36" s="94"/>
      <c r="R36" s="62" t="s">
        <v>62</v>
      </c>
      <c r="S36" s="45">
        <f>AVERAGE(F5:F35)</f>
        <v>0.78611333634316927</v>
      </c>
      <c r="T36" s="35">
        <f>S370</f>
        <v>1.1197756704071611</v>
      </c>
      <c r="U36" s="35">
        <f>T370</f>
        <v>1.5198716947909401</v>
      </c>
      <c r="V36" s="45">
        <f t="shared" ref="V36:AB36" si="68">AVERAGE(I5:I35)</f>
        <v>1.2207714130434406</v>
      </c>
      <c r="W36" s="45">
        <f t="shared" si="68"/>
        <v>0.78759977256638702</v>
      </c>
      <c r="X36" s="45">
        <f t="shared" si="68"/>
        <v>1.0130048681683281</v>
      </c>
      <c r="Y36" s="45">
        <f t="shared" si="68"/>
        <v>1.2349020352792859</v>
      </c>
      <c r="Z36" s="45">
        <f t="shared" si="68"/>
        <v>1.1632643804198395</v>
      </c>
      <c r="AA36" s="45">
        <f t="shared" si="68"/>
        <v>0.89703087540740778</v>
      </c>
      <c r="AB36" s="45">
        <f t="shared" si="68"/>
        <v>1.2136402462536819</v>
      </c>
      <c r="AC36" s="94"/>
      <c r="AD36" s="36"/>
      <c r="AE36" s="36"/>
      <c r="AF36" s="36"/>
      <c r="AG36" s="96">
        <f>'2008'!S35</f>
        <v>-0.14576579194724529</v>
      </c>
      <c r="AH36" s="96">
        <f>'2009'!S35</f>
        <v>0.951121739937282</v>
      </c>
      <c r="AI36" s="96">
        <f>'2010'!S35</f>
        <v>3.3541268600443841</v>
      </c>
      <c r="AJ36" s="96">
        <f>'2011'!S35</f>
        <v>0.45301192324972717</v>
      </c>
      <c r="AK36" s="96">
        <f>'2012'!S35</f>
        <v>0.30783643367534813</v>
      </c>
      <c r="AL36" s="96">
        <f>'2013'!S35</f>
        <v>0.2749894652909371</v>
      </c>
      <c r="AM36" s="96">
        <f>'2014'!S35</f>
        <v>1.3238293605721347</v>
      </c>
      <c r="AN36" s="96">
        <f>'2015'!S35</f>
        <v>1.9424462905472055</v>
      </c>
      <c r="AO36" s="96">
        <f>'2016'!S35</f>
        <v>1.5328228457519035</v>
      </c>
      <c r="AP36" s="96">
        <f>'2017'!S35</f>
        <v>-3.9347621574888865</v>
      </c>
      <c r="AQ36" s="106">
        <f t="shared" si="8"/>
        <v>0.60596569696327907</v>
      </c>
      <c r="AR36" s="36"/>
      <c r="AS36" s="62" t="s">
        <v>62</v>
      </c>
      <c r="AT36" s="98">
        <f t="shared" ref="AT36:BC36" si="69">AVERAGE(AG5:AG35)</f>
        <v>0.31322937323578726</v>
      </c>
      <c r="AU36" s="98">
        <f t="shared" si="69"/>
        <v>0.81404199718930248</v>
      </c>
      <c r="AV36" s="98">
        <f t="shared" si="69"/>
        <v>1.0682550360789331</v>
      </c>
      <c r="AW36" s="98">
        <f t="shared" si="69"/>
        <v>1.0336255503552347</v>
      </c>
      <c r="AX36" s="98">
        <f t="shared" si="69"/>
        <v>0.4537624950245846</v>
      </c>
      <c r="AY36" s="98">
        <f t="shared" si="69"/>
        <v>0.79102863890032427</v>
      </c>
      <c r="AZ36" s="98">
        <f t="shared" si="69"/>
        <v>1.1258574579787137</v>
      </c>
      <c r="BA36" s="98">
        <f t="shared" si="69"/>
        <v>0.8555760496415058</v>
      </c>
      <c r="BB36" s="98">
        <f t="shared" si="69"/>
        <v>0.12753653171355103</v>
      </c>
      <c r="BC36" s="98">
        <f t="shared" si="69"/>
        <v>0.86205780390041298</v>
      </c>
    </row>
    <row r="37" spans="2:57" ht="15.5" x14ac:dyDescent="0.35">
      <c r="B37" s="4">
        <f>'2008'!G36</f>
        <v>2008</v>
      </c>
      <c r="C37" s="2">
        <v>2</v>
      </c>
      <c r="D37" s="2">
        <f t="shared" ref="D37:E52" si="70">D36+1</f>
        <v>2</v>
      </c>
      <c r="E37" s="2">
        <f t="shared" si="38"/>
        <v>33</v>
      </c>
      <c r="F37" s="35">
        <f>'2008'!R36</f>
        <v>0.15255638476199995</v>
      </c>
      <c r="G37" s="35">
        <f>'2009'!R36</f>
        <v>1.6721794622124002</v>
      </c>
      <c r="H37" s="35">
        <f>'2010'!R36</f>
        <v>3.5914733044222502</v>
      </c>
      <c r="I37" s="35">
        <f>'2011'!R36</f>
        <v>1.5889810534886251</v>
      </c>
      <c r="J37" s="35">
        <f>'2012'!R36</f>
        <v>0.26577284801400003</v>
      </c>
      <c r="K37" s="35">
        <f>'2013'!R36</f>
        <v>1.9770771145626</v>
      </c>
      <c r="L37" s="35">
        <f>'2014'!R36</f>
        <v>1.7606839717727998</v>
      </c>
      <c r="M37" s="35">
        <f>'2015'!R36</f>
        <v>0</v>
      </c>
      <c r="N37" s="35">
        <f>'2016'!R36</f>
        <v>0.19295642138534996</v>
      </c>
      <c r="O37" s="35">
        <f>'2017'!R36</f>
        <v>1.0487792241069001</v>
      </c>
      <c r="P37" s="107">
        <f t="shared" si="4"/>
        <v>1.2250459784726926</v>
      </c>
      <c r="Q37" s="94"/>
      <c r="R37" s="63" t="s">
        <v>61</v>
      </c>
      <c r="S37" s="64">
        <f t="shared" ref="S37:AB37" si="71">SUM(F5:F35)</f>
        <v>24.369513426638246</v>
      </c>
      <c r="T37" s="64">
        <f t="shared" si="71"/>
        <v>37.911628442340287</v>
      </c>
      <c r="U37" s="64">
        <f t="shared" si="71"/>
        <v>48.257158613127068</v>
      </c>
      <c r="V37" s="64">
        <f t="shared" si="71"/>
        <v>37.843913804346656</v>
      </c>
      <c r="W37" s="64">
        <f t="shared" si="71"/>
        <v>24.415592949557997</v>
      </c>
      <c r="X37" s="64">
        <f t="shared" si="71"/>
        <v>31.403150913218173</v>
      </c>
      <c r="Y37" s="64">
        <f t="shared" si="71"/>
        <v>38.281963093657865</v>
      </c>
      <c r="Z37" s="64">
        <f t="shared" si="71"/>
        <v>36.061195793015024</v>
      </c>
      <c r="AA37" s="64">
        <f t="shared" si="71"/>
        <v>27.807957137629643</v>
      </c>
      <c r="AB37" s="64">
        <f t="shared" si="71"/>
        <v>37.62284763386414</v>
      </c>
      <c r="AC37" s="94"/>
      <c r="AD37" s="36"/>
      <c r="AE37" s="36"/>
      <c r="AF37" s="36"/>
      <c r="AG37" s="96">
        <f>'2008'!S36</f>
        <v>-9.8844652930558483E-2</v>
      </c>
      <c r="AH37" s="96">
        <f>'2009'!S36</f>
        <v>1.5663767809316536</v>
      </c>
      <c r="AI37" s="96">
        <f>'2010'!S36</f>
        <v>3.3634615866961299</v>
      </c>
      <c r="AJ37" s="96">
        <f>'2011'!S36</f>
        <v>-0.17691501444987451</v>
      </c>
      <c r="AK37" s="96">
        <f>'2012'!S36</f>
        <v>-0.30464181067946117</v>
      </c>
      <c r="AL37" s="96">
        <f>'2013'!S36</f>
        <v>2.0363058358693529</v>
      </c>
      <c r="AM37" s="96">
        <f>'2014'!S36</f>
        <v>0.55355250287356494</v>
      </c>
      <c r="AN37" s="96">
        <f>'2015'!S36</f>
        <v>0.25364036511156185</v>
      </c>
      <c r="AO37" s="96">
        <f>'2016'!S36</f>
        <v>0.23307173767612804</v>
      </c>
      <c r="AP37" s="96">
        <f>'2017'!S36</f>
        <v>-2.1952025434791205</v>
      </c>
      <c r="AQ37" s="106">
        <f t="shared" si="8"/>
        <v>0.52308047876193764</v>
      </c>
      <c r="AR37" s="36"/>
      <c r="AS37" s="63" t="s">
        <v>61</v>
      </c>
      <c r="AT37" s="99">
        <f t="shared" ref="AT37:BC37" si="72">SUM(AG5:AG35)</f>
        <v>9.7101105703094053</v>
      </c>
      <c r="AU37" s="99">
        <f t="shared" si="72"/>
        <v>25.235301912868376</v>
      </c>
      <c r="AV37" s="99">
        <f t="shared" si="72"/>
        <v>33.115906118446929</v>
      </c>
      <c r="AW37" s="99">
        <f t="shared" si="72"/>
        <v>32.042392061012279</v>
      </c>
      <c r="AX37" s="99">
        <f t="shared" si="72"/>
        <v>14.066637345762123</v>
      </c>
      <c r="AY37" s="99">
        <f t="shared" si="72"/>
        <v>24.521887805910051</v>
      </c>
      <c r="AZ37" s="99">
        <f t="shared" si="72"/>
        <v>34.901581197340128</v>
      </c>
      <c r="BA37" s="99">
        <f t="shared" si="72"/>
        <v>26.522857538886679</v>
      </c>
      <c r="BB37" s="99">
        <f t="shared" si="72"/>
        <v>3.9536324831200824</v>
      </c>
      <c r="BC37" s="99">
        <f t="shared" si="72"/>
        <v>26.723791920912802</v>
      </c>
    </row>
    <row r="38" spans="2:57" x14ac:dyDescent="0.35">
      <c r="B38" s="4">
        <f>'2008'!G37</f>
        <v>2008</v>
      </c>
      <c r="C38" s="2">
        <v>2</v>
      </c>
      <c r="D38" s="2">
        <f t="shared" si="70"/>
        <v>3</v>
      </c>
      <c r="E38" s="2">
        <f t="shared" si="70"/>
        <v>34</v>
      </c>
      <c r="F38" s="35">
        <f>'2008'!R37</f>
        <v>1.4292817226159997</v>
      </c>
      <c r="G38" s="35">
        <f>'2009'!R37</f>
        <v>2.02462906051215</v>
      </c>
      <c r="H38" s="35">
        <f>'2010'!R37</f>
        <v>2.2968905398997999</v>
      </c>
      <c r="I38" s="35">
        <f>'2011'!R37</f>
        <v>1.5744996894975749</v>
      </c>
      <c r="J38" s="35">
        <f>'2012'!R37</f>
        <v>0.24440847116399997</v>
      </c>
      <c r="K38" s="35">
        <f>'2013'!R37</f>
        <v>1.0060568551631999</v>
      </c>
      <c r="L38" s="35">
        <f>'2014'!R37</f>
        <v>1.5808067236679997</v>
      </c>
      <c r="M38" s="35">
        <f>'2015'!R37</f>
        <v>2.1983402302202246</v>
      </c>
      <c r="N38" s="35">
        <f>'2016'!R37</f>
        <v>1.9949583612833999</v>
      </c>
      <c r="O38" s="35">
        <f>'2017'!R37</f>
        <v>1.7661657761914498</v>
      </c>
      <c r="P38" s="107">
        <f t="shared" si="4"/>
        <v>1.6116037430215797</v>
      </c>
      <c r="Q38" s="94"/>
      <c r="R38" s="109" t="s">
        <v>63</v>
      </c>
      <c r="S38" s="110">
        <f t="shared" ref="S38:AB38" si="73">STDEV(F5:F35)</f>
        <v>0.52385851369642478</v>
      </c>
      <c r="T38" s="110">
        <f t="shared" si="73"/>
        <v>0.56652795255399369</v>
      </c>
      <c r="U38" s="110">
        <f t="shared" si="73"/>
        <v>0.82386383865612189</v>
      </c>
      <c r="V38" s="110">
        <f t="shared" si="73"/>
        <v>0.61336150156699543</v>
      </c>
      <c r="W38" s="110">
        <f t="shared" si="73"/>
        <v>0.40122305860990165</v>
      </c>
      <c r="X38" s="110">
        <f t="shared" si="73"/>
        <v>0.62667053987564247</v>
      </c>
      <c r="Y38" s="110">
        <f t="shared" si="73"/>
        <v>0.66312487652560492</v>
      </c>
      <c r="Z38" s="110">
        <f t="shared" si="73"/>
        <v>0.63144348209066214</v>
      </c>
      <c r="AA38" s="110">
        <f t="shared" si="73"/>
        <v>0.57668961791434004</v>
      </c>
      <c r="AB38" s="110">
        <f t="shared" si="73"/>
        <v>0.55591558735360636</v>
      </c>
      <c r="AC38" s="94"/>
      <c r="AD38" s="36"/>
      <c r="AE38" s="36"/>
      <c r="AF38" s="36"/>
      <c r="AG38" s="96">
        <f>'2008'!S37</f>
        <v>-9.0787183964447543E-2</v>
      </c>
      <c r="AH38" s="96">
        <f>'2009'!S37</f>
        <v>1.3661503241799089</v>
      </c>
      <c r="AI38" s="96">
        <f>'2010'!S37</f>
        <v>1.4036808581599312</v>
      </c>
      <c r="AJ38" s="96">
        <f>'2011'!S37</f>
        <v>-0.44812806253821652</v>
      </c>
      <c r="AK38" s="96">
        <f>'2012'!S37</f>
        <v>0.10127134873911352</v>
      </c>
      <c r="AL38" s="96">
        <f>'2013'!S37</f>
        <v>0.76757015632750136</v>
      </c>
      <c r="AM38" s="96">
        <f>'2014'!S37</f>
        <v>-0.54899917389116326</v>
      </c>
      <c r="AN38" s="96">
        <f>'2015'!S37</f>
        <v>2.1406461112599162</v>
      </c>
      <c r="AO38" s="96">
        <f>'2016'!S37</f>
        <v>1.4571435492164981</v>
      </c>
      <c r="AP38" s="96">
        <f>'2017'!S37</f>
        <v>0.38445061244762901</v>
      </c>
      <c r="AQ38" s="106">
        <f t="shared" si="8"/>
        <v>0.65329985399366708</v>
      </c>
      <c r="AR38" s="36"/>
      <c r="AS38" s="109" t="s">
        <v>63</v>
      </c>
      <c r="AT38" s="110">
        <f t="shared" ref="AT38:BC38" si="74">STDEV(AG5:AG35)</f>
        <v>0.63302600670119946</v>
      </c>
      <c r="AU38" s="110">
        <f t="shared" si="74"/>
        <v>1.1034136262865104</v>
      </c>
      <c r="AV38" s="110">
        <f t="shared" si="74"/>
        <v>0.94048094941846916</v>
      </c>
      <c r="AW38" s="110">
        <f t="shared" si="74"/>
        <v>0.54186372516056258</v>
      </c>
      <c r="AX38" s="110">
        <f t="shared" si="74"/>
        <v>0.31191372553430141</v>
      </c>
      <c r="AY38" s="110">
        <f t="shared" si="74"/>
        <v>0.73276904018743327</v>
      </c>
      <c r="AZ38" s="110">
        <f t="shared" si="74"/>
        <v>0.62500825292469275</v>
      </c>
      <c r="BA38" s="110">
        <f t="shared" si="74"/>
        <v>0.85231046868921723</v>
      </c>
      <c r="BB38" s="110">
        <f t="shared" si="74"/>
        <v>1.3441000714933788</v>
      </c>
      <c r="BC38" s="110">
        <f t="shared" si="74"/>
        <v>0.75946293778348983</v>
      </c>
    </row>
    <row r="39" spans="2:57" x14ac:dyDescent="0.35">
      <c r="B39" s="4">
        <f>'2008'!G38</f>
        <v>2008</v>
      </c>
      <c r="C39" s="2">
        <v>2</v>
      </c>
      <c r="D39" s="2">
        <f t="shared" si="70"/>
        <v>4</v>
      </c>
      <c r="E39" s="2">
        <f t="shared" si="70"/>
        <v>35</v>
      </c>
      <c r="F39" s="35">
        <f>'2008'!R38</f>
        <v>1.0134965696579998</v>
      </c>
      <c r="G39" s="35">
        <f>'2009'!R38</f>
        <v>1.7884690805688745</v>
      </c>
      <c r="H39" s="35">
        <f>'2010'!R38</f>
        <v>3.6366889207011002</v>
      </c>
      <c r="I39" s="35">
        <f>'2011'!R38</f>
        <v>0.45613828617929991</v>
      </c>
      <c r="J39" s="35">
        <f>'2012'!R38</f>
        <v>1.4771772175679996</v>
      </c>
      <c r="K39" s="35">
        <f>'2013'!R38</f>
        <v>1.7851005077017497</v>
      </c>
      <c r="L39" s="35">
        <f>'2014'!R38</f>
        <v>1.5882582254051998</v>
      </c>
      <c r="M39" s="35">
        <f>'2015'!R38</f>
        <v>1.4327190543971247</v>
      </c>
      <c r="N39" s="35">
        <f>'2016'!R38</f>
        <v>2.2642482277484994</v>
      </c>
      <c r="O39" s="35">
        <f>'2017'!R38</f>
        <v>1.4492130900279747</v>
      </c>
      <c r="P39" s="107">
        <f t="shared" si="4"/>
        <v>1.6891509179955821</v>
      </c>
      <c r="Q39" s="94"/>
      <c r="R39" s="109" t="s">
        <v>59</v>
      </c>
      <c r="S39" s="110">
        <f t="shared" ref="S39:AB39" si="75">(STDEV(F5:F35))/SQRT(31)</f>
        <v>9.4087766571743781E-2</v>
      </c>
      <c r="T39" s="110">
        <f t="shared" si="75"/>
        <v>0.10175142402507044</v>
      </c>
      <c r="U39" s="110">
        <f t="shared" si="75"/>
        <v>0.14797031357077092</v>
      </c>
      <c r="V39" s="110">
        <f t="shared" si="75"/>
        <v>0.11016297774053639</v>
      </c>
      <c r="W39" s="110">
        <f t="shared" si="75"/>
        <v>7.2061788621737802E-2</v>
      </c>
      <c r="X39" s="110">
        <f t="shared" si="75"/>
        <v>0.11255335158564686</v>
      </c>
      <c r="Y39" s="110">
        <f t="shared" si="75"/>
        <v>0.11910074372984909</v>
      </c>
      <c r="Z39" s="110">
        <f t="shared" si="75"/>
        <v>0.11341059731373181</v>
      </c>
      <c r="AA39" s="110">
        <f t="shared" si="75"/>
        <v>0.10357651300121047</v>
      </c>
      <c r="AB39" s="110">
        <f t="shared" si="75"/>
        <v>9.9845386968036437E-2</v>
      </c>
      <c r="AC39" s="94"/>
      <c r="AD39" s="36"/>
      <c r="AE39" s="36"/>
      <c r="AF39" s="36"/>
      <c r="AG39" s="96">
        <f>'2008'!S38</f>
        <v>0.68681782202414776</v>
      </c>
      <c r="AH39" s="96">
        <f>'2009'!S38</f>
        <v>2.0201962367549822</v>
      </c>
      <c r="AI39" s="96">
        <f>'2010'!S38</f>
        <v>2.1034586134255577</v>
      </c>
      <c r="AJ39" s="96">
        <f>'2011'!S38</f>
        <v>-1.9451118009895109E-2</v>
      </c>
      <c r="AK39" s="96">
        <f>'2012'!S38</f>
        <v>0.911608752085598</v>
      </c>
      <c r="AL39" s="96">
        <f>'2013'!S38</f>
        <v>1.5312657863890244</v>
      </c>
      <c r="AM39" s="96">
        <f>'2014'!S38</f>
        <v>-0.4529352182160572</v>
      </c>
      <c r="AN39" s="96">
        <f>'2015'!S38</f>
        <v>1.3817354917476103</v>
      </c>
      <c r="AO39" s="96">
        <f>'2016'!S38</f>
        <v>2.4190095308392907</v>
      </c>
      <c r="AP39" s="96">
        <f>'2017'!S38</f>
        <v>0.65718598639101877</v>
      </c>
      <c r="AQ39" s="106">
        <f t="shared" si="8"/>
        <v>1.1238891883431277</v>
      </c>
      <c r="AR39" s="36"/>
      <c r="AS39" s="109" t="s">
        <v>59</v>
      </c>
      <c r="AT39" s="110">
        <f t="shared" ref="AT39:BC39" si="76">(STDEV(AG5:AG35))/SQRT(31)</f>
        <v>0.11369482712437216</v>
      </c>
      <c r="AU39" s="110">
        <f t="shared" si="76"/>
        <v>0.19817893760964764</v>
      </c>
      <c r="AV39" s="110">
        <f t="shared" si="76"/>
        <v>0.16891536497073217</v>
      </c>
      <c r="AW39" s="110">
        <f t="shared" si="76"/>
        <v>9.7321598014816199E-2</v>
      </c>
      <c r="AX39" s="110">
        <f t="shared" si="76"/>
        <v>5.6021358880884782E-2</v>
      </c>
      <c r="AY39" s="110">
        <f t="shared" si="76"/>
        <v>0.13160920477873392</v>
      </c>
      <c r="AZ39" s="110">
        <f t="shared" si="76"/>
        <v>0.11225479603576637</v>
      </c>
      <c r="BA39" s="110">
        <f t="shared" si="76"/>
        <v>0.15307947914950895</v>
      </c>
      <c r="BB39" s="110">
        <f t="shared" si="76"/>
        <v>0.24140749929477806</v>
      </c>
      <c r="BC39" s="110">
        <f t="shared" si="76"/>
        <v>0.13640357031874545</v>
      </c>
    </row>
    <row r="40" spans="2:57" x14ac:dyDescent="0.35">
      <c r="B40" s="4">
        <f>'2008'!G39</f>
        <v>2008</v>
      </c>
      <c r="C40" s="2">
        <v>2</v>
      </c>
      <c r="D40" s="2">
        <f t="shared" si="70"/>
        <v>5</v>
      </c>
      <c r="E40" s="2">
        <f t="shared" si="70"/>
        <v>36</v>
      </c>
      <c r="F40" s="35">
        <f>'2008'!R39</f>
        <v>0.44078392954799989</v>
      </c>
      <c r="G40" s="35">
        <f>'2009'!R39</f>
        <v>0.37800900560639999</v>
      </c>
      <c r="H40" s="35">
        <f>'2010'!R39</f>
        <v>3.3133459529677496</v>
      </c>
      <c r="I40" s="35">
        <f>'2011'!R39</f>
        <v>1.5732039523200003</v>
      </c>
      <c r="J40" s="35">
        <f>'2012'!R39</f>
        <v>0.56301763323599996</v>
      </c>
      <c r="K40" s="35">
        <f>'2013'!R39</f>
        <v>1.5185735217417</v>
      </c>
      <c r="L40" s="35">
        <f>'2014'!R39</f>
        <v>1.8653546842847994</v>
      </c>
      <c r="M40" s="35">
        <f>'2015'!R39</f>
        <v>2.1239468915692497</v>
      </c>
      <c r="N40" s="35">
        <f>'2016'!R39</f>
        <v>2.0126084061558749</v>
      </c>
      <c r="O40" s="35">
        <f>'2017'!R39</f>
        <v>0.28350675420479987</v>
      </c>
      <c r="P40" s="107">
        <f t="shared" si="4"/>
        <v>1.4072350731634571</v>
      </c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36"/>
      <c r="AE40" s="36"/>
      <c r="AF40" s="36"/>
      <c r="AG40" s="96">
        <f>'2008'!S39</f>
        <v>0.39348638790447199</v>
      </c>
      <c r="AH40" s="96">
        <f>'2009'!S39</f>
        <v>0.55938463917442605</v>
      </c>
      <c r="AI40" s="96">
        <f>'2010'!S39</f>
        <v>0.55267427170192596</v>
      </c>
      <c r="AJ40" s="96">
        <f>'2011'!S39</f>
        <v>-8.6950579008396187E-2</v>
      </c>
      <c r="AK40" s="96">
        <f>'2012'!S39</f>
        <v>0.65345739028496352</v>
      </c>
      <c r="AL40" s="96">
        <f>'2013'!S39</f>
        <v>1.4753687810796634</v>
      </c>
      <c r="AM40" s="96">
        <f>'2014'!S39</f>
        <v>0.72012532252840278</v>
      </c>
      <c r="AN40" s="96">
        <f>'2015'!S39</f>
        <v>2.1977788272597891</v>
      </c>
      <c r="AO40" s="96">
        <f>'2016'!S39</f>
        <v>1.9115400834386991</v>
      </c>
      <c r="AP40" s="96">
        <f>'2017'!S39</f>
        <v>0.11300785432329091</v>
      </c>
      <c r="AQ40" s="106">
        <f t="shared" si="8"/>
        <v>0.84898729786872362</v>
      </c>
      <c r="AR40" s="36"/>
      <c r="AS40" s="38"/>
    </row>
    <row r="41" spans="2:57" x14ac:dyDescent="0.35">
      <c r="B41" s="4">
        <f>'2008'!G40</f>
        <v>2008</v>
      </c>
      <c r="C41" s="2">
        <v>2</v>
      </c>
      <c r="D41" s="2">
        <f t="shared" si="70"/>
        <v>6</v>
      </c>
      <c r="E41" s="2">
        <f t="shared" si="70"/>
        <v>37</v>
      </c>
      <c r="F41" s="35">
        <f>'2008'!R40</f>
        <v>0.57639615335999983</v>
      </c>
      <c r="G41" s="35">
        <f>'2009'!R40</f>
        <v>1.7490315459577497</v>
      </c>
      <c r="H41" s="35">
        <f>'2010'!R40</f>
        <v>3.2320608838097997</v>
      </c>
      <c r="I41" s="35">
        <f>'2011'!R40</f>
        <v>1.9624186963679999</v>
      </c>
      <c r="J41" s="35">
        <f>'2012'!R40</f>
        <v>0.33378523666199994</v>
      </c>
      <c r="K41" s="35">
        <f>'2013'!R40</f>
        <v>0.56325436035419996</v>
      </c>
      <c r="L41" s="35">
        <f>'2014'!R40</f>
        <v>2.0671606234694999</v>
      </c>
      <c r="M41" s="35">
        <f>'2015'!R40</f>
        <v>2.3930060473211245</v>
      </c>
      <c r="N41" s="35">
        <f>'2016'!R40</f>
        <v>0.12382498141199999</v>
      </c>
      <c r="O41" s="35">
        <f>'2017'!R40</f>
        <v>1.2936233321045998</v>
      </c>
      <c r="P41" s="107">
        <f t="shared" si="4"/>
        <v>1.4294561860818973</v>
      </c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36"/>
      <c r="AE41" s="36"/>
      <c r="AF41" s="36"/>
      <c r="AG41" s="96">
        <f>'2008'!S40</f>
        <v>0.7524994544577821</v>
      </c>
      <c r="AH41" s="96">
        <f>'2009'!S40</f>
        <v>2.2828043621929295</v>
      </c>
      <c r="AI41" s="96">
        <f>'2010'!S40</f>
        <v>0.48162454320898368</v>
      </c>
      <c r="AJ41" s="96">
        <f>'2011'!S40</f>
        <v>1.2979853445589016</v>
      </c>
      <c r="AK41" s="96">
        <f>'2012'!S40</f>
        <v>0.4807149142966089</v>
      </c>
      <c r="AL41" s="96">
        <f>'2013'!S40</f>
        <v>0.62561409079220653</v>
      </c>
      <c r="AM41" s="96">
        <f>'2014'!S40</f>
        <v>1.6425605931899445</v>
      </c>
      <c r="AN41" s="96">
        <f>'2015'!S40</f>
        <v>2.6930657135911553</v>
      </c>
      <c r="AO41" s="96">
        <f>'2016'!S40</f>
        <v>0.26514044189282937</v>
      </c>
      <c r="AP41" s="96">
        <f>'2017'!S40</f>
        <v>0.52719520522559149</v>
      </c>
      <c r="AQ41" s="106">
        <f t="shared" si="8"/>
        <v>1.1049204663406933</v>
      </c>
      <c r="AR41" s="36"/>
      <c r="AS41" s="38"/>
    </row>
    <row r="42" spans="2:57" x14ac:dyDescent="0.35">
      <c r="B42" s="4">
        <f>'2008'!G41</f>
        <v>2008</v>
      </c>
      <c r="C42" s="2">
        <v>2</v>
      </c>
      <c r="D42" s="2">
        <f t="shared" si="70"/>
        <v>7</v>
      </c>
      <c r="E42" s="2">
        <f t="shared" si="70"/>
        <v>38</v>
      </c>
      <c r="F42" s="35">
        <f>'2008'!R41</f>
        <v>0.44570510324999985</v>
      </c>
      <c r="G42" s="35">
        <f>'2009'!R41</f>
        <v>2.6228480653380002</v>
      </c>
      <c r="H42" s="35">
        <f>'2010'!R41</f>
        <v>3.4295200317919492</v>
      </c>
      <c r="I42" s="35">
        <f>'2011'!R41</f>
        <v>2.0007554744362497</v>
      </c>
      <c r="J42" s="35">
        <f>'2012'!R41</f>
        <v>0.53030803557599993</v>
      </c>
      <c r="K42" s="35">
        <f>'2013'!R41</f>
        <v>0.442951677095625</v>
      </c>
      <c r="L42" s="35">
        <f>'2014'!R41</f>
        <v>2.2162746423155997</v>
      </c>
      <c r="M42" s="35">
        <f>'2015'!R41</f>
        <v>2.0338983760382248</v>
      </c>
      <c r="N42" s="35">
        <f>'2016'!R41</f>
        <v>0.76527197876699993</v>
      </c>
      <c r="O42" s="35">
        <f>'2017'!R41</f>
        <v>2.0426136911714998</v>
      </c>
      <c r="P42" s="107">
        <f t="shared" si="4"/>
        <v>1.6530147075780151</v>
      </c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36"/>
      <c r="AE42" s="36"/>
      <c r="AF42" s="36"/>
      <c r="AG42" s="96">
        <f>'2008'!S41</f>
        <v>0.60270484737970909</v>
      </c>
      <c r="AH42" s="96">
        <f>'2009'!S41</f>
        <v>2.7021834523867128</v>
      </c>
      <c r="AI42" s="96">
        <f>'2010'!S41</f>
        <v>2.222824511656301</v>
      </c>
      <c r="AJ42" s="96">
        <f>'2011'!S41</f>
        <v>1.6797606316739093</v>
      </c>
      <c r="AK42" s="96">
        <f>'2012'!S41</f>
        <v>0.34293831013566994</v>
      </c>
      <c r="AL42" s="96">
        <f>'2013'!S41</f>
        <v>0.43542477731193574</v>
      </c>
      <c r="AM42" s="96">
        <f>'2014'!S41</f>
        <v>1.9585830606722776</v>
      </c>
      <c r="AN42" s="96">
        <f>'2015'!S41</f>
        <v>2.0567808310874569</v>
      </c>
      <c r="AO42" s="96">
        <f>'2016'!S41</f>
        <v>0.51782262085411446</v>
      </c>
      <c r="AP42" s="96">
        <f>'2017'!S41</f>
        <v>1.3693231592796657</v>
      </c>
      <c r="AQ42" s="106">
        <f t="shared" si="8"/>
        <v>1.3888346202437751</v>
      </c>
      <c r="AR42" s="36"/>
      <c r="AS42" s="38"/>
      <c r="AZ42" s="133" t="s">
        <v>64</v>
      </c>
      <c r="BA42" s="133" t="s">
        <v>8</v>
      </c>
      <c r="BB42" s="133" t="s">
        <v>65</v>
      </c>
    </row>
    <row r="43" spans="2:57" x14ac:dyDescent="0.35">
      <c r="B43" s="4">
        <f>'2008'!G42</f>
        <v>2008</v>
      </c>
      <c r="C43" s="2">
        <v>2</v>
      </c>
      <c r="D43" s="2">
        <f t="shared" si="70"/>
        <v>8</v>
      </c>
      <c r="E43" s="2">
        <f t="shared" si="70"/>
        <v>39</v>
      </c>
      <c r="F43" s="35">
        <f>'2008'!R42</f>
        <v>1.2626346718349999</v>
      </c>
      <c r="G43" s="35">
        <f>'2009'!R42</f>
        <v>2.2520263307849997</v>
      </c>
      <c r="H43" s="35">
        <f>'2010'!R42</f>
        <v>3.5682877986214501</v>
      </c>
      <c r="I43" s="35">
        <f>'2011'!R42</f>
        <v>2.2306712855018995</v>
      </c>
      <c r="J43" s="35">
        <f>'2012'!R42</f>
        <v>0.36877861253699995</v>
      </c>
      <c r="K43" s="35">
        <f>'2013'!R42</f>
        <v>1.1299663118123999</v>
      </c>
      <c r="L43" s="35">
        <f>'2014'!R42</f>
        <v>2.2625412877084501</v>
      </c>
      <c r="M43" s="35">
        <f>'2015'!R42</f>
        <v>1.4816102029805998</v>
      </c>
      <c r="N43" s="35">
        <f>'2016'!R42</f>
        <v>0.79601408921640004</v>
      </c>
      <c r="O43" s="35">
        <f>'2017'!R42</f>
        <v>2.1046209709518005</v>
      </c>
      <c r="P43" s="107">
        <f t="shared" si="4"/>
        <v>1.7457151561949995</v>
      </c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36"/>
      <c r="AE43" s="36"/>
      <c r="AF43" s="36"/>
      <c r="AG43" s="96">
        <f>'2008'!S42</f>
        <v>0.91182678869058909</v>
      </c>
      <c r="AH43" s="96">
        <f>'2009'!S42</f>
        <v>2.7468999606362665</v>
      </c>
      <c r="AI43" s="96">
        <f>'2010'!S42</f>
        <v>1.5811091634692738</v>
      </c>
      <c r="AJ43" s="96">
        <f>'2011'!S42</f>
        <v>2.0696571608114587</v>
      </c>
      <c r="AK43" s="96">
        <f>'2012'!S42</f>
        <v>0.2264483576069693</v>
      </c>
      <c r="AL43" s="96">
        <f>'2013'!S42</f>
        <v>1.2320879229945414</v>
      </c>
      <c r="AM43" s="96">
        <f>'2014'!S42</f>
        <v>1.860336079015956</v>
      </c>
      <c r="AN43" s="96">
        <f>'2015'!S42</f>
        <v>1.381249299493662</v>
      </c>
      <c r="AO43" s="96">
        <f>'2016'!S42</f>
        <v>0.75751706156940513</v>
      </c>
      <c r="AP43" s="96">
        <f>'2017'!S42</f>
        <v>2.157575496092254</v>
      </c>
      <c r="AQ43" s="106">
        <f t="shared" si="8"/>
        <v>1.4924707290380379</v>
      </c>
      <c r="AR43" s="36"/>
      <c r="AS43" s="38"/>
      <c r="AY43" t="s">
        <v>40</v>
      </c>
      <c r="AZ43">
        <v>28.179999999999996</v>
      </c>
      <c r="BA43" s="132">
        <f>AC21</f>
        <v>34.397492180739519</v>
      </c>
      <c r="BB43" s="132">
        <f>BD21</f>
        <v>23.079409895456887</v>
      </c>
    </row>
    <row r="44" spans="2:57" x14ac:dyDescent="0.35">
      <c r="B44" s="4">
        <f>'2008'!G43</f>
        <v>2008</v>
      </c>
      <c r="C44" s="2">
        <v>2</v>
      </c>
      <c r="D44" s="2">
        <f t="shared" si="70"/>
        <v>9</v>
      </c>
      <c r="E44" s="2">
        <f t="shared" si="70"/>
        <v>40</v>
      </c>
      <c r="F44" s="35">
        <f>'2008'!R43</f>
        <v>0.9486667364579997</v>
      </c>
      <c r="G44" s="35">
        <f>'2009'!R43</f>
        <v>0.67941665193599976</v>
      </c>
      <c r="H44" s="35">
        <f>'2010'!R43</f>
        <v>3.3683468221952251</v>
      </c>
      <c r="I44" s="35">
        <f>'2011'!R43</f>
        <v>2.3527787674691996</v>
      </c>
      <c r="J44" s="35">
        <f>'2012'!R43</f>
        <v>0.7236335449889999</v>
      </c>
      <c r="K44" s="35">
        <f>'2013'!R43</f>
        <v>2.0861917402431747</v>
      </c>
      <c r="L44" s="35">
        <f>'2014'!R43</f>
        <v>2.4344099640888746</v>
      </c>
      <c r="M44" s="35">
        <f>'2015'!R43</f>
        <v>9.7965981694349974E-2</v>
      </c>
      <c r="N44" s="35">
        <f>'2016'!R43</f>
        <v>2.1417112481362497</v>
      </c>
      <c r="O44" s="35">
        <f>'2017'!R43</f>
        <v>0.59448957044399986</v>
      </c>
      <c r="P44" s="107">
        <f t="shared" si="4"/>
        <v>1.5427611027654073</v>
      </c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36"/>
      <c r="AE44" s="36"/>
      <c r="AF44" s="36"/>
      <c r="AG44" s="96">
        <f>'2008'!S43</f>
        <v>0.75097677183728384</v>
      </c>
      <c r="AH44" s="96">
        <f>'2009'!S43</f>
        <v>0.67946004142294714</v>
      </c>
      <c r="AI44" s="96">
        <f>'2010'!S43</f>
        <v>0.58634256649585759</v>
      </c>
      <c r="AJ44" s="96">
        <f>'2011'!S43</f>
        <v>2.2864353405906481</v>
      </c>
      <c r="AK44" s="96">
        <f>'2012'!S43</f>
        <v>0.41482575277933109</v>
      </c>
      <c r="AL44" s="96">
        <f>'2013'!S43</f>
        <v>2.2716417954196353</v>
      </c>
      <c r="AM44" s="96">
        <f>'2014'!S43</f>
        <v>2.5612926055208329</v>
      </c>
      <c r="AN44" s="96">
        <f>'2015'!S43</f>
        <v>0.23653290760562409</v>
      </c>
      <c r="AO44" s="96">
        <f>'2016'!S43</f>
        <v>1.8557117052059842</v>
      </c>
      <c r="AP44" s="96">
        <f>'2017'!S43</f>
        <v>0.54163543119756807</v>
      </c>
      <c r="AQ44" s="106">
        <f t="shared" si="8"/>
        <v>1.2184854918075714</v>
      </c>
      <c r="AR44" s="36"/>
      <c r="AS44" s="38"/>
      <c r="AY44" t="s">
        <v>41</v>
      </c>
      <c r="AZ44">
        <v>49.519999999999996</v>
      </c>
      <c r="BA44" s="132">
        <f t="shared" ref="BA44:BA54" si="77">AC22</f>
        <v>54.878676214330028</v>
      </c>
      <c r="BB44" s="132">
        <f t="shared" ref="BB44:BB54" si="78">BD22</f>
        <v>44.752008994423413</v>
      </c>
    </row>
    <row r="45" spans="2:57" x14ac:dyDescent="0.35">
      <c r="B45" s="4">
        <f>'2008'!G44</f>
        <v>2008</v>
      </c>
      <c r="C45" s="2">
        <v>2</v>
      </c>
      <c r="D45" s="2">
        <f t="shared" si="70"/>
        <v>10</v>
      </c>
      <c r="E45" s="2">
        <f t="shared" si="70"/>
        <v>41</v>
      </c>
      <c r="F45" s="35">
        <f>'2008'!R44</f>
        <v>1.8672944223622494</v>
      </c>
      <c r="G45" s="35">
        <f>'2009'!R44</f>
        <v>2.0602515804502497</v>
      </c>
      <c r="H45" s="35">
        <f>'2010'!R44</f>
        <v>3.0653335324399498</v>
      </c>
      <c r="I45" s="35">
        <f>'2011'!R44</f>
        <v>2.1804959414157001</v>
      </c>
      <c r="J45" s="35">
        <f>'2012'!R44</f>
        <v>0.71386486784999992</v>
      </c>
      <c r="K45" s="35">
        <f>'2013'!R44</f>
        <v>0.65872120109219989</v>
      </c>
      <c r="L45" s="35">
        <f>'2014'!R44</f>
        <v>2.1300488768354242</v>
      </c>
      <c r="M45" s="35">
        <f>'2015'!R44</f>
        <v>0.35843530733099999</v>
      </c>
      <c r="N45" s="35">
        <f>'2016'!R44</f>
        <v>1.4666090952699748</v>
      </c>
      <c r="O45" s="35">
        <f>'2017'!R44</f>
        <v>1.7613131158358999</v>
      </c>
      <c r="P45" s="107">
        <f t="shared" si="4"/>
        <v>1.6262367940882647</v>
      </c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36"/>
      <c r="AE45" s="36"/>
      <c r="AF45" s="36"/>
      <c r="AG45" s="96">
        <f>'2008'!S44</f>
        <v>2.1192537982030708</v>
      </c>
      <c r="AH45" s="96">
        <f>'2009'!S44</f>
        <v>1.9640780352223461</v>
      </c>
      <c r="AI45" s="96">
        <f>'2010'!S44</f>
        <v>2.5836091769091829</v>
      </c>
      <c r="AJ45" s="96">
        <f>'2011'!S44</f>
        <v>1.914091632005503</v>
      </c>
      <c r="AK45" s="96">
        <f>'2012'!S44</f>
        <v>0.48106078646957873</v>
      </c>
      <c r="AL45" s="96">
        <f>'2013'!S44</f>
        <v>0.72893869021351865</v>
      </c>
      <c r="AM45" s="96">
        <f>'2014'!S44</f>
        <v>2.0606141573664716</v>
      </c>
      <c r="AN45" s="96">
        <f>'2015'!S44</f>
        <v>0.37919950493019805</v>
      </c>
      <c r="AO45" s="96">
        <f>'2016'!S44</f>
        <v>1.3520014774428364</v>
      </c>
      <c r="AP45" s="96">
        <f>'2017'!S44</f>
        <v>1.1614659778709586</v>
      </c>
      <c r="AQ45" s="106">
        <f t="shared" si="8"/>
        <v>1.4744313236633666</v>
      </c>
      <c r="AR45" s="36"/>
      <c r="AS45" s="38"/>
      <c r="AY45" t="s">
        <v>42</v>
      </c>
      <c r="AZ45">
        <v>77.649999999999991</v>
      </c>
      <c r="BA45" s="132">
        <f t="shared" si="77"/>
        <v>83.383227896039756</v>
      </c>
      <c r="BB45" s="132">
        <f t="shared" si="78"/>
        <v>91.843192499644516</v>
      </c>
    </row>
    <row r="46" spans="2:57" x14ac:dyDescent="0.35">
      <c r="B46" s="4">
        <f>'2008'!G45</f>
        <v>2008</v>
      </c>
      <c r="C46" s="2">
        <v>2</v>
      </c>
      <c r="D46" s="2">
        <f t="shared" si="70"/>
        <v>11</v>
      </c>
      <c r="E46" s="2">
        <f t="shared" si="70"/>
        <v>42</v>
      </c>
      <c r="F46" s="35">
        <f>'2008'!R45</f>
        <v>1.5623658285007498</v>
      </c>
      <c r="G46" s="35">
        <f>'2009'!R45</f>
        <v>2.3825604632305497</v>
      </c>
      <c r="H46" s="35">
        <f>'2010'!R45</f>
        <v>3.8468549615579999</v>
      </c>
      <c r="I46" s="35">
        <f>'2011'!R45</f>
        <v>1.8817875735957001</v>
      </c>
      <c r="J46" s="35">
        <f>'2012'!R45</f>
        <v>1.0166496570000001</v>
      </c>
      <c r="K46" s="35">
        <f>'2013'!R45</f>
        <v>0.48278887289437505</v>
      </c>
      <c r="L46" s="35">
        <f>'2014'!R45</f>
        <v>2.3975422938884998</v>
      </c>
      <c r="M46" s="35">
        <f>'2015'!R45</f>
        <v>1.7291147898150003</v>
      </c>
      <c r="N46" s="35">
        <f>'2016'!R45</f>
        <v>1.7349710847473998</v>
      </c>
      <c r="O46" s="35">
        <f>'2017'!R45</f>
        <v>2.1962697274223992</v>
      </c>
      <c r="P46" s="107">
        <f t="shared" si="4"/>
        <v>1.9230905252652675</v>
      </c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36"/>
      <c r="AE46" s="36"/>
      <c r="AF46" s="36"/>
      <c r="AG46" s="96">
        <f>'2008'!S45</f>
        <v>1.8340262683558581</v>
      </c>
      <c r="AH46" s="96">
        <f>'2009'!S45</f>
        <v>2.5460370690813945</v>
      </c>
      <c r="AI46" s="96">
        <f>'2010'!S45</f>
        <v>2.2990176017800796</v>
      </c>
      <c r="AJ46" s="96">
        <f>'2011'!S45</f>
        <v>0.33552375378321464</v>
      </c>
      <c r="AK46" s="96">
        <f>'2012'!S45</f>
        <v>0.16699951465814905</v>
      </c>
      <c r="AL46" s="96">
        <f>'2013'!S45</f>
        <v>0.53560908064876911</v>
      </c>
      <c r="AM46" s="96">
        <f>'2014'!S45</f>
        <v>2.082660896747182</v>
      </c>
      <c r="AN46" s="96">
        <f>'2015'!S45</f>
        <v>1.3912026662303449</v>
      </c>
      <c r="AO46" s="96">
        <f>'2016'!S45</f>
        <v>1.4177719166580849</v>
      </c>
      <c r="AP46" s="96">
        <f>'2017'!S45</f>
        <v>1.6905425251292689</v>
      </c>
      <c r="AQ46" s="106">
        <f t="shared" si="8"/>
        <v>1.4299391293072348</v>
      </c>
      <c r="AR46" s="36"/>
      <c r="AS46" s="38"/>
      <c r="AY46" t="s">
        <v>43</v>
      </c>
      <c r="AZ46">
        <v>111.05999999999999</v>
      </c>
      <c r="BA46" s="132">
        <f t="shared" si="77"/>
        <v>104.34418655907541</v>
      </c>
      <c r="BB46" s="132">
        <f t="shared" si="78"/>
        <v>138.21253095845725</v>
      </c>
    </row>
    <row r="47" spans="2:57" x14ac:dyDescent="0.35">
      <c r="B47" s="4">
        <f>'2008'!G46</f>
        <v>2008</v>
      </c>
      <c r="C47" s="2">
        <v>2</v>
      </c>
      <c r="D47" s="2">
        <f t="shared" si="70"/>
        <v>12</v>
      </c>
      <c r="E47" s="2">
        <f t="shared" si="70"/>
        <v>43</v>
      </c>
      <c r="F47" s="35">
        <f>'2008'!R46</f>
        <v>0.60468553512000001</v>
      </c>
      <c r="G47" s="35">
        <f>'2009'!R46</f>
        <v>1.4440532246673747</v>
      </c>
      <c r="H47" s="35">
        <f>'2010'!R46</f>
        <v>4.1605532637650997</v>
      </c>
      <c r="I47" s="35">
        <f>'2011'!R46</f>
        <v>1.9243129973643003</v>
      </c>
      <c r="J47" s="35">
        <f>'2012'!R46</f>
        <v>0.71031396107699984</v>
      </c>
      <c r="K47" s="35">
        <f>'2013'!R46</f>
        <v>1.0053692660231999</v>
      </c>
      <c r="L47" s="35">
        <f>'2014'!R46</f>
        <v>0</v>
      </c>
      <c r="M47" s="35">
        <f>'2015'!R46</f>
        <v>1.0711564443168748</v>
      </c>
      <c r="N47" s="35">
        <f>'2016'!R46</f>
        <v>1.6361705417343744</v>
      </c>
      <c r="O47" s="35">
        <f>'2017'!R46</f>
        <v>1.2896396125247249</v>
      </c>
      <c r="P47" s="107">
        <f t="shared" si="4"/>
        <v>1.3846254846592951</v>
      </c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36"/>
      <c r="AE47" s="36"/>
      <c r="AF47" s="36"/>
      <c r="AG47" s="96">
        <f>'2008'!S46</f>
        <v>0.56916331170402412</v>
      </c>
      <c r="AH47" s="96">
        <f>'2009'!S46</f>
        <v>1.3476932401503026</v>
      </c>
      <c r="AI47" s="96">
        <f>'2010'!S46</f>
        <v>3.6700778410681547</v>
      </c>
      <c r="AJ47" s="96">
        <f>'2011'!S46</f>
        <v>0.83141348715177699</v>
      </c>
      <c r="AK47" s="96">
        <f>'2012'!S46</f>
        <v>0.33275926807132511</v>
      </c>
      <c r="AL47" s="96">
        <f>'2013'!S46</f>
        <v>0.82359953205048331</v>
      </c>
      <c r="AM47" s="96">
        <f>'2014'!S46</f>
        <v>0.25523333333333331</v>
      </c>
      <c r="AN47" s="96">
        <f>'2015'!S46</f>
        <v>0.67081930797086631</v>
      </c>
      <c r="AO47" s="96">
        <f>'2016'!S46</f>
        <v>1.6373816153444876</v>
      </c>
      <c r="AP47" s="96">
        <f>'2017'!S46</f>
        <v>1.0825870531871691</v>
      </c>
      <c r="AQ47" s="106">
        <f t="shared" si="8"/>
        <v>1.1220727990031922</v>
      </c>
      <c r="AR47" s="36"/>
      <c r="AS47" s="38"/>
      <c r="AY47" t="s">
        <v>44</v>
      </c>
      <c r="AZ47">
        <v>145.69</v>
      </c>
      <c r="BA47" s="132">
        <f t="shared" si="77"/>
        <v>133.25141287376488</v>
      </c>
      <c r="BB47" s="132">
        <f t="shared" si="78"/>
        <v>189.18066203365268</v>
      </c>
    </row>
    <row r="48" spans="2:57" x14ac:dyDescent="0.35">
      <c r="B48" s="4">
        <f>'2008'!G47</f>
        <v>2008</v>
      </c>
      <c r="C48" s="2">
        <v>2</v>
      </c>
      <c r="D48" s="2">
        <f t="shared" si="70"/>
        <v>13</v>
      </c>
      <c r="E48" s="2">
        <f t="shared" si="70"/>
        <v>44</v>
      </c>
      <c r="F48" s="35">
        <f>'2008'!R47</f>
        <v>1.4194491979139998</v>
      </c>
      <c r="G48" s="35">
        <f>'2009'!R47</f>
        <v>1.3259038004709751</v>
      </c>
      <c r="H48" s="35">
        <f>'2010'!R47</f>
        <v>4.349434614441976</v>
      </c>
      <c r="I48" s="35">
        <f>'2011'!R47</f>
        <v>0.71666433791999973</v>
      </c>
      <c r="J48" s="35">
        <f>'2012'!R47</f>
        <v>0.28105942800150002</v>
      </c>
      <c r="K48" s="35">
        <f>'2013'!R47</f>
        <v>2.0343148586030253</v>
      </c>
      <c r="L48" s="35">
        <f>'2014'!R47</f>
        <v>0</v>
      </c>
      <c r="M48" s="35">
        <f>'2015'!R47</f>
        <v>0.68857190133509993</v>
      </c>
      <c r="N48" s="35">
        <f>'2016'!R47</f>
        <v>2.4191252258579996</v>
      </c>
      <c r="O48" s="35">
        <f>'2017'!R47</f>
        <v>0.95483981352989988</v>
      </c>
      <c r="P48" s="107">
        <f t="shared" si="4"/>
        <v>1.4189363178074477</v>
      </c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36"/>
      <c r="AE48" s="36"/>
      <c r="AF48" s="36"/>
      <c r="AG48" s="96">
        <f>'2008'!S47</f>
        <v>1.3655373054281099</v>
      </c>
      <c r="AH48" s="96">
        <f>'2009'!S47</f>
        <v>1.6883501810974768</v>
      </c>
      <c r="AI48" s="96">
        <f>'2010'!S47</f>
        <v>4.2133021568866154</v>
      </c>
      <c r="AJ48" s="96">
        <f>'2011'!S47</f>
        <v>0.29955086846840689</v>
      </c>
      <c r="AK48" s="96">
        <f>'2012'!S47</f>
        <v>0.41568537441764841</v>
      </c>
      <c r="AL48" s="96">
        <f>'2013'!S47</f>
        <v>1.8435927615810608</v>
      </c>
      <c r="AM48" s="96">
        <f>'2014'!S47</f>
        <v>0.28047088846880902</v>
      </c>
      <c r="AN48" s="96">
        <f>'2015'!S47</f>
        <v>0.55340708912279735</v>
      </c>
      <c r="AO48" s="96">
        <f>'2016'!S47</f>
        <v>2.8240366240665971</v>
      </c>
      <c r="AP48" s="96">
        <f>'2017'!S47</f>
        <v>0.41629649654722989</v>
      </c>
      <c r="AQ48" s="106">
        <f t="shared" si="8"/>
        <v>1.3900229746084751</v>
      </c>
      <c r="AR48" s="36"/>
      <c r="AS48" s="38"/>
      <c r="AY48" t="s">
        <v>45</v>
      </c>
      <c r="AZ48">
        <v>187.44</v>
      </c>
      <c r="BA48" s="132">
        <f t="shared" si="77"/>
        <v>210.36992696196563</v>
      </c>
      <c r="BB48" s="132">
        <f t="shared" si="78"/>
        <v>331.11059740665036</v>
      </c>
    </row>
    <row r="49" spans="2:55" x14ac:dyDescent="0.35">
      <c r="B49" s="4">
        <f>'2008'!G48</f>
        <v>2008</v>
      </c>
      <c r="C49" s="2">
        <v>2</v>
      </c>
      <c r="D49" s="2">
        <f t="shared" si="70"/>
        <v>14</v>
      </c>
      <c r="E49" s="2">
        <f t="shared" si="70"/>
        <v>45</v>
      </c>
      <c r="F49" s="35">
        <f>'2008'!R48</f>
        <v>1.4165318554199997</v>
      </c>
      <c r="G49" s="35">
        <f>'2009'!R48</f>
        <v>2.4244707402863996</v>
      </c>
      <c r="H49" s="35">
        <f>'2010'!R48</f>
        <v>2.28885188615055</v>
      </c>
      <c r="I49" s="35">
        <f>'2011'!R48</f>
        <v>0.40826955809024995</v>
      </c>
      <c r="J49" s="35">
        <f>'2012'!R48</f>
        <v>1.27390622238</v>
      </c>
      <c r="K49" s="35">
        <f>'2013'!R48</f>
        <v>2.0239711850456996</v>
      </c>
      <c r="L49" s="35">
        <f>'2014'!R48</f>
        <v>0</v>
      </c>
      <c r="M49" s="35">
        <f>'2015'!R48</f>
        <v>0.66993381542520014</v>
      </c>
      <c r="N49" s="35">
        <f>'2016'!R48</f>
        <v>1.5774414659627998</v>
      </c>
      <c r="O49" s="35">
        <f>'2017'!R48</f>
        <v>1.7636340975347247</v>
      </c>
      <c r="P49" s="107">
        <f t="shared" si="4"/>
        <v>1.3847010826295623</v>
      </c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36"/>
      <c r="AE49" s="36"/>
      <c r="AF49" s="36"/>
      <c r="AG49" s="96">
        <f>'2008'!S48</f>
        <v>0.73967794458997616</v>
      </c>
      <c r="AH49" s="96">
        <f>'2009'!S48</f>
        <v>3.0021288464026403</v>
      </c>
      <c r="AI49" s="96">
        <f>'2010'!S48</f>
        <v>2.4313115498302715</v>
      </c>
      <c r="AJ49" s="96">
        <f>'2011'!S48</f>
        <v>0.18871070616576019</v>
      </c>
      <c r="AK49" s="96">
        <f>'2012'!S48</f>
        <v>1.3995322188538031</v>
      </c>
      <c r="AL49" s="96">
        <f>'2013'!S48</f>
        <v>2.0398351077971753</v>
      </c>
      <c r="AM49" s="96">
        <f>'2014'!S48</f>
        <v>0.279775</v>
      </c>
      <c r="AN49" s="96">
        <f>'2015'!S48</f>
        <v>0.42095143985672651</v>
      </c>
      <c r="AO49" s="96">
        <f>'2016'!S48</f>
        <v>1.5536767289827123</v>
      </c>
      <c r="AP49" s="96">
        <f>'2017'!S48</f>
        <v>1.2286668192575989</v>
      </c>
      <c r="AQ49" s="106">
        <f t="shared" si="8"/>
        <v>1.3284266361736665</v>
      </c>
      <c r="AR49" s="36"/>
      <c r="AS49" s="38"/>
      <c r="AY49" t="s">
        <v>46</v>
      </c>
      <c r="AZ49">
        <v>198.81000000000003</v>
      </c>
      <c r="BA49" s="132">
        <f t="shared" si="77"/>
        <v>219.59391980430996</v>
      </c>
      <c r="BB49" s="132">
        <f t="shared" si="78"/>
        <v>352.52734826086754</v>
      </c>
    </row>
    <row r="50" spans="2:55" x14ac:dyDescent="0.35">
      <c r="B50" s="4">
        <f>'2008'!G49</f>
        <v>2008</v>
      </c>
      <c r="C50" s="2">
        <v>2</v>
      </c>
      <c r="D50" s="2">
        <f t="shared" si="70"/>
        <v>15</v>
      </c>
      <c r="E50" s="2">
        <f t="shared" si="70"/>
        <v>46</v>
      </c>
      <c r="F50" s="35">
        <f>'2008'!R49</f>
        <v>1.557433604259</v>
      </c>
      <c r="G50" s="35">
        <f>'2009'!R49</f>
        <v>1.7845735197394497</v>
      </c>
      <c r="H50" s="35">
        <f>'2010'!R49</f>
        <v>4.8669241466917494</v>
      </c>
      <c r="I50" s="35">
        <f>'2011'!R49</f>
        <v>0.144771770643225</v>
      </c>
      <c r="J50" s="35">
        <f>'2012'!R49</f>
        <v>1.5771477671729999</v>
      </c>
      <c r="K50" s="35">
        <f>'2013'!R49</f>
        <v>1.5739817875346249</v>
      </c>
      <c r="L50" s="35">
        <f>'2014'!R49</f>
        <v>0.28669078305810003</v>
      </c>
      <c r="M50" s="35">
        <f>'2015'!R49</f>
        <v>2.1341047932749997</v>
      </c>
      <c r="N50" s="35">
        <f>'2016'!R49</f>
        <v>2.6650120136729996</v>
      </c>
      <c r="O50" s="35">
        <f>'2017'!R49</f>
        <v>1.1886360830206497</v>
      </c>
      <c r="P50" s="107">
        <f t="shared" si="4"/>
        <v>1.7779276269067796</v>
      </c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36"/>
      <c r="AE50" s="36"/>
      <c r="AF50" s="36"/>
      <c r="AG50" s="96">
        <f>'2008'!S49</f>
        <v>-0.25438739470726851</v>
      </c>
      <c r="AH50" s="96">
        <f>'2009'!S49</f>
        <v>2.2372396352179664</v>
      </c>
      <c r="AI50" s="96">
        <f>'2010'!S49</f>
        <v>4.127535527851335</v>
      </c>
      <c r="AJ50" s="96">
        <f>'2011'!S49</f>
        <v>0.15300663197936068</v>
      </c>
      <c r="AK50" s="96">
        <f>'2012'!S49</f>
        <v>1.4637951854494842</v>
      </c>
      <c r="AL50" s="96">
        <f>'2013'!S49</f>
        <v>1.4781389486419481</v>
      </c>
      <c r="AM50" s="96">
        <f>'2014'!S49</f>
        <v>0.43764484187193475</v>
      </c>
      <c r="AN50" s="96">
        <f>'2015'!S49</f>
        <v>1.9329026053180043</v>
      </c>
      <c r="AO50" s="96">
        <f>'2016'!S49</f>
        <v>3.1189392265188762</v>
      </c>
      <c r="AP50" s="96">
        <f>'2017'!S49</f>
        <v>0.16845060076854035</v>
      </c>
      <c r="AQ50" s="106">
        <f t="shared" si="8"/>
        <v>1.4863265808910182</v>
      </c>
      <c r="AR50" s="36"/>
      <c r="AS50" s="38"/>
      <c r="AY50" t="s">
        <v>47</v>
      </c>
      <c r="AZ50">
        <v>167.18</v>
      </c>
      <c r="BA50" s="132">
        <f t="shared" si="77"/>
        <v>203.95670429967231</v>
      </c>
      <c r="BB50" s="132">
        <f t="shared" si="78"/>
        <v>299.36370761156468</v>
      </c>
    </row>
    <row r="51" spans="2:55" x14ac:dyDescent="0.35">
      <c r="B51" s="4">
        <f>'2008'!G50</f>
        <v>2008</v>
      </c>
      <c r="C51" s="2">
        <v>2</v>
      </c>
      <c r="D51" s="2">
        <f t="shared" si="70"/>
        <v>16</v>
      </c>
      <c r="E51" s="2">
        <f t="shared" si="70"/>
        <v>47</v>
      </c>
      <c r="F51" s="35">
        <f>'2008'!R50</f>
        <v>1.6543210532737498</v>
      </c>
      <c r="G51" s="35">
        <f>'2009'!R50</f>
        <v>2.7234453033305996</v>
      </c>
      <c r="H51" s="35">
        <f>'2010'!R50</f>
        <v>5.1471086175125986</v>
      </c>
      <c r="I51" s="35">
        <f>'2011'!R50</f>
        <v>0.80037549168817468</v>
      </c>
      <c r="J51" s="35">
        <f>'2012'!R50</f>
        <v>1.8372295872157498</v>
      </c>
      <c r="K51" s="35">
        <f>'2013'!R50</f>
        <v>1.28706937976265</v>
      </c>
      <c r="L51" s="35">
        <f>'2014'!R50</f>
        <v>0.78802798692284992</v>
      </c>
      <c r="M51" s="35">
        <f>'2015'!R50</f>
        <v>0.46149963971467506</v>
      </c>
      <c r="N51" s="35">
        <f>'2016'!R50</f>
        <v>2.7613457078625001</v>
      </c>
      <c r="O51" s="35">
        <f>'2017'!R50</f>
        <v>1.7686742487147</v>
      </c>
      <c r="P51" s="107">
        <f t="shared" si="4"/>
        <v>1.9229097015998249</v>
      </c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36"/>
      <c r="AE51" s="36"/>
      <c r="AF51" s="36"/>
      <c r="AG51" s="96">
        <f>'2008'!S50</f>
        <v>0.45848895305452825</v>
      </c>
      <c r="AH51" s="96">
        <f>'2009'!S50</f>
        <v>2.9389350469057831</v>
      </c>
      <c r="AI51" s="96">
        <f>'2010'!S50</f>
        <v>4.3030070609772721</v>
      </c>
      <c r="AJ51" s="96">
        <f>'2011'!S50</f>
        <v>0.65672593498172616</v>
      </c>
      <c r="AK51" s="96">
        <f>'2012'!S50</f>
        <v>1.1511598672104359</v>
      </c>
      <c r="AL51" s="96">
        <f>'2013'!S50</f>
        <v>1.3619602614935418</v>
      </c>
      <c r="AM51" s="96">
        <f>'2014'!S50</f>
        <v>0.63069365508395026</v>
      </c>
      <c r="AN51" s="96">
        <f>'2015'!S50</f>
        <v>0.38382340338691756</v>
      </c>
      <c r="AO51" s="96">
        <f>'2016'!S50</f>
        <v>3.5398148985995412</v>
      </c>
      <c r="AP51" s="96">
        <f>'2017'!S50</f>
        <v>-0.61128462472732537</v>
      </c>
      <c r="AQ51" s="106">
        <f t="shared" si="8"/>
        <v>1.4813324456966372</v>
      </c>
      <c r="AR51" s="36"/>
      <c r="AS51" s="38"/>
      <c r="AY51" t="s">
        <v>48</v>
      </c>
      <c r="AZ51">
        <v>116.62000000000003</v>
      </c>
      <c r="BA51" s="132">
        <f t="shared" si="77"/>
        <v>154.39901913137231</v>
      </c>
      <c r="BB51" s="132">
        <f t="shared" si="78"/>
        <v>228.6495448890802</v>
      </c>
    </row>
    <row r="52" spans="2:55" x14ac:dyDescent="0.35">
      <c r="B52" s="4">
        <f>'2008'!G51</f>
        <v>2008</v>
      </c>
      <c r="C52" s="2">
        <v>2</v>
      </c>
      <c r="D52" s="2">
        <f t="shared" si="70"/>
        <v>17</v>
      </c>
      <c r="E52" s="2">
        <f t="shared" si="70"/>
        <v>48</v>
      </c>
      <c r="F52" s="35">
        <f>'2008'!R51</f>
        <v>1.2783829188164999</v>
      </c>
      <c r="G52" s="35">
        <f>'2009'!R51</f>
        <v>2.4956332694657997</v>
      </c>
      <c r="H52" s="35">
        <f>'2010'!R51</f>
        <v>4.4951588188278739</v>
      </c>
      <c r="I52" s="35">
        <f>'2011'!R51</f>
        <v>1.0413070946954996</v>
      </c>
      <c r="J52" s="35">
        <f>'2012'!R51</f>
        <v>1.4071020614999996</v>
      </c>
      <c r="K52" s="35">
        <f>'2013'!R51</f>
        <v>0.7198292125043998</v>
      </c>
      <c r="L52" s="35">
        <f>'2014'!R51</f>
        <v>2.5633951792128</v>
      </c>
      <c r="M52" s="35">
        <f>'2015'!R51</f>
        <v>0.194978792943375</v>
      </c>
      <c r="N52" s="35">
        <f>'2016'!R51</f>
        <v>3.1514458457120242</v>
      </c>
      <c r="O52" s="35">
        <f>'2017'!R51</f>
        <v>1.6581347173252499</v>
      </c>
      <c r="P52" s="107">
        <f t="shared" si="4"/>
        <v>1.9005367911003526</v>
      </c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36"/>
      <c r="AE52" s="36"/>
      <c r="AF52" s="36"/>
      <c r="AG52" s="96">
        <f>'2008'!S51</f>
        <v>0.86629781294987707</v>
      </c>
      <c r="AH52" s="96">
        <f>'2009'!S51</f>
        <v>1.6834871762444694</v>
      </c>
      <c r="AI52" s="96">
        <f>'2010'!S51</f>
        <v>4.4711180462597877</v>
      </c>
      <c r="AJ52" s="96">
        <f>'2011'!S51</f>
        <v>0.76482595392488795</v>
      </c>
      <c r="AK52" s="96">
        <f>'2012'!S51</f>
        <v>0.48082461924875897</v>
      </c>
      <c r="AL52" s="96">
        <f>'2013'!S51</f>
        <v>0.66773093234044345</v>
      </c>
      <c r="AM52" s="96">
        <f>'2014'!S51</f>
        <v>2.5474427002377733</v>
      </c>
      <c r="AN52" s="96">
        <f>'2015'!S51</f>
        <v>0.16891277904758192</v>
      </c>
      <c r="AO52" s="96">
        <f>'2016'!S51</f>
        <v>4.381723326076731</v>
      </c>
      <c r="AP52" s="96">
        <f>'2017'!S51</f>
        <v>-2.7926156035559355</v>
      </c>
      <c r="AQ52" s="106">
        <f t="shared" si="8"/>
        <v>1.3239747742774379</v>
      </c>
      <c r="AR52" s="36"/>
      <c r="AS52" s="38"/>
      <c r="AY52" t="s">
        <v>49</v>
      </c>
      <c r="AZ52">
        <v>67.3</v>
      </c>
      <c r="BA52" s="132">
        <f t="shared" si="77"/>
        <v>85.991068161951404</v>
      </c>
      <c r="BB52" s="132">
        <f t="shared" si="78"/>
        <v>126.75229375364015</v>
      </c>
    </row>
    <row r="53" spans="2:55" x14ac:dyDescent="0.35">
      <c r="B53" s="4">
        <f>'2008'!G52</f>
        <v>2008</v>
      </c>
      <c r="C53" s="2">
        <v>2</v>
      </c>
      <c r="D53" s="2">
        <f t="shared" ref="D53:E68" si="79">D52+1</f>
        <v>18</v>
      </c>
      <c r="E53" s="2">
        <f t="shared" si="79"/>
        <v>49</v>
      </c>
      <c r="F53" s="35">
        <f>'2008'!R52</f>
        <v>1.9599335527619994</v>
      </c>
      <c r="G53" s="35">
        <f>'2009'!R52</f>
        <v>2.4042018402769498</v>
      </c>
      <c r="H53" s="35">
        <f>'2010'!R52</f>
        <v>4.9711457161547994</v>
      </c>
      <c r="I53" s="35">
        <f>'2011'!R52</f>
        <v>2.3934424208574749</v>
      </c>
      <c r="J53" s="35">
        <f>'2012'!R52</f>
        <v>0.46154421022500008</v>
      </c>
      <c r="K53" s="35">
        <f>'2013'!R52</f>
        <v>0.63206545745857501</v>
      </c>
      <c r="L53" s="35">
        <f>'2014'!R52</f>
        <v>2.7499339382464498</v>
      </c>
      <c r="M53" s="35">
        <f>'2015'!R52</f>
        <v>1.0717987262438999</v>
      </c>
      <c r="N53" s="35">
        <f>'2016'!R52</f>
        <v>3.3201936040994999</v>
      </c>
      <c r="O53" s="35">
        <f>'2017'!R52</f>
        <v>1.966570629719625</v>
      </c>
      <c r="P53" s="107">
        <f t="shared" si="4"/>
        <v>2.1930830096044276</v>
      </c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36"/>
      <c r="AE53" s="36"/>
      <c r="AF53" s="36"/>
      <c r="AG53" s="96">
        <f>'2008'!S52</f>
        <v>1.6771018755038773</v>
      </c>
      <c r="AH53" s="96">
        <f>'2009'!S52</f>
        <v>1.8638470174083397</v>
      </c>
      <c r="AI53" s="96">
        <f>'2010'!S52</f>
        <v>4.4969761508282877</v>
      </c>
      <c r="AJ53" s="96">
        <f>'2011'!S52</f>
        <v>2.2099006279772921</v>
      </c>
      <c r="AK53" s="96">
        <f>'2012'!S52</f>
        <v>-4.0951477771950705E-2</v>
      </c>
      <c r="AL53" s="96">
        <f>'2013'!S52</f>
        <v>0.60750965062213702</v>
      </c>
      <c r="AM53" s="96">
        <f>'2014'!S52</f>
        <v>3.387014630006024</v>
      </c>
      <c r="AN53" s="96">
        <f>'2015'!S52</f>
        <v>0.88051948176561601</v>
      </c>
      <c r="AO53" s="96">
        <f>'2016'!S52</f>
        <v>4.0701646766958497</v>
      </c>
      <c r="AP53" s="96">
        <f>'2017'!S52</f>
        <v>-4.6241022278382483E-2</v>
      </c>
      <c r="AQ53" s="106">
        <f t="shared" si="8"/>
        <v>1.9105841610757086</v>
      </c>
      <c r="AR53" s="36"/>
      <c r="AS53" s="38"/>
      <c r="AY53" t="s">
        <v>50</v>
      </c>
      <c r="AZ53">
        <v>38.72</v>
      </c>
      <c r="BA53" s="132">
        <f t="shared" si="77"/>
        <v>62.317442548262726</v>
      </c>
      <c r="BB53" s="132">
        <f t="shared" si="78"/>
        <v>73.30092672152756</v>
      </c>
    </row>
    <row r="54" spans="2:55" x14ac:dyDescent="0.35">
      <c r="B54" s="4">
        <f>'2008'!G53</f>
        <v>2008</v>
      </c>
      <c r="C54" s="2">
        <v>2</v>
      </c>
      <c r="D54" s="2">
        <f t="shared" si="79"/>
        <v>19</v>
      </c>
      <c r="E54" s="2">
        <f t="shared" si="79"/>
        <v>50</v>
      </c>
      <c r="F54" s="35">
        <f>'2008'!R53</f>
        <v>1.4563506336524998</v>
      </c>
      <c r="G54" s="35">
        <f>'2009'!R53</f>
        <v>2.4836375402158497</v>
      </c>
      <c r="H54" s="35">
        <f>'2010'!R53</f>
        <v>4.7698623447164987</v>
      </c>
      <c r="I54" s="35">
        <f>'2011'!R53</f>
        <v>1.5288200733329997</v>
      </c>
      <c r="J54" s="35">
        <f>'2012'!R53</f>
        <v>1.2172501050817499</v>
      </c>
      <c r="K54" s="35">
        <f>'2013'!R53</f>
        <v>1.8523921555904999</v>
      </c>
      <c r="L54" s="35">
        <f>'2014'!R53</f>
        <v>2.7506883217600491</v>
      </c>
      <c r="M54" s="35">
        <f>'2015'!R53</f>
        <v>0.5199598190189999</v>
      </c>
      <c r="N54" s="35">
        <f>'2016'!R53</f>
        <v>2.5256917198560003</v>
      </c>
      <c r="O54" s="35">
        <f>'2017'!R53</f>
        <v>2.3260325321934001</v>
      </c>
      <c r="P54" s="107">
        <f t="shared" si="4"/>
        <v>2.1430685245418544</v>
      </c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36"/>
      <c r="AE54" s="36"/>
      <c r="AF54" s="36"/>
      <c r="AG54" s="96">
        <f>'2008'!S53</f>
        <v>0.60374156628357212</v>
      </c>
      <c r="AH54" s="96">
        <f>'2009'!S53</f>
        <v>2.0636840064128221</v>
      </c>
      <c r="AI54" s="96">
        <f>'2010'!S53</f>
        <v>4.5013837312622229</v>
      </c>
      <c r="AJ54" s="96">
        <f>'2011'!S53</f>
        <v>1.2098993056944445</v>
      </c>
      <c r="AK54" s="96">
        <f>'2012'!S53</f>
        <v>-3.6620850250797449E-2</v>
      </c>
      <c r="AL54" s="96">
        <f>'2013'!S53</f>
        <v>2.2099796526050222</v>
      </c>
      <c r="AM54" s="96">
        <f>'2014'!S53</f>
        <v>2.8959299724678638</v>
      </c>
      <c r="AN54" s="96">
        <f>'2015'!S53</f>
        <v>0.41478191121367325</v>
      </c>
      <c r="AO54" s="96">
        <f>'2016'!S53</f>
        <v>2.1854940445001212</v>
      </c>
      <c r="AP54" s="96">
        <f>'2017'!S53</f>
        <v>2.3185845831422585</v>
      </c>
      <c r="AQ54" s="106">
        <f t="shared" si="8"/>
        <v>1.8366857923331199</v>
      </c>
      <c r="AR54" s="36"/>
      <c r="AS54" s="38"/>
      <c r="AY54" t="s">
        <v>51</v>
      </c>
      <c r="AZ54">
        <v>25.049999999999997</v>
      </c>
      <c r="BA54" s="132">
        <f t="shared" si="77"/>
        <v>47.525995561868605</v>
      </c>
      <c r="BB54" s="132">
        <f t="shared" si="78"/>
        <v>43.40545788484026</v>
      </c>
    </row>
    <row r="55" spans="2:55" x14ac:dyDescent="0.35">
      <c r="B55" s="4">
        <f>'2008'!G54</f>
        <v>2008</v>
      </c>
      <c r="C55" s="2">
        <v>2</v>
      </c>
      <c r="D55" s="2">
        <f t="shared" si="79"/>
        <v>20</v>
      </c>
      <c r="E55" s="2">
        <f t="shared" si="79"/>
        <v>51</v>
      </c>
      <c r="F55" s="35">
        <f>'2008'!R54</f>
        <v>0.82817165102399981</v>
      </c>
      <c r="G55" s="35">
        <f>'2009'!R54</f>
        <v>2.4628670684855249</v>
      </c>
      <c r="H55" s="35">
        <f>'2010'!R54</f>
        <v>5.2172459021707489</v>
      </c>
      <c r="I55" s="35">
        <f>'2011'!R54</f>
        <v>1.7990500951632746</v>
      </c>
      <c r="J55" s="35">
        <f>'2012'!R54</f>
        <v>0.92132033409000003</v>
      </c>
      <c r="K55" s="35">
        <f>'2013'!R54</f>
        <v>1.1435290075988997</v>
      </c>
      <c r="L55" s="35">
        <f>'2014'!R54</f>
        <v>3.069715930937249</v>
      </c>
      <c r="M55" s="35">
        <f>'2015'!R54</f>
        <v>0.47857923116849993</v>
      </c>
      <c r="N55" s="35">
        <f>'2016'!R54</f>
        <v>2.5776114530336245</v>
      </c>
      <c r="O55" s="35">
        <f>'2017'!R54</f>
        <v>2.6124555238382254</v>
      </c>
      <c r="P55" s="107">
        <f t="shared" si="4"/>
        <v>2.1110546197510045</v>
      </c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36"/>
      <c r="AE55" s="36"/>
      <c r="AF55" s="36"/>
      <c r="AG55" s="96">
        <f>'2008'!S54</f>
        <v>-1.4810678409773506</v>
      </c>
      <c r="AH55" s="96">
        <f>'2009'!S54</f>
        <v>2.4244453123219341</v>
      </c>
      <c r="AI55" s="96">
        <f>'2010'!S54</f>
        <v>6.4181584607084208</v>
      </c>
      <c r="AJ55" s="96">
        <f>'2011'!S54</f>
        <v>1.7433571942362567</v>
      </c>
      <c r="AK55" s="96">
        <f>'2012'!S54</f>
        <v>-0.27034023524851397</v>
      </c>
      <c r="AL55" s="96">
        <f>'2013'!S54</f>
        <v>1.0041051309258984</v>
      </c>
      <c r="AM55" s="96">
        <f>'2014'!S54</f>
        <v>3.2840101896674567</v>
      </c>
      <c r="AN55" s="96">
        <f>'2015'!S54</f>
        <v>0.19537920445972939</v>
      </c>
      <c r="AO55" s="96">
        <f>'2016'!S54</f>
        <v>2.736221250188084</v>
      </c>
      <c r="AP55" s="96">
        <f>'2017'!S54</f>
        <v>3.424797543737236</v>
      </c>
      <c r="AQ55" s="106">
        <f t="shared" si="8"/>
        <v>1.9479066210019151</v>
      </c>
      <c r="AR55" s="36"/>
      <c r="AS55" s="38"/>
    </row>
    <row r="56" spans="2:55" x14ac:dyDescent="0.35">
      <c r="B56" s="4">
        <f>'2008'!G55</f>
        <v>2008</v>
      </c>
      <c r="C56" s="2">
        <v>2</v>
      </c>
      <c r="D56" s="2">
        <f t="shared" si="79"/>
        <v>21</v>
      </c>
      <c r="E56" s="2">
        <f t="shared" si="79"/>
        <v>52</v>
      </c>
      <c r="F56" s="35">
        <f>'2008'!R55</f>
        <v>1.6351778349134996</v>
      </c>
      <c r="G56" s="35">
        <f>'2009'!R55</f>
        <v>2.129399350665675</v>
      </c>
      <c r="H56" s="35">
        <f>'2010'!R55</f>
        <v>2.9440685927366999</v>
      </c>
      <c r="I56" s="35">
        <f>'2011'!R55</f>
        <v>1.1769379816412999</v>
      </c>
      <c r="J56" s="35">
        <f>'2012'!R55</f>
        <v>0.91779889542300008</v>
      </c>
      <c r="K56" s="35">
        <f>'2013'!R55</f>
        <v>2.2342975815127493</v>
      </c>
      <c r="L56" s="35">
        <f>'2014'!R55</f>
        <v>3.0024699586127999</v>
      </c>
      <c r="M56" s="35">
        <f>'2015'!R55</f>
        <v>0.74834107846469977</v>
      </c>
      <c r="N56" s="35">
        <f>'2016'!R55</f>
        <v>1.1012746904054997</v>
      </c>
      <c r="O56" s="35">
        <f>'2017'!R55</f>
        <v>2.6159697182624999</v>
      </c>
      <c r="P56" s="107">
        <f t="shared" si="4"/>
        <v>1.8505735682638424</v>
      </c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36"/>
      <c r="AE56" s="36"/>
      <c r="AF56" s="36"/>
      <c r="AG56" s="96">
        <f>'2008'!S55</f>
        <v>-0.25665656311304708</v>
      </c>
      <c r="AH56" s="96">
        <f>'2009'!S55</f>
        <v>0.98358101282955446</v>
      </c>
      <c r="AI56" s="96">
        <f>'2010'!S55</f>
        <v>2.4319457990069124</v>
      </c>
      <c r="AJ56" s="96">
        <f>'2011'!S55</f>
        <v>1.1748197890352108</v>
      </c>
      <c r="AK56" s="96">
        <f>'2012'!S55</f>
        <v>0.2282839380025099</v>
      </c>
      <c r="AL56" s="96">
        <f>'2013'!S55</f>
        <v>1.9545888184535625</v>
      </c>
      <c r="AM56" s="96">
        <f>'2014'!S55</f>
        <v>3.4885616275996179</v>
      </c>
      <c r="AN56" s="96">
        <f>'2015'!S55</f>
        <v>0.14323472816887337</v>
      </c>
      <c r="AO56" s="96">
        <f>'2016'!S55</f>
        <v>1.1526490502697182</v>
      </c>
      <c r="AP56" s="96">
        <f>'2017'!S55</f>
        <v>3.4578085649501258</v>
      </c>
      <c r="AQ56" s="106">
        <f t="shared" si="8"/>
        <v>1.4758816765203038</v>
      </c>
      <c r="AR56" s="36"/>
      <c r="AS56" s="38"/>
    </row>
    <row r="57" spans="2:55" x14ac:dyDescent="0.35">
      <c r="B57" s="4">
        <f>'2008'!G56</f>
        <v>2008</v>
      </c>
      <c r="C57" s="2">
        <v>2</v>
      </c>
      <c r="D57" s="2">
        <f t="shared" si="79"/>
        <v>22</v>
      </c>
      <c r="E57" s="2">
        <f t="shared" si="79"/>
        <v>53</v>
      </c>
      <c r="F57" s="35">
        <f>'2008'!R56</f>
        <v>1.9223703124762497</v>
      </c>
      <c r="G57" s="35">
        <f>'2009'!R56</f>
        <v>1.9783701504971249</v>
      </c>
      <c r="H57" s="35">
        <f>'2010'!R56</f>
        <v>4.60258590430485</v>
      </c>
      <c r="I57" s="35">
        <f>'2011'!R56</f>
        <v>1.5587400236249997</v>
      </c>
      <c r="J57" s="35">
        <f>'2012'!R56</f>
        <v>1.5891781214474998</v>
      </c>
      <c r="K57" s="35">
        <f>'2013'!R56</f>
        <v>1.6577062019504996</v>
      </c>
      <c r="L57" s="35">
        <f>'2014'!R56</f>
        <v>2.6766671407310998</v>
      </c>
      <c r="M57" s="35">
        <f>'2015'!R56</f>
        <v>2.4700706697809993</v>
      </c>
      <c r="N57" s="35">
        <f>'2016'!R56</f>
        <v>0.25860227555400006</v>
      </c>
      <c r="O57" s="35">
        <f>'2017'!R56</f>
        <v>2.6669457353454749</v>
      </c>
      <c r="P57" s="107">
        <f t="shared" si="4"/>
        <v>2.13812365357128</v>
      </c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36"/>
      <c r="AE57" s="36"/>
      <c r="AF57" s="36"/>
      <c r="AG57" s="96">
        <f>'2008'!S56</f>
        <v>1.1291989902340203</v>
      </c>
      <c r="AH57" s="96">
        <f>'2009'!S56</f>
        <v>0.50500514567311738</v>
      </c>
      <c r="AI57" s="96">
        <f>'2010'!S56</f>
        <v>4.370046852387989</v>
      </c>
      <c r="AJ57" s="96">
        <f>'2011'!S56</f>
        <v>1.3311235543959716</v>
      </c>
      <c r="AK57" s="96">
        <f>'2012'!S56</f>
        <v>0.19997104062206111</v>
      </c>
      <c r="AL57" s="96">
        <f>'2013'!S56</f>
        <v>1.8318775980087847</v>
      </c>
      <c r="AM57" s="96">
        <f>'2014'!S56</f>
        <v>2.8032828907722118</v>
      </c>
      <c r="AN57" s="96">
        <f>'2015'!S56</f>
        <v>2.0889690840156243</v>
      </c>
      <c r="AO57" s="96">
        <f>'2016'!S56</f>
        <v>0.47869556305017602</v>
      </c>
      <c r="AP57" s="96">
        <f>'2017'!S56</f>
        <v>3.243776931072865</v>
      </c>
      <c r="AQ57" s="106">
        <f t="shared" si="8"/>
        <v>1.7981947650232819</v>
      </c>
      <c r="AR57" s="36"/>
      <c r="AS57" s="38"/>
    </row>
    <row r="58" spans="2:55" x14ac:dyDescent="0.35">
      <c r="B58" s="4">
        <f>'2008'!G57</f>
        <v>2008</v>
      </c>
      <c r="C58" s="2">
        <v>2</v>
      </c>
      <c r="D58" s="2">
        <f t="shared" si="79"/>
        <v>23</v>
      </c>
      <c r="E58" s="2">
        <f t="shared" si="79"/>
        <v>54</v>
      </c>
      <c r="F58" s="35">
        <f>'2008'!R57</f>
        <v>2.205113106033</v>
      </c>
      <c r="G58" s="35">
        <f>'2009'!R57</f>
        <v>2.2511805961428002</v>
      </c>
      <c r="H58" s="35">
        <f>'2010'!R57</f>
        <v>4.2623309449705502</v>
      </c>
      <c r="I58" s="35">
        <f>'2011'!R57</f>
        <v>1.2373388812932749</v>
      </c>
      <c r="J58" s="35">
        <f>'2012'!R57</f>
        <v>1.7754607535264999</v>
      </c>
      <c r="K58" s="35">
        <f>'2013'!R57</f>
        <v>0.32205803552797496</v>
      </c>
      <c r="L58" s="35">
        <f>'2014'!R57</f>
        <v>2.9550179586560996</v>
      </c>
      <c r="M58" s="35">
        <f>'2015'!R57</f>
        <v>2.7047197953728994</v>
      </c>
      <c r="N58" s="35">
        <f>'2016'!R57</f>
        <v>0.31009815914032496</v>
      </c>
      <c r="O58" s="35">
        <f>'2017'!R57</f>
        <v>2.7827093480098504</v>
      </c>
      <c r="P58" s="107">
        <f t="shared" si="4"/>
        <v>2.0806027578673274</v>
      </c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36"/>
      <c r="AE58" s="36"/>
      <c r="AF58" s="36"/>
      <c r="AG58" s="96">
        <f>'2008'!S57</f>
        <v>2.1633524401340778</v>
      </c>
      <c r="AH58" s="96">
        <f>'2009'!S57</f>
        <v>1.400502303624487</v>
      </c>
      <c r="AI58" s="96">
        <f>'2010'!S57</f>
        <v>3.1566936374184631</v>
      </c>
      <c r="AJ58" s="96">
        <f>'2011'!S57</f>
        <v>1.2164875211405473</v>
      </c>
      <c r="AK58" s="96">
        <f>'2012'!S57</f>
        <v>0.94246929867663465</v>
      </c>
      <c r="AL58" s="96">
        <f>'2013'!S57</f>
        <v>0.42872408198819417</v>
      </c>
      <c r="AM58" s="96">
        <f>'2014'!S57</f>
        <v>3.252940272919469</v>
      </c>
      <c r="AN58" s="96">
        <f>'2015'!S57</f>
        <v>2.6341305722686967</v>
      </c>
      <c r="AO58" s="96">
        <f>'2016'!S57</f>
        <v>0.38915043868662019</v>
      </c>
      <c r="AP58" s="96">
        <f>'2017'!S57</f>
        <v>3.1858962070523589</v>
      </c>
      <c r="AQ58" s="106">
        <f t="shared" si="8"/>
        <v>1.8770346773909552</v>
      </c>
      <c r="AR58" s="36"/>
      <c r="AS58" s="38"/>
    </row>
    <row r="59" spans="2:55" x14ac:dyDescent="0.35">
      <c r="B59" s="4">
        <f>'2008'!G58</f>
        <v>2008</v>
      </c>
      <c r="C59" s="2">
        <v>2</v>
      </c>
      <c r="D59" s="2">
        <f t="shared" si="79"/>
        <v>24</v>
      </c>
      <c r="E59" s="2">
        <f t="shared" si="79"/>
        <v>55</v>
      </c>
      <c r="F59" s="35">
        <f>'2008'!R58</f>
        <v>2.0909389293359992</v>
      </c>
      <c r="G59" s="35">
        <f>'2009'!R58</f>
        <v>2.4378043215487497</v>
      </c>
      <c r="H59" s="35">
        <f>'2010'!R58</f>
        <v>4.3155260332190997</v>
      </c>
      <c r="I59" s="35">
        <f>'2011'!R58</f>
        <v>2.14323376694625</v>
      </c>
      <c r="J59" s="35">
        <f>'2012'!R58</f>
        <v>1.9488510892305002</v>
      </c>
      <c r="K59" s="35">
        <f>'2013'!R58</f>
        <v>2.5661887556615994</v>
      </c>
      <c r="L59" s="35">
        <f>'2014'!R58</f>
        <v>3.2411258871342743</v>
      </c>
      <c r="M59" s="35">
        <f>'2015'!R58</f>
        <v>1.4026259789823747</v>
      </c>
      <c r="N59" s="35">
        <f>'2016'!R58</f>
        <v>2.1318811791097496</v>
      </c>
      <c r="O59" s="35">
        <f>'2017'!R58</f>
        <v>3.0499640734043241</v>
      </c>
      <c r="P59" s="107">
        <f t="shared" si="4"/>
        <v>2.5328140014572922</v>
      </c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36"/>
      <c r="AE59" s="36"/>
      <c r="AF59" s="36"/>
      <c r="AG59" s="96">
        <f>'2008'!S58</f>
        <v>1.6704032003308271</v>
      </c>
      <c r="AH59" s="96">
        <f>'2009'!S58</f>
        <v>2.0129250663134806</v>
      </c>
      <c r="AI59" s="96">
        <f>'2010'!S58</f>
        <v>3.8519186271853685</v>
      </c>
      <c r="AJ59" s="96">
        <f>'2011'!S58</f>
        <v>2.2684926756384867</v>
      </c>
      <c r="AK59" s="96">
        <f>'2012'!S58</f>
        <v>1.5181087653050127</v>
      </c>
      <c r="AL59" s="96">
        <f>'2013'!S58</f>
        <v>2.5384048739641414</v>
      </c>
      <c r="AM59" s="96">
        <f>'2014'!S58</f>
        <v>3.4241943912784372</v>
      </c>
      <c r="AN59" s="96">
        <f>'2015'!S58</f>
        <v>1.1728725745441799</v>
      </c>
      <c r="AO59" s="96">
        <f>'2016'!S58</f>
        <v>2.1212514901831638</v>
      </c>
      <c r="AP59" s="96">
        <f>'2017'!S58</f>
        <v>3.3796241624355234</v>
      </c>
      <c r="AQ59" s="106">
        <f t="shared" si="8"/>
        <v>2.3958195827178619</v>
      </c>
      <c r="AR59" s="36"/>
      <c r="AS59" s="38"/>
    </row>
    <row r="60" spans="2:55" x14ac:dyDescent="0.35">
      <c r="B60" s="4">
        <f>'2008'!G59</f>
        <v>2008</v>
      </c>
      <c r="C60" s="2">
        <v>2</v>
      </c>
      <c r="D60" s="2">
        <f t="shared" si="79"/>
        <v>25</v>
      </c>
      <c r="E60" s="2">
        <f t="shared" si="79"/>
        <v>56</v>
      </c>
      <c r="F60" s="35">
        <f>'2008'!R59</f>
        <v>1.7881541401859997</v>
      </c>
      <c r="G60" s="35">
        <f>'2009'!R59</f>
        <v>2.5635486589315502</v>
      </c>
      <c r="H60" s="35">
        <f>'2010'!R59</f>
        <v>4.0392873417916499</v>
      </c>
      <c r="I60" s="35">
        <f>'2011'!R59</f>
        <v>1.295700710793825</v>
      </c>
      <c r="J60" s="35">
        <f>'2012'!R59</f>
        <v>1.7682631686359993</v>
      </c>
      <c r="K60" s="35">
        <f>'2013'!R59</f>
        <v>2.9483495718358501</v>
      </c>
      <c r="L60" s="35">
        <f>'2014'!R59</f>
        <v>1.5897394888667999</v>
      </c>
      <c r="M60" s="35">
        <f>'2015'!R59</f>
        <v>0.25808314575329999</v>
      </c>
      <c r="N60" s="35">
        <f>'2016'!R59</f>
        <v>1.0353221223668998</v>
      </c>
      <c r="O60" s="35">
        <f>'2017'!R59</f>
        <v>3.0944928372458245</v>
      </c>
      <c r="P60" s="107">
        <f t="shared" si="4"/>
        <v>2.0380941186407697</v>
      </c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36"/>
      <c r="AE60" s="36"/>
      <c r="AF60" s="36"/>
      <c r="AG60" s="96">
        <f>'2008'!S59</f>
        <v>1.419278033838328</v>
      </c>
      <c r="AH60" s="96">
        <f>'2009'!S59</f>
        <v>1.9449626137958604</v>
      </c>
      <c r="AI60" s="96">
        <f>'2010'!S59</f>
        <v>2.9260594599002117</v>
      </c>
      <c r="AJ60" s="96">
        <f>'2011'!S59</f>
        <v>1.3252333040196618</v>
      </c>
      <c r="AK60" s="96">
        <f>'2012'!S59</f>
        <v>1.3681666531454977</v>
      </c>
      <c r="AL60" s="96">
        <f>'2013'!S59</f>
        <v>3.4203886504119758</v>
      </c>
      <c r="AM60" s="96">
        <f>'2014'!S59</f>
        <v>1.6243631484993615</v>
      </c>
      <c r="AN60" s="96">
        <f>'2015'!S59</f>
        <v>0.29543306733525698</v>
      </c>
      <c r="AO60" s="96">
        <f>'2016'!S59</f>
        <v>1.088641502797201</v>
      </c>
      <c r="AP60" s="96">
        <f>'2017'!S59</f>
        <v>3.2929188767009712</v>
      </c>
      <c r="AQ60" s="106">
        <f t="shared" si="8"/>
        <v>1.8705445310444326</v>
      </c>
      <c r="AR60" s="36"/>
      <c r="AS60" s="38"/>
    </row>
    <row r="61" spans="2:55" x14ac:dyDescent="0.35">
      <c r="B61" s="4">
        <f>'2008'!G60</f>
        <v>2008</v>
      </c>
      <c r="C61" s="2">
        <v>2</v>
      </c>
      <c r="D61" s="2">
        <f t="shared" si="79"/>
        <v>26</v>
      </c>
      <c r="E61" s="2">
        <f t="shared" si="79"/>
        <v>57</v>
      </c>
      <c r="F61" s="35">
        <f>'2008'!R60</f>
        <v>1.5007185507487497</v>
      </c>
      <c r="G61" s="35">
        <f>'2009'!R60</f>
        <v>2.4734634310517998</v>
      </c>
      <c r="H61" s="35">
        <f>'2010'!R60</f>
        <v>4.3182503596187995</v>
      </c>
      <c r="I61" s="35">
        <f>'2011'!R60</f>
        <v>1.5689357427334496</v>
      </c>
      <c r="J61" s="35">
        <f>'2012'!R60</f>
        <v>1.6364302294184998</v>
      </c>
      <c r="K61" s="35">
        <f>'2013'!R60</f>
        <v>3.1638697219854004</v>
      </c>
      <c r="L61" s="35">
        <f>'2014'!R60</f>
        <v>2.0845008848776501</v>
      </c>
      <c r="M61" s="35">
        <f>'2015'!R60</f>
        <v>2.7684494859488997</v>
      </c>
      <c r="N61" s="35">
        <f>'2016'!R60</f>
        <v>3.0163553301599997</v>
      </c>
      <c r="O61" s="35">
        <f>'2017'!R60</f>
        <v>2.8987427166279001</v>
      </c>
      <c r="P61" s="107">
        <f t="shared" si="4"/>
        <v>2.5429716453171145</v>
      </c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36"/>
      <c r="AE61" s="36"/>
      <c r="AF61" s="36"/>
      <c r="AG61" s="96">
        <f>'2008'!S60</f>
        <v>1.5077409960341106</v>
      </c>
      <c r="AH61" s="96">
        <f>'2009'!S60</f>
        <v>2.4946103545501073</v>
      </c>
      <c r="AI61" s="96">
        <f>'2010'!S60</f>
        <v>3.828259320208022</v>
      </c>
      <c r="AJ61" s="96">
        <f>'2011'!S60</f>
        <v>1.8491722326862927</v>
      </c>
      <c r="AK61" s="96">
        <f>'2012'!S60</f>
        <v>1.3077459723467091</v>
      </c>
      <c r="AL61" s="96">
        <f>'2013'!S60</f>
        <v>3.7218785739320337</v>
      </c>
      <c r="AM61" s="96">
        <f>'2014'!S60</f>
        <v>1.9453428376465949</v>
      </c>
      <c r="AN61" s="96">
        <f>'2015'!S60</f>
        <v>2.7992084410038425</v>
      </c>
      <c r="AO61" s="96">
        <f>'2016'!S60</f>
        <v>3.6192140607524612</v>
      </c>
      <c r="AP61" s="96">
        <f>'2017'!S60</f>
        <v>3.7969241947363881</v>
      </c>
      <c r="AQ61" s="106">
        <f t="shared" si="8"/>
        <v>2.6870096983896561</v>
      </c>
      <c r="AR61" s="36"/>
      <c r="AS61" s="38"/>
    </row>
    <row r="62" spans="2:55" x14ac:dyDescent="0.35">
      <c r="B62" s="4">
        <f>'2008'!G61</f>
        <v>2008</v>
      </c>
      <c r="C62" s="2">
        <v>2</v>
      </c>
      <c r="D62" s="2">
        <f t="shared" si="79"/>
        <v>27</v>
      </c>
      <c r="E62" s="2">
        <f t="shared" si="79"/>
        <v>58</v>
      </c>
      <c r="F62" s="35">
        <f>'2008'!R61</f>
        <v>1.9604541559679998</v>
      </c>
      <c r="G62" s="35">
        <f>'2009'!R61</f>
        <v>2.3401330209143998</v>
      </c>
      <c r="H62" s="35">
        <f>'2010'!R61</f>
        <v>3.7982406903871491</v>
      </c>
      <c r="I62" s="35">
        <f>'2011'!R61</f>
        <v>1.2303626755490999</v>
      </c>
      <c r="J62" s="35">
        <f>'2012'!R61</f>
        <v>1.7838112780642499</v>
      </c>
      <c r="K62" s="35">
        <f>'2013'!R61</f>
        <v>2.9739833861101497</v>
      </c>
      <c r="L62" s="35">
        <f>'2014'!R61</f>
        <v>2.1052245759896997</v>
      </c>
      <c r="M62" s="35">
        <f>'2015'!R61</f>
        <v>2.5525332353411994</v>
      </c>
      <c r="N62" s="35">
        <f>'2016'!R61</f>
        <v>2.658009041065875</v>
      </c>
      <c r="O62" s="35">
        <f>'2017'!R61</f>
        <v>2.9083134663215997</v>
      </c>
      <c r="P62" s="107">
        <f t="shared" si="4"/>
        <v>2.4311065525711419</v>
      </c>
      <c r="Q62" s="94"/>
      <c r="AC62" s="94"/>
      <c r="AD62" s="36"/>
      <c r="AE62" s="36"/>
      <c r="AF62" s="36"/>
      <c r="AG62" s="96">
        <f>'2008'!S61</f>
        <v>2.2741817728196239</v>
      </c>
      <c r="AH62" s="96">
        <f>'2009'!S61</f>
        <v>2.2316146797491481</v>
      </c>
      <c r="AI62" s="96">
        <f>'2010'!S61</f>
        <v>2.4986662700131252</v>
      </c>
      <c r="AJ62" s="96">
        <f>'2011'!S61</f>
        <v>1.1601976476798477</v>
      </c>
      <c r="AK62" s="96">
        <f>'2012'!S61</f>
        <v>1.3473438973447585</v>
      </c>
      <c r="AL62" s="96">
        <f>'2013'!S61</f>
        <v>3.8165006141896338</v>
      </c>
      <c r="AM62" s="96">
        <f>'2014'!S61</f>
        <v>2.2571703272210089</v>
      </c>
      <c r="AN62" s="96">
        <f>'2015'!S61</f>
        <v>3.2117307837209554</v>
      </c>
      <c r="AO62" s="96">
        <f>'2016'!S61</f>
        <v>3.1545864230496572</v>
      </c>
      <c r="AP62" s="96">
        <f>'2017'!S61</f>
        <v>4.3808808508486763</v>
      </c>
      <c r="AQ62" s="106">
        <f t="shared" si="8"/>
        <v>2.6332873266636438</v>
      </c>
      <c r="AR62" s="36"/>
    </row>
    <row r="63" spans="2:55" x14ac:dyDescent="0.35">
      <c r="B63" s="1">
        <f>'2008'!G62</f>
        <v>2008</v>
      </c>
      <c r="C63" s="1">
        <v>2</v>
      </c>
      <c r="D63" s="1">
        <f t="shared" si="79"/>
        <v>28</v>
      </c>
      <c r="E63" s="1">
        <f t="shared" si="79"/>
        <v>59</v>
      </c>
      <c r="F63" s="48">
        <f>'2008'!R62</f>
        <v>2.0055477251745</v>
      </c>
      <c r="G63" s="48">
        <f>'2009'!R62</f>
        <v>2.0349681910697996</v>
      </c>
      <c r="H63" s="48">
        <f>'2010'!R62</f>
        <v>4.3174469853789743</v>
      </c>
      <c r="I63" s="48">
        <f>'2011'!R62</f>
        <v>0.83243654544862467</v>
      </c>
      <c r="J63" s="48">
        <f>'2012'!R62</f>
        <v>1.7297336200409994</v>
      </c>
      <c r="K63" s="48">
        <f>'2013'!R62</f>
        <v>1.6145921527645501</v>
      </c>
      <c r="L63" s="48">
        <f>'2014'!R62</f>
        <v>1.9970051668126496</v>
      </c>
      <c r="M63" s="48">
        <f>'2015'!R62</f>
        <v>2.0570702528399996</v>
      </c>
      <c r="N63" s="48">
        <f>'2016'!R62</f>
        <v>3.1745990593799998</v>
      </c>
      <c r="O63" s="48">
        <f>'2017'!R62</f>
        <v>2.9164751494133996</v>
      </c>
      <c r="P63" s="107">
        <f t="shared" si="4"/>
        <v>2.2679874848323496</v>
      </c>
      <c r="Q63" s="94"/>
      <c r="AC63" s="94"/>
      <c r="AD63" s="36"/>
      <c r="AE63" s="36"/>
      <c r="AF63" s="36"/>
      <c r="AG63" s="97">
        <f>'2008'!S62</f>
        <v>2.4396167350940425</v>
      </c>
      <c r="AH63" s="97">
        <f>'2009'!S62</f>
        <v>1.1817605886196776</v>
      </c>
      <c r="AI63" s="97">
        <f>'2010'!S62</f>
        <v>2.5277697363419933</v>
      </c>
      <c r="AJ63" s="97">
        <f>'2011'!S62</f>
        <v>0.66425695228642456</v>
      </c>
      <c r="AK63" s="97">
        <f>'2012'!S62</f>
        <v>1.6740703991795924</v>
      </c>
      <c r="AL63" s="97">
        <f>'2013'!S62</f>
        <v>2.0468144073522585</v>
      </c>
      <c r="AM63" s="97">
        <f>'2014'!S62</f>
        <v>1.9499913666588991</v>
      </c>
      <c r="AN63" s="97">
        <f>'2015'!S62</f>
        <v>2.1386257088960754</v>
      </c>
      <c r="AO63" s="97">
        <f>'2016'!S62</f>
        <v>3.4184413100590052</v>
      </c>
      <c r="AP63" s="97">
        <f>'2017'!S62</f>
        <v>4.5712171692773813</v>
      </c>
      <c r="AQ63" s="106">
        <f t="shared" si="8"/>
        <v>2.2612564373765354</v>
      </c>
      <c r="AR63" s="36"/>
    </row>
    <row r="64" spans="2:55" ht="15.5" x14ac:dyDescent="0.35">
      <c r="B64" s="4">
        <f>'2008'!G63</f>
        <v>2008</v>
      </c>
      <c r="C64" s="2">
        <v>3</v>
      </c>
      <c r="D64" s="2">
        <v>1</v>
      </c>
      <c r="E64" s="2">
        <f>E63+1</f>
        <v>60</v>
      </c>
      <c r="F64" s="35">
        <f>'2008'!R63</f>
        <v>2.1156921383760001</v>
      </c>
      <c r="G64" s="35">
        <f>'2009'!R63</f>
        <v>1.4220017498124746</v>
      </c>
      <c r="H64" s="35">
        <f>'2010'!R63</f>
        <v>4.0755169047133499</v>
      </c>
      <c r="I64" s="35">
        <f>'2011'!R63</f>
        <v>2.6708231241762004</v>
      </c>
      <c r="J64" s="35">
        <f>'2012'!R63</f>
        <v>1.8293063502149998</v>
      </c>
      <c r="K64" s="35">
        <f>'2013'!R63</f>
        <v>1.2301460849699999</v>
      </c>
      <c r="L64" s="35">
        <f>'2014'!R63</f>
        <v>0</v>
      </c>
      <c r="M64" s="35">
        <f>'2015'!R63</f>
        <v>2.4627441619267505</v>
      </c>
      <c r="N64" s="35">
        <f>'2016'!R63</f>
        <v>3.3909273723365998</v>
      </c>
      <c r="O64" s="35">
        <f>'2017'!R63</f>
        <v>2.006210143640625</v>
      </c>
      <c r="P64" s="107">
        <f t="shared" si="4"/>
        <v>2.1203368030166998</v>
      </c>
      <c r="Q64" s="94"/>
      <c r="R64" s="62" t="s">
        <v>62</v>
      </c>
      <c r="S64" s="45">
        <f t="shared" ref="S64:AB64" si="80">AVERAGE(F33:F63)</f>
        <v>1.3275294220050726</v>
      </c>
      <c r="T64" s="45">
        <f t="shared" si="80"/>
        <v>1.943567311276323</v>
      </c>
      <c r="U64" s="45">
        <f t="shared" si="80"/>
        <v>3.7096490043464998</v>
      </c>
      <c r="V64" s="45">
        <f t="shared" si="80"/>
        <v>1.3534820621746115</v>
      </c>
      <c r="W64" s="45">
        <f t="shared" si="80"/>
        <v>1.1017293072343548</v>
      </c>
      <c r="X64" s="45">
        <f t="shared" si="80"/>
        <v>1.4622753983629135</v>
      </c>
      <c r="Y64" s="45">
        <f t="shared" si="80"/>
        <v>1.8428927630739094</v>
      </c>
      <c r="Z64" s="45">
        <f t="shared" si="80"/>
        <v>1.3553964236183054</v>
      </c>
      <c r="AA64" s="45">
        <f t="shared" si="80"/>
        <v>1.8060155038567831</v>
      </c>
      <c r="AB64" s="45">
        <f t="shared" si="80"/>
        <v>1.8002615828673654</v>
      </c>
      <c r="AC64" s="94"/>
      <c r="AD64" s="36"/>
      <c r="AE64" s="36"/>
      <c r="AF64" s="36"/>
      <c r="AG64" s="96">
        <f>'2008'!S63</f>
        <v>2.5315404349286013</v>
      </c>
      <c r="AH64" s="96">
        <f>'2009'!S63</f>
        <v>1.1029973146831018</v>
      </c>
      <c r="AI64" s="96">
        <f>'2010'!S63</f>
        <v>2.778994817666335</v>
      </c>
      <c r="AJ64" s="96">
        <f>'2011'!S63</f>
        <v>2.93201118038853</v>
      </c>
      <c r="AK64" s="96">
        <f>'2012'!S63</f>
        <v>1.472273706509327</v>
      </c>
      <c r="AL64" s="96">
        <f>'2013'!S63</f>
        <v>1.3554467815484015</v>
      </c>
      <c r="AM64" s="96">
        <f>'2014'!S63</f>
        <v>0.23783670886075944</v>
      </c>
      <c r="AN64" s="96">
        <f>'2015'!S63</f>
        <v>2.5837337266786911</v>
      </c>
      <c r="AO64" s="96">
        <f>'2016'!S63</f>
        <v>2.5701530585713557</v>
      </c>
      <c r="AP64" s="96">
        <f>'2017'!S63</f>
        <v>2.3806984119646284</v>
      </c>
      <c r="AQ64" s="106">
        <f t="shared" si="8"/>
        <v>1.9945686141799732</v>
      </c>
      <c r="AR64" s="36"/>
      <c r="AS64" s="62" t="s">
        <v>62</v>
      </c>
      <c r="AT64" s="98">
        <f t="shared" ref="AT64:BC64" si="81">AVERAGE(AG33:AG63)</f>
        <v>0.82803553512088135</v>
      </c>
      <c r="AU64" s="98">
        <f t="shared" si="81"/>
        <v>1.7772004833865891</v>
      </c>
      <c r="AV64" s="98">
        <f t="shared" si="81"/>
        <v>2.8345560648921455</v>
      </c>
      <c r="AW64" s="98">
        <f t="shared" si="81"/>
        <v>0.94084360251787968</v>
      </c>
      <c r="AX64" s="98">
        <f t="shared" si="81"/>
        <v>0.6094827797859701</v>
      </c>
      <c r="AY64" s="98">
        <f t="shared" si="81"/>
        <v>1.5200134168968547</v>
      </c>
      <c r="AZ64" s="98">
        <f t="shared" si="81"/>
        <v>1.6495565735798985</v>
      </c>
      <c r="BA64" s="98">
        <f t="shared" si="81"/>
        <v>1.2790875236132344</v>
      </c>
      <c r="BB64" s="98">
        <f t="shared" si="81"/>
        <v>1.8612881534699683</v>
      </c>
      <c r="BC64" s="98">
        <f t="shared" si="81"/>
        <v>1.1360678004215532</v>
      </c>
    </row>
    <row r="65" spans="2:55" ht="15.5" x14ac:dyDescent="0.35">
      <c r="B65" s="4">
        <f>'2008'!G64</f>
        <v>2008</v>
      </c>
      <c r="C65" s="2">
        <v>3</v>
      </c>
      <c r="D65" s="2">
        <f t="shared" ref="D65:D94" si="82">D64+1</f>
        <v>2</v>
      </c>
      <c r="E65" s="2">
        <f t="shared" si="79"/>
        <v>61</v>
      </c>
      <c r="F65" s="35">
        <f>'2008'!R64</f>
        <v>1.9731917447864997</v>
      </c>
      <c r="G65" s="35">
        <f>'2009'!R64</f>
        <v>0.35011940781779999</v>
      </c>
      <c r="H65" s="35">
        <f>'2010'!R64</f>
        <v>4.3991800925318998</v>
      </c>
      <c r="I65" s="35">
        <f>'2011'!R64</f>
        <v>2.9638521284835746</v>
      </c>
      <c r="J65" s="35">
        <f>'2012'!R64</f>
        <v>1.2433146448387498</v>
      </c>
      <c r="K65" s="35">
        <f>'2013'!R64</f>
        <v>2.2033892218319999</v>
      </c>
      <c r="L65" s="35">
        <f>'2014'!R64</f>
        <v>0</v>
      </c>
      <c r="M65" s="35">
        <f>'2015'!R64</f>
        <v>1.6529230372115999</v>
      </c>
      <c r="N65" s="35">
        <f>'2016'!R64</f>
        <v>3.8109790159083006</v>
      </c>
      <c r="O65" s="35">
        <f>'2017'!R64</f>
        <v>0.47626537092862492</v>
      </c>
      <c r="P65" s="107">
        <f t="shared" si="4"/>
        <v>1.9073214664339051</v>
      </c>
      <c r="Q65" s="94"/>
      <c r="R65" s="63" t="s">
        <v>61</v>
      </c>
      <c r="S65" s="64">
        <f t="shared" ref="S65:AB65" si="83">SUM(F33:F63)</f>
        <v>41.153412082157253</v>
      </c>
      <c r="T65" s="64">
        <f t="shared" si="83"/>
        <v>60.25058664956601</v>
      </c>
      <c r="U65" s="64">
        <f t="shared" si="83"/>
        <v>114.99911913474149</v>
      </c>
      <c r="V65" s="64">
        <f t="shared" si="83"/>
        <v>41.957943927412956</v>
      </c>
      <c r="W65" s="64">
        <f t="shared" si="83"/>
        <v>34.153608524264996</v>
      </c>
      <c r="X65" s="64">
        <f t="shared" si="83"/>
        <v>45.330537349250321</v>
      </c>
      <c r="Y65" s="64">
        <f t="shared" si="83"/>
        <v>57.129675655291187</v>
      </c>
      <c r="Z65" s="64">
        <f t="shared" si="83"/>
        <v>42.01728913216747</v>
      </c>
      <c r="AA65" s="64">
        <f t="shared" si="83"/>
        <v>55.986480619560275</v>
      </c>
      <c r="AB65" s="64">
        <f t="shared" si="83"/>
        <v>55.808109068888328</v>
      </c>
      <c r="AC65" s="94"/>
      <c r="AD65" s="36"/>
      <c r="AE65" s="36"/>
      <c r="AF65" s="36"/>
      <c r="AG65" s="96">
        <f>'2008'!S64</f>
        <v>2.5206210155586652</v>
      </c>
      <c r="AH65" s="96">
        <f>'2009'!S64</f>
        <v>0.28284864597382786</v>
      </c>
      <c r="AI65" s="96">
        <f>'2010'!S64</f>
        <v>4.6089411892871919</v>
      </c>
      <c r="AJ65" s="96">
        <f>'2011'!S64</f>
        <v>2.8544256708153717</v>
      </c>
      <c r="AK65" s="96">
        <f>'2012'!S64</f>
        <v>-0.53655411433441458</v>
      </c>
      <c r="AL65" s="96">
        <f>'2013'!S64</f>
        <v>2.066413331295943</v>
      </c>
      <c r="AM65" s="96">
        <f>'2014'!S64</f>
        <v>0.26752818003913892</v>
      </c>
      <c r="AN65" s="96">
        <f>'2015'!S64</f>
        <v>1.8351180890449568</v>
      </c>
      <c r="AO65" s="96">
        <f>'2016'!S64</f>
        <v>4.7012201961597713</v>
      </c>
      <c r="AP65" s="96">
        <f>'2017'!S64</f>
        <v>0.77950520401608692</v>
      </c>
      <c r="AQ65" s="106">
        <f t="shared" si="8"/>
        <v>1.9380067407856536</v>
      </c>
      <c r="AR65" s="36"/>
      <c r="AS65" s="63" t="s">
        <v>61</v>
      </c>
      <c r="AT65" s="99">
        <f t="shared" ref="AT65:BC65" si="84">SUM(AG33:AG63)</f>
        <v>25.669101588747321</v>
      </c>
      <c r="AU65" s="99">
        <f t="shared" si="84"/>
        <v>55.093214984984265</v>
      </c>
      <c r="AV65" s="99">
        <f t="shared" si="84"/>
        <v>87.871238011656516</v>
      </c>
      <c r="AW65" s="99">
        <f t="shared" si="84"/>
        <v>29.16615167805427</v>
      </c>
      <c r="AX65" s="99">
        <f t="shared" si="84"/>
        <v>18.893966173365072</v>
      </c>
      <c r="AY65" s="99">
        <f t="shared" si="84"/>
        <v>47.120415923802497</v>
      </c>
      <c r="AZ65" s="99">
        <f t="shared" si="84"/>
        <v>51.136253780976851</v>
      </c>
      <c r="BA65" s="99">
        <f t="shared" si="84"/>
        <v>39.651713232010266</v>
      </c>
      <c r="BB65" s="99">
        <f t="shared" si="84"/>
        <v>57.699932757569016</v>
      </c>
      <c r="BC65" s="99">
        <f t="shared" si="84"/>
        <v>35.218101813068152</v>
      </c>
    </row>
    <row r="66" spans="2:55" x14ac:dyDescent="0.35">
      <c r="B66" s="4">
        <f>'2008'!G65</f>
        <v>2008</v>
      </c>
      <c r="C66" s="2">
        <v>3</v>
      </c>
      <c r="D66" s="2">
        <f t="shared" si="82"/>
        <v>3</v>
      </c>
      <c r="E66" s="2">
        <f t="shared" si="79"/>
        <v>62</v>
      </c>
      <c r="F66" s="35">
        <f>'2008'!R65</f>
        <v>2.4286336013939995</v>
      </c>
      <c r="G66" s="35">
        <f>'2009'!R65</f>
        <v>0.20156184503999997</v>
      </c>
      <c r="H66" s="35">
        <f>'2010'!R65</f>
        <v>4.0271781603336008</v>
      </c>
      <c r="I66" s="35">
        <f>'2011'!R65</f>
        <v>2.7600122760659995</v>
      </c>
      <c r="J66" s="35">
        <f>'2012'!R65</f>
        <v>1.2058054294139999</v>
      </c>
      <c r="K66" s="35">
        <f>'2013'!R65</f>
        <v>1.8976571309468995</v>
      </c>
      <c r="L66" s="35">
        <f>'2014'!R65</f>
        <v>0</v>
      </c>
      <c r="M66" s="35">
        <f>'2015'!R65</f>
        <v>0.90524216710507521</v>
      </c>
      <c r="N66" s="35">
        <f>'2016'!R65</f>
        <v>3.8535534304031245</v>
      </c>
      <c r="O66" s="35">
        <f>'2017'!R65</f>
        <v>0.25296011552519998</v>
      </c>
      <c r="P66" s="107">
        <f t="shared" si="4"/>
        <v>1.75326041562279</v>
      </c>
      <c r="Q66" s="94"/>
      <c r="R66" s="109" t="s">
        <v>63</v>
      </c>
      <c r="S66" s="110">
        <f t="shared" ref="S66:AB66" si="85">STDEV(F33:F63)</f>
        <v>0.58304560482390266</v>
      </c>
      <c r="T66" s="110">
        <f t="shared" si="85"/>
        <v>0.64035860490458585</v>
      </c>
      <c r="U66" s="110">
        <f t="shared" si="85"/>
        <v>1.0686922585027476</v>
      </c>
      <c r="V66" s="110">
        <f t="shared" si="85"/>
        <v>0.68381215337138013</v>
      </c>
      <c r="W66" s="110">
        <f t="shared" si="85"/>
        <v>0.54799095440784684</v>
      </c>
      <c r="X66" s="110">
        <f t="shared" si="85"/>
        <v>0.8262688986001131</v>
      </c>
      <c r="Y66" s="110">
        <f t="shared" si="85"/>
        <v>0.9658875373901703</v>
      </c>
      <c r="Z66" s="110">
        <f t="shared" si="85"/>
        <v>0.8541003555464749</v>
      </c>
      <c r="AA66" s="110">
        <f t="shared" si="85"/>
        <v>0.92487869618168594</v>
      </c>
      <c r="AB66" s="110">
        <f t="shared" si="85"/>
        <v>0.85501196203843188</v>
      </c>
      <c r="AC66" s="94"/>
      <c r="AD66" s="36"/>
      <c r="AE66" s="36"/>
      <c r="AF66" s="36"/>
      <c r="AG66" s="96">
        <f>'2008'!S65</f>
        <v>2.7919649394991706</v>
      </c>
      <c r="AH66" s="96">
        <f>'2009'!S65</f>
        <v>0.13104920486387844</v>
      </c>
      <c r="AI66" s="96">
        <f>'2010'!S65</f>
        <v>3.8335295622369965</v>
      </c>
      <c r="AJ66" s="96">
        <f>'2011'!S65</f>
        <v>2.0424557753088419</v>
      </c>
      <c r="AK66" s="96">
        <f>'2012'!S65</f>
        <v>-0.46082202020457036</v>
      </c>
      <c r="AL66" s="96">
        <f>'2013'!S65</f>
        <v>1.7218720673458372</v>
      </c>
      <c r="AM66" s="96">
        <f>'2014'!S65</f>
        <v>0.30986521739130429</v>
      </c>
      <c r="AN66" s="96">
        <f>'2015'!S65</f>
        <v>0.69285872979841079</v>
      </c>
      <c r="AO66" s="96">
        <f>'2016'!S65</f>
        <v>4.2851646715241118</v>
      </c>
      <c r="AP66" s="96">
        <f>'2017'!S65</f>
        <v>0.35798736003110176</v>
      </c>
      <c r="AQ66" s="106">
        <f t="shared" si="8"/>
        <v>1.5705925507795082</v>
      </c>
      <c r="AR66" s="36"/>
      <c r="AS66" s="109" t="s">
        <v>63</v>
      </c>
      <c r="AT66" s="110">
        <f t="shared" ref="AT66:BC66" si="86">STDEV(AG33:AG63)</f>
        <v>0.89172805927883569</v>
      </c>
      <c r="AU66" s="110">
        <f t="shared" si="86"/>
        <v>0.7219302959524363</v>
      </c>
      <c r="AV66" s="110">
        <f t="shared" si="86"/>
        <v>1.4628060333465316</v>
      </c>
      <c r="AW66" s="110">
        <f t="shared" si="86"/>
        <v>0.79627141399397927</v>
      </c>
      <c r="AX66" s="110">
        <f t="shared" si="86"/>
        <v>0.55704448525823536</v>
      </c>
      <c r="AY66" s="110">
        <f t="shared" si="86"/>
        <v>0.98432952607714486</v>
      </c>
      <c r="AZ66" s="110">
        <f t="shared" si="86"/>
        <v>1.1974252953454125</v>
      </c>
      <c r="BA66" s="110">
        <f t="shared" si="86"/>
        <v>0.92390524875991309</v>
      </c>
      <c r="BB66" s="110">
        <f t="shared" si="86"/>
        <v>1.2135388572731791</v>
      </c>
      <c r="BC66" s="110">
        <f t="shared" si="86"/>
        <v>2.0906367492983176</v>
      </c>
    </row>
    <row r="67" spans="2:55" x14ac:dyDescent="0.35">
      <c r="B67" s="4">
        <f>'2008'!G66</f>
        <v>2008</v>
      </c>
      <c r="C67" s="2">
        <v>3</v>
      </c>
      <c r="D67" s="2">
        <f t="shared" si="82"/>
        <v>4</v>
      </c>
      <c r="E67" s="2">
        <f t="shared" si="79"/>
        <v>63</v>
      </c>
      <c r="F67" s="35">
        <f>'2008'!R66</f>
        <v>1.9008033423974999</v>
      </c>
      <c r="G67" s="35">
        <f>'2009'!R66</f>
        <v>0.69271892333572482</v>
      </c>
      <c r="H67" s="35">
        <f>'2010'!R66</f>
        <v>4.1243951610004483</v>
      </c>
      <c r="I67" s="35">
        <f>'2011'!R66</f>
        <v>2.8498359745049999</v>
      </c>
      <c r="J67" s="35">
        <f>'2012'!R66</f>
        <v>1.0485046795859998</v>
      </c>
      <c r="K67" s="35">
        <f>'2013'!R66</f>
        <v>2.4740358490108498</v>
      </c>
      <c r="L67" s="35">
        <f>'2014'!R66</f>
        <v>0.59386484659679983</v>
      </c>
      <c r="M67" s="35">
        <f>'2015'!R66</f>
        <v>1.3349471938510498</v>
      </c>
      <c r="N67" s="35">
        <f>'2016'!R66</f>
        <v>1.6533336261551999</v>
      </c>
      <c r="O67" s="35">
        <f>'2017'!R66</f>
        <v>0.8025205242374247</v>
      </c>
      <c r="P67" s="107">
        <f t="shared" si="4"/>
        <v>1.7474960120675997</v>
      </c>
      <c r="Q67" s="94"/>
      <c r="R67" s="109" t="s">
        <v>59</v>
      </c>
      <c r="S67" s="110">
        <f t="shared" ref="S67:AB67" si="87">(STDEV(F33:F63))/SQRT(28)</f>
        <v>0.11018526238380626</v>
      </c>
      <c r="T67" s="110">
        <f t="shared" si="87"/>
        <v>0.12101640131984287</v>
      </c>
      <c r="U67" s="110">
        <f t="shared" si="87"/>
        <v>0.2019638531470159</v>
      </c>
      <c r="V67" s="110">
        <f t="shared" si="87"/>
        <v>0.12922835009315928</v>
      </c>
      <c r="W67" s="110">
        <f t="shared" si="87"/>
        <v>0.10356055614829264</v>
      </c>
      <c r="X67" s="110">
        <f t="shared" si="87"/>
        <v>0.15615014441165317</v>
      </c>
      <c r="Y67" s="110">
        <f t="shared" si="87"/>
        <v>0.18253558702792799</v>
      </c>
      <c r="Z67" s="110">
        <f t="shared" si="87"/>
        <v>0.1614097953905585</v>
      </c>
      <c r="AA67" s="110">
        <f t="shared" si="87"/>
        <v>0.17478564449988604</v>
      </c>
      <c r="AB67" s="110">
        <f t="shared" si="87"/>
        <v>0.16158207282422066</v>
      </c>
      <c r="AC67" s="94"/>
      <c r="AD67" s="36"/>
      <c r="AE67" s="36"/>
      <c r="AF67" s="36"/>
      <c r="AG67" s="96">
        <f>'2008'!S66</f>
        <v>1.902483124430161</v>
      </c>
      <c r="AH67" s="96">
        <f>'2009'!S66</f>
        <v>0.45129973728140221</v>
      </c>
      <c r="AI67" s="96">
        <f>'2010'!S66</f>
        <v>4.7012294220222195</v>
      </c>
      <c r="AJ67" s="96">
        <f>'2011'!S66</f>
        <v>2.5163952996210774</v>
      </c>
      <c r="AK67" s="96">
        <f>'2012'!S66</f>
        <v>0.1405149357514951</v>
      </c>
      <c r="AL67" s="96">
        <f>'2013'!S66</f>
        <v>2.7405876402310296</v>
      </c>
      <c r="AM67" s="96">
        <f>'2014'!S66</f>
        <v>0.7952928443839381</v>
      </c>
      <c r="AN67" s="96">
        <f>'2015'!S66</f>
        <v>1.2463142244047059</v>
      </c>
      <c r="AO67" s="96">
        <f>'2016'!S66</f>
        <v>1.9955593164767953</v>
      </c>
      <c r="AP67" s="96">
        <f>'2017'!S66</f>
        <v>0.68760901235643423</v>
      </c>
      <c r="AQ67" s="106">
        <f t="shared" si="8"/>
        <v>1.7177285556959263</v>
      </c>
      <c r="AR67" s="36"/>
      <c r="AS67" s="109" t="s">
        <v>59</v>
      </c>
      <c r="AT67" s="110">
        <f t="shared" ref="AT67:BC67" si="88">(STDEV(AG33:AG63))/SQRT(28)</f>
        <v>0.16852076299643304</v>
      </c>
      <c r="AU67" s="110">
        <f t="shared" si="88"/>
        <v>0.13643200192952901</v>
      </c>
      <c r="AV67" s="110">
        <f t="shared" si="88"/>
        <v>0.27644435575426995</v>
      </c>
      <c r="AW67" s="110">
        <f t="shared" si="88"/>
        <v>0.15048115268127329</v>
      </c>
      <c r="AX67" s="110">
        <f t="shared" si="88"/>
        <v>0.10527151265666258</v>
      </c>
      <c r="AY67" s="110">
        <f t="shared" si="88"/>
        <v>0.18602079529558521</v>
      </c>
      <c r="AZ67" s="110">
        <f t="shared" si="88"/>
        <v>0.22629211036157354</v>
      </c>
      <c r="BA67" s="110">
        <f t="shared" si="88"/>
        <v>0.17460168022899977</v>
      </c>
      <c r="BB67" s="110">
        <f t="shared" si="88"/>
        <v>0.22933728733273848</v>
      </c>
      <c r="BC67" s="110">
        <f t="shared" si="88"/>
        <v>0.39509320860113123</v>
      </c>
    </row>
    <row r="68" spans="2:55" x14ac:dyDescent="0.35">
      <c r="B68" s="4">
        <f>'2008'!G67</f>
        <v>2008</v>
      </c>
      <c r="C68" s="2">
        <v>3</v>
      </c>
      <c r="D68" s="2">
        <f t="shared" si="82"/>
        <v>5</v>
      </c>
      <c r="E68" s="2">
        <f t="shared" si="79"/>
        <v>64</v>
      </c>
      <c r="F68" s="35">
        <f>'2008'!R67</f>
        <v>2.5206109272465</v>
      </c>
      <c r="G68" s="35">
        <f>'2009'!R67</f>
        <v>2.6652563533852498</v>
      </c>
      <c r="H68" s="35">
        <f>'2010'!R67</f>
        <v>4.3966496417129246</v>
      </c>
      <c r="I68" s="35">
        <f>'2011'!R67</f>
        <v>2.9806774347393747</v>
      </c>
      <c r="J68" s="35">
        <f>'2012'!R67</f>
        <v>1.267202228265</v>
      </c>
      <c r="K68" s="35">
        <f>'2013'!R67</f>
        <v>1.5768176016020246</v>
      </c>
      <c r="L68" s="35">
        <f>'2014'!R67</f>
        <v>2.3775803533165498</v>
      </c>
      <c r="M68" s="35">
        <f>'2015'!R67</f>
        <v>2.7192947206004994</v>
      </c>
      <c r="N68" s="35">
        <f>'2016'!R67</f>
        <v>0.47004477653579996</v>
      </c>
      <c r="O68" s="35">
        <f>'2017'!R67</f>
        <v>3.1017066295946245</v>
      </c>
      <c r="P68" s="107">
        <f t="shared" si="4"/>
        <v>2.4075840666998549</v>
      </c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36"/>
      <c r="AE68" s="36"/>
      <c r="AF68" s="36"/>
      <c r="AG68" s="96">
        <f>'2008'!S67</f>
        <v>3.0058931309692927</v>
      </c>
      <c r="AH68" s="96">
        <f>'2009'!S67</f>
        <v>2.2874275924392973</v>
      </c>
      <c r="AI68" s="96">
        <f>'2010'!S67</f>
        <v>2.9128452444874799</v>
      </c>
      <c r="AJ68" s="96">
        <f>'2011'!S67</f>
        <v>2.5856318460474523</v>
      </c>
      <c r="AK68" s="96">
        <f>'2012'!S67</f>
        <v>-0.46995254182295193</v>
      </c>
      <c r="AL68" s="96">
        <f>'2013'!S67</f>
        <v>1.2688166174439948</v>
      </c>
      <c r="AM68" s="96">
        <f>'2014'!S67</f>
        <v>2.7929497254867965</v>
      </c>
      <c r="AN68" s="96">
        <f>'2015'!S67</f>
        <v>1.9926915119999684</v>
      </c>
      <c r="AO68" s="96">
        <f>'2016'!S67</f>
        <v>0.598347599251566</v>
      </c>
      <c r="AP68" s="96">
        <f>'2017'!S67</f>
        <v>3.6327034643685394</v>
      </c>
      <c r="AQ68" s="106">
        <f t="shared" si="8"/>
        <v>2.0607354190671434</v>
      </c>
      <c r="AR68" s="36"/>
      <c r="AS68" s="38"/>
    </row>
    <row r="69" spans="2:55" x14ac:dyDescent="0.35">
      <c r="B69" s="4">
        <f>'2008'!G68</f>
        <v>2008</v>
      </c>
      <c r="C69" s="2">
        <v>3</v>
      </c>
      <c r="D69" s="2">
        <f t="shared" si="82"/>
        <v>6</v>
      </c>
      <c r="E69" s="2">
        <f t="shared" ref="E69:E81" si="89">E68+1</f>
        <v>65</v>
      </c>
      <c r="F69" s="35">
        <f>'2008'!R68</f>
        <v>2.8454218977937491</v>
      </c>
      <c r="G69" s="35">
        <f>'2009'!R68</f>
        <v>2.8524901913691743</v>
      </c>
      <c r="H69" s="35">
        <f>'2010'!R68</f>
        <v>4.1214264948885004</v>
      </c>
      <c r="I69" s="35">
        <f>'2011'!R68</f>
        <v>2.915706277414349</v>
      </c>
      <c r="J69" s="35">
        <f>'2012'!R68</f>
        <v>1.3235894490960001</v>
      </c>
      <c r="K69" s="35">
        <f>'2013'!R68</f>
        <v>2.1474901892903997</v>
      </c>
      <c r="L69" s="35">
        <f>'2014'!R68</f>
        <v>2.8393275251216239</v>
      </c>
      <c r="M69" s="35">
        <f>'2015'!R68</f>
        <v>3.0972757315061994</v>
      </c>
      <c r="N69" s="35">
        <f>'2016'!R68</f>
        <v>2.74588894956285</v>
      </c>
      <c r="O69" s="35">
        <f>'2017'!R68</f>
        <v>3.4785025315040241</v>
      </c>
      <c r="P69" s="107">
        <f t="shared" si="4"/>
        <v>2.8367119237546872</v>
      </c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36"/>
      <c r="AE69" s="36"/>
      <c r="AF69" s="36"/>
      <c r="AG69" s="96">
        <f>'2008'!S68</f>
        <v>4.5499196471953809</v>
      </c>
      <c r="AH69" s="96">
        <f>'2009'!S68</f>
        <v>2.0135010434078118</v>
      </c>
      <c r="AI69" s="96">
        <f>'2010'!S68</f>
        <v>3.8291438021555506</v>
      </c>
      <c r="AJ69" s="96">
        <f>'2011'!S68</f>
        <v>3.1581437836738395</v>
      </c>
      <c r="AK69" s="96">
        <f>'2012'!S68</f>
        <v>-0.74205697800000003</v>
      </c>
      <c r="AL69" s="96">
        <f>'2013'!S68</f>
        <v>0.62098928433065725</v>
      </c>
      <c r="AM69" s="96">
        <f>'2014'!S68</f>
        <v>3.4572462230663987</v>
      </c>
      <c r="AN69" s="96">
        <f>'2015'!S68</f>
        <v>4.1491176042631333</v>
      </c>
      <c r="AO69" s="96">
        <f>'2016'!S68</f>
        <v>2.9742529025609223</v>
      </c>
      <c r="AP69" s="96">
        <f>'2017'!S68</f>
        <v>4.672874905577677</v>
      </c>
      <c r="AQ69" s="106">
        <f t="shared" si="8"/>
        <v>2.8683132218231373</v>
      </c>
      <c r="AR69" s="36"/>
      <c r="AS69" s="38"/>
    </row>
    <row r="70" spans="2:55" x14ac:dyDescent="0.35">
      <c r="B70" s="4">
        <f>'2008'!G69</f>
        <v>2008</v>
      </c>
      <c r="C70" s="2">
        <v>3</v>
      </c>
      <c r="D70" s="2">
        <f t="shared" si="82"/>
        <v>7</v>
      </c>
      <c r="E70" s="2">
        <f t="shared" si="89"/>
        <v>66</v>
      </c>
      <c r="F70" s="35">
        <f>'2008'!R69</f>
        <v>0.49007302034624994</v>
      </c>
      <c r="G70" s="35">
        <f>'2009'!R69</f>
        <v>3.2176509799758004</v>
      </c>
      <c r="H70" s="35">
        <f>'2010'!R69</f>
        <v>4.3064945498651994</v>
      </c>
      <c r="I70" s="35">
        <f>'2011'!R69</f>
        <v>0.4239301374563999</v>
      </c>
      <c r="J70" s="35">
        <f>'2012'!R69</f>
        <v>1.5677032391999999</v>
      </c>
      <c r="K70" s="35">
        <f>'2013'!R69</f>
        <v>2.7483163847945997</v>
      </c>
      <c r="L70" s="35">
        <f>'2014'!R69</f>
        <v>3.6529400900249991</v>
      </c>
      <c r="M70" s="35">
        <f>'2015'!R69</f>
        <v>3.1924100737814993</v>
      </c>
      <c r="N70" s="35">
        <f>'2016'!R69</f>
        <v>1.6599118896845995</v>
      </c>
      <c r="O70" s="35">
        <f>'2017'!R69</f>
        <v>3.2892767723382743</v>
      </c>
      <c r="P70" s="107">
        <f t="shared" ref="P70:P133" si="90">AVERAGE(F70:O70)</f>
        <v>2.4548707137467622</v>
      </c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36"/>
      <c r="AE70" s="36"/>
      <c r="AF70" s="36"/>
      <c r="AG70" s="96">
        <f>'2008'!S69</f>
        <v>1.1745790087809718</v>
      </c>
      <c r="AH70" s="96">
        <f>'2009'!S69</f>
        <v>5.1175910569316096</v>
      </c>
      <c r="AI70" s="96">
        <f>'2010'!S69</f>
        <v>3.7742394806978443</v>
      </c>
      <c r="AJ70" s="96">
        <f>'2011'!S69</f>
        <v>0.63458044086063159</v>
      </c>
      <c r="AK70" s="96">
        <f>'2012'!S69</f>
        <v>0.33869985517637696</v>
      </c>
      <c r="AL70" s="96">
        <f>'2013'!S69</f>
        <v>2.4700896339723521</v>
      </c>
      <c r="AM70" s="96">
        <f>'2014'!S69</f>
        <v>4.6026980413021494</v>
      </c>
      <c r="AN70" s="96">
        <f>'2015'!S69</f>
        <v>4.8135610386757648</v>
      </c>
      <c r="AO70" s="96">
        <f>'2016'!S69</f>
        <v>2.2172848364491711</v>
      </c>
      <c r="AP70" s="96">
        <f>'2017'!S69</f>
        <v>4.1675336041044302</v>
      </c>
      <c r="AQ70" s="106">
        <f t="shared" ref="AQ70:AQ133" si="91">AVERAGE(AG70:AP70)</f>
        <v>2.9310856996951302</v>
      </c>
      <c r="AR70" s="36"/>
      <c r="AS70" s="38"/>
    </row>
    <row r="71" spans="2:55" x14ac:dyDescent="0.35">
      <c r="B71" s="4">
        <f>'2008'!G70</f>
        <v>2008</v>
      </c>
      <c r="C71" s="2">
        <v>3</v>
      </c>
      <c r="D71" s="2">
        <f t="shared" si="82"/>
        <v>8</v>
      </c>
      <c r="E71" s="2">
        <f t="shared" si="89"/>
        <v>67</v>
      </c>
      <c r="F71" s="35">
        <f>'2008'!R70</f>
        <v>2.6102774624534995</v>
      </c>
      <c r="G71" s="35">
        <f>'2009'!R70</f>
        <v>3.3463244470949989</v>
      </c>
      <c r="H71" s="35">
        <f>'2010'!R70</f>
        <v>4.7542646306431493</v>
      </c>
      <c r="I71" s="35">
        <f>'2011'!R70</f>
        <v>0.51702405895874992</v>
      </c>
      <c r="J71" s="35">
        <f>'2012'!R70</f>
        <v>0.23809492945350003</v>
      </c>
      <c r="K71" s="35">
        <f>'2013'!R70</f>
        <v>2.1447492870810749</v>
      </c>
      <c r="L71" s="35">
        <f>'2014'!R70</f>
        <v>3.6013551882017998</v>
      </c>
      <c r="M71" s="35">
        <f>'2015'!R70</f>
        <v>3.2056422356456986</v>
      </c>
      <c r="N71" s="35">
        <f>'2016'!R70</f>
        <v>3.4800270148544246</v>
      </c>
      <c r="O71" s="35">
        <f>'2017'!R70</f>
        <v>3.3354949181399993</v>
      </c>
      <c r="P71" s="107">
        <f t="shared" si="90"/>
        <v>2.7233254172526893</v>
      </c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36"/>
      <c r="AE71" s="36"/>
      <c r="AF71" s="36"/>
      <c r="AG71" s="96">
        <f>'2008'!S70</f>
        <v>3.7775260271783426</v>
      </c>
      <c r="AH71" s="96">
        <f>'2009'!S70</f>
        <v>5.0774791075159902</v>
      </c>
      <c r="AI71" s="96">
        <f>'2010'!S70</f>
        <v>4.5995656514111065</v>
      </c>
      <c r="AJ71" s="96">
        <f>'2011'!S70</f>
        <v>0.55245656363506079</v>
      </c>
      <c r="AK71" s="96">
        <f>'2012'!S70</f>
        <v>0.20923983686819514</v>
      </c>
      <c r="AL71" s="96">
        <f>'2013'!S70</f>
        <v>2.0726587143072344</v>
      </c>
      <c r="AM71" s="96">
        <f>'2014'!S70</f>
        <v>4.5577399619196637</v>
      </c>
      <c r="AN71" s="96">
        <f>'2015'!S70</f>
        <v>4.0716271265144481</v>
      </c>
      <c r="AO71" s="96">
        <f>'2016'!S70</f>
        <v>4.4265337080186677</v>
      </c>
      <c r="AP71" s="96">
        <f>'2017'!S70</f>
        <v>4.3889480404950927</v>
      </c>
      <c r="AQ71" s="106">
        <f t="shared" si="91"/>
        <v>3.3733774737863804</v>
      </c>
      <c r="AR71" s="36"/>
      <c r="AS71" s="38"/>
    </row>
    <row r="72" spans="2:55" x14ac:dyDescent="0.35">
      <c r="B72" s="4">
        <f>'2008'!G71</f>
        <v>2008</v>
      </c>
      <c r="C72" s="2">
        <v>3</v>
      </c>
      <c r="D72" s="2">
        <f t="shared" si="82"/>
        <v>9</v>
      </c>
      <c r="E72" s="2">
        <f t="shared" si="89"/>
        <v>68</v>
      </c>
      <c r="F72" s="35">
        <f>'2008'!R71</f>
        <v>2.5247757528944992</v>
      </c>
      <c r="G72" s="35">
        <f>'2009'!R71</f>
        <v>3.1914044746642496</v>
      </c>
      <c r="H72" s="35">
        <f>'2010'!R71</f>
        <v>5.4586807958717989</v>
      </c>
      <c r="I72" s="35">
        <f>'2011'!R71</f>
        <v>1.6634770393755003</v>
      </c>
      <c r="J72" s="35">
        <f>'2012'!R71</f>
        <v>0.93942111820049989</v>
      </c>
      <c r="K72" s="35">
        <f>'2013'!R71</f>
        <v>3.0152190891061501</v>
      </c>
      <c r="L72" s="35">
        <f>'2014'!R71</f>
        <v>3.5715042423913501</v>
      </c>
      <c r="M72" s="35">
        <f>'2015'!R71</f>
        <v>3.907752153228524</v>
      </c>
      <c r="N72" s="35">
        <f>'2016'!R71</f>
        <v>3.5859973936247997</v>
      </c>
      <c r="O72" s="35">
        <f>'2017'!R71</f>
        <v>3.3461715812951245</v>
      </c>
      <c r="P72" s="107">
        <f t="shared" si="90"/>
        <v>3.1204403640652498</v>
      </c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36"/>
      <c r="AE72" s="36"/>
      <c r="AF72" s="36"/>
      <c r="AG72" s="96">
        <f>'2008'!S71</f>
        <v>3.8983233230884173</v>
      </c>
      <c r="AH72" s="96">
        <f>'2009'!S71</f>
        <v>4.9454262266023941</v>
      </c>
      <c r="AI72" s="96">
        <f>'2010'!S71</f>
        <v>5.1109414244625704</v>
      </c>
      <c r="AJ72" s="96">
        <f>'2011'!S71</f>
        <v>2.0972383173970131</v>
      </c>
      <c r="AK72" s="96">
        <f>'2012'!S71</f>
        <v>0.81594835591826775</v>
      </c>
      <c r="AL72" s="96">
        <f>'2013'!S71</f>
        <v>4.0560076025964467</v>
      </c>
      <c r="AM72" s="96">
        <f>'2014'!S71</f>
        <v>4.5689286357050625</v>
      </c>
      <c r="AN72" s="96">
        <f>'2015'!S71</f>
        <v>4.595512851502928</v>
      </c>
      <c r="AO72" s="96">
        <f>'2016'!S71</f>
        <v>4.3653640484813518</v>
      </c>
      <c r="AP72" s="96">
        <f>'2017'!S71</f>
        <v>4.5543445686966342</v>
      </c>
      <c r="AQ72" s="106">
        <f t="shared" si="91"/>
        <v>3.9008035354451081</v>
      </c>
      <c r="AR72" s="36"/>
      <c r="AS72" s="38"/>
    </row>
    <row r="73" spans="2:55" x14ac:dyDescent="0.35">
      <c r="B73" s="4">
        <f>'2008'!G72</f>
        <v>2008</v>
      </c>
      <c r="C73" s="2">
        <v>3</v>
      </c>
      <c r="D73" s="2">
        <f t="shared" si="82"/>
        <v>10</v>
      </c>
      <c r="E73" s="2">
        <f t="shared" si="89"/>
        <v>69</v>
      </c>
      <c r="F73" s="35">
        <f>'2008'!R72</f>
        <v>3.9150736269479993</v>
      </c>
      <c r="G73" s="35">
        <f>'2009'!R72</f>
        <v>2.8536795977975995</v>
      </c>
      <c r="H73" s="35">
        <f>'2010'!R72</f>
        <v>5.7373783551773991</v>
      </c>
      <c r="I73" s="35">
        <f>'2011'!R72</f>
        <v>1.2227127552315</v>
      </c>
      <c r="J73" s="35">
        <f>'2012'!R72</f>
        <v>1.6004865071249996</v>
      </c>
      <c r="K73" s="35">
        <f>'2013'!R72</f>
        <v>3.417535721433075</v>
      </c>
      <c r="L73" s="35">
        <f>'2014'!R72</f>
        <v>0.21976724092679994</v>
      </c>
      <c r="M73" s="35">
        <f>'2015'!R72</f>
        <v>2.9496061409891992</v>
      </c>
      <c r="N73" s="35">
        <f>'2016'!R72</f>
        <v>3.6861926375380492</v>
      </c>
      <c r="O73" s="35">
        <f>'2017'!R72</f>
        <v>3.5670994972470003</v>
      </c>
      <c r="P73" s="107">
        <f t="shared" si="90"/>
        <v>2.9169532080413623</v>
      </c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36"/>
      <c r="AE73" s="36"/>
      <c r="AF73" s="36"/>
      <c r="AG73" s="96">
        <f>'2008'!S72</f>
        <v>5.5273564844093288</v>
      </c>
      <c r="AH73" s="96">
        <f>'2009'!S72</f>
        <v>3.1825399688585918</v>
      </c>
      <c r="AI73" s="96">
        <f>'2010'!S72</f>
        <v>5.7674696020015412</v>
      </c>
      <c r="AJ73" s="96">
        <f>'2011'!S72</f>
        <v>1.0163524554990988</v>
      </c>
      <c r="AK73" s="96">
        <f>'2012'!S72</f>
        <v>1.8004875736728865</v>
      </c>
      <c r="AL73" s="96">
        <f>'2013'!S72</f>
        <v>4.5629062895156265</v>
      </c>
      <c r="AM73" s="96">
        <f>'2014'!S72</f>
        <v>0.55750968638092169</v>
      </c>
      <c r="AN73" s="96">
        <f>'2015'!S72</f>
        <v>3.5332587540028602</v>
      </c>
      <c r="AO73" s="96">
        <f>'2016'!S72</f>
        <v>4.4595981932160749</v>
      </c>
      <c r="AP73" s="96">
        <f>'2017'!S72</f>
        <v>4.9106694080049076</v>
      </c>
      <c r="AQ73" s="106">
        <f t="shared" si="91"/>
        <v>3.5318148415561836</v>
      </c>
      <c r="AR73" s="36"/>
      <c r="AS73" s="38"/>
    </row>
    <row r="74" spans="2:55" x14ac:dyDescent="0.35">
      <c r="B74" s="4">
        <f>'2008'!G73</f>
        <v>2008</v>
      </c>
      <c r="C74" s="2">
        <v>3</v>
      </c>
      <c r="D74" s="2">
        <f t="shared" si="82"/>
        <v>11</v>
      </c>
      <c r="E74" s="2">
        <f t="shared" si="89"/>
        <v>70</v>
      </c>
      <c r="F74" s="35">
        <f>'2008'!R73</f>
        <v>3.2469248420437498</v>
      </c>
      <c r="G74" s="35">
        <f>'2009'!R73</f>
        <v>1.4071285827953999</v>
      </c>
      <c r="H74" s="35">
        <f>'2010'!R73</f>
        <v>5.4568606491912002</v>
      </c>
      <c r="I74" s="35">
        <f>'2011'!R73</f>
        <v>0.65918974397759988</v>
      </c>
      <c r="J74" s="35">
        <f>'2012'!R73</f>
        <v>1.6220154142334997</v>
      </c>
      <c r="K74" s="35">
        <f>'2013'!R73</f>
        <v>3.6310344822947997</v>
      </c>
      <c r="L74" s="35">
        <f>'2014'!R73</f>
        <v>2.3416944621810751</v>
      </c>
      <c r="M74" s="35">
        <f>'2015'!R73</f>
        <v>3.2211183937817998</v>
      </c>
      <c r="N74" s="35">
        <f>'2016'!R73</f>
        <v>2.4898247374218747</v>
      </c>
      <c r="O74" s="35">
        <f>'2017'!R73</f>
        <v>1.5593924966053503</v>
      </c>
      <c r="P74" s="107">
        <f t="shared" si="90"/>
        <v>2.5635183804526349</v>
      </c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36"/>
      <c r="AE74" s="36"/>
      <c r="AF74" s="36"/>
      <c r="AG74" s="96">
        <f>'2008'!S73</f>
        <v>2.6190330298451023</v>
      </c>
      <c r="AH74" s="96">
        <f>'2009'!S73</f>
        <v>1.8006161683732058</v>
      </c>
      <c r="AI74" s="96">
        <f>'2010'!S73</f>
        <v>5.2486146641122673</v>
      </c>
      <c r="AJ74" s="96">
        <f>'2011'!S73</f>
        <v>0.26257799459569009</v>
      </c>
      <c r="AK74" s="96">
        <f>'2012'!S73</f>
        <v>0.82238592496294505</v>
      </c>
      <c r="AL74" s="96">
        <f>'2013'!S73</f>
        <v>3.6379717846620161</v>
      </c>
      <c r="AM74" s="96">
        <f>'2014'!S73</f>
        <v>2.385410806224475</v>
      </c>
      <c r="AN74" s="96">
        <f>'2015'!S73</f>
        <v>3.3588492639292764</v>
      </c>
      <c r="AO74" s="96">
        <f>'2016'!S73</f>
        <v>2.8672129302998135</v>
      </c>
      <c r="AP74" s="96">
        <f>'2017'!S73</f>
        <v>1.7902197644848266</v>
      </c>
      <c r="AQ74" s="106">
        <f t="shared" si="91"/>
        <v>2.479289233148962</v>
      </c>
      <c r="AR74" s="36"/>
      <c r="AS74" s="38"/>
    </row>
    <row r="75" spans="2:55" x14ac:dyDescent="0.35">
      <c r="B75" s="4">
        <f>'2008'!G74</f>
        <v>2008</v>
      </c>
      <c r="C75" s="2">
        <v>3</v>
      </c>
      <c r="D75" s="2">
        <f t="shared" si="82"/>
        <v>12</v>
      </c>
      <c r="E75" s="2">
        <f t="shared" si="89"/>
        <v>71</v>
      </c>
      <c r="F75" s="35">
        <f>'2008'!R74</f>
        <v>3.7888617289499997</v>
      </c>
      <c r="G75" s="35">
        <f>'2009'!R74</f>
        <v>3.0468411908709747</v>
      </c>
      <c r="H75" s="35">
        <f>'2010'!R74</f>
        <v>5.8914029883208494</v>
      </c>
      <c r="I75" s="35">
        <f>'2011'!R74</f>
        <v>2.8376129724875248</v>
      </c>
      <c r="J75" s="35">
        <f>'2012'!R74</f>
        <v>1.5579934982729995</v>
      </c>
      <c r="K75" s="35">
        <f>'2013'!R74</f>
        <v>2.8876251369367494</v>
      </c>
      <c r="L75" s="35">
        <f>'2014'!R74</f>
        <v>0.9299791686867751</v>
      </c>
      <c r="M75" s="35">
        <f>'2015'!R74</f>
        <v>0.25825946325420002</v>
      </c>
      <c r="N75" s="35">
        <f>'2016'!R74</f>
        <v>1.3893434757704253</v>
      </c>
      <c r="O75" s="35">
        <f>'2017'!R74</f>
        <v>2.8592652772898997</v>
      </c>
      <c r="P75" s="107">
        <f t="shared" si="90"/>
        <v>2.5447184900840396</v>
      </c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36"/>
      <c r="AE75" s="36"/>
      <c r="AF75" s="36"/>
      <c r="AG75" s="96">
        <f>'2008'!S74</f>
        <v>4.2411051442780199</v>
      </c>
      <c r="AH75" s="96">
        <f>'2009'!S74</f>
        <v>3.8848898580144322</v>
      </c>
      <c r="AI75" s="96">
        <f>'2010'!S74</f>
        <v>5.3856148048253312</v>
      </c>
      <c r="AJ75" s="96">
        <f>'2011'!S74</f>
        <v>1.9039992572671474</v>
      </c>
      <c r="AK75" s="96">
        <f>'2012'!S74</f>
        <v>0.52800684762844408</v>
      </c>
      <c r="AL75" s="96">
        <f>'2013'!S74</f>
        <v>3.1871898750235519</v>
      </c>
      <c r="AM75" s="96">
        <f>'2014'!S74</f>
        <v>0.80876174331523187</v>
      </c>
      <c r="AN75" s="96">
        <f>'2015'!S74</f>
        <v>0.60601674940577699</v>
      </c>
      <c r="AO75" s="96">
        <f>'2016'!S74</f>
        <v>1.5224830538931924</v>
      </c>
      <c r="AP75" s="96">
        <f>'2017'!S74</f>
        <v>3.3685095656668773</v>
      </c>
      <c r="AQ75" s="106">
        <f t="shared" si="91"/>
        <v>2.5436576899318002</v>
      </c>
      <c r="AR75" s="36"/>
      <c r="AS75" s="38"/>
    </row>
    <row r="76" spans="2:55" x14ac:dyDescent="0.35">
      <c r="B76" s="4">
        <f>'2008'!G75</f>
        <v>2008</v>
      </c>
      <c r="C76" s="2">
        <v>3</v>
      </c>
      <c r="D76" s="2">
        <f t="shared" si="82"/>
        <v>13</v>
      </c>
      <c r="E76" s="2">
        <f t="shared" si="89"/>
        <v>72</v>
      </c>
      <c r="F76" s="35">
        <f>'2008'!R75</f>
        <v>3.1537135392524993</v>
      </c>
      <c r="G76" s="35">
        <f>'2009'!R75</f>
        <v>2.5341079337133738</v>
      </c>
      <c r="H76" s="35">
        <f>'2010'!R75</f>
        <v>5.5716268892512488</v>
      </c>
      <c r="I76" s="35">
        <f>'2011'!R75</f>
        <v>2.7412030295737502</v>
      </c>
      <c r="J76" s="35">
        <f>'2012'!R75</f>
        <v>1.9789969616684997</v>
      </c>
      <c r="K76" s="35">
        <f>'2013'!R75</f>
        <v>2.8182294662795995</v>
      </c>
      <c r="L76" s="35">
        <f>'2014'!R75</f>
        <v>1.0137088628049749</v>
      </c>
      <c r="M76" s="35">
        <f>'2015'!R75</f>
        <v>2.7769394928550502</v>
      </c>
      <c r="N76" s="35">
        <f>'2016'!R75</f>
        <v>3.5995389706019991</v>
      </c>
      <c r="O76" s="35">
        <f>'2017'!R75</f>
        <v>2.2044678772953743</v>
      </c>
      <c r="P76" s="107">
        <f t="shared" si="90"/>
        <v>2.8392533023296371</v>
      </c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36"/>
      <c r="AE76" s="36"/>
      <c r="AF76" s="36"/>
      <c r="AG76" s="96">
        <f>'2008'!S75</f>
        <v>3.7363678044550177</v>
      </c>
      <c r="AH76" s="96">
        <f>'2009'!S75</f>
        <v>2.8329956561625345</v>
      </c>
      <c r="AI76" s="96">
        <f>'2010'!S75</f>
        <v>4.8865396472355993</v>
      </c>
      <c r="AJ76" s="96">
        <f>'2011'!S75</f>
        <v>2.5169874844849245</v>
      </c>
      <c r="AK76" s="96">
        <f>'2012'!S75</f>
        <v>1.6402967848883381</v>
      </c>
      <c r="AL76" s="96">
        <f>'2013'!S75</f>
        <v>2.9476919382708191</v>
      </c>
      <c r="AM76" s="96">
        <f>'2014'!S75</f>
        <v>0.77811787014622236</v>
      </c>
      <c r="AN76" s="96">
        <f>'2015'!S75</f>
        <v>3.2429190136197978</v>
      </c>
      <c r="AO76" s="96">
        <f>'2016'!S75</f>
        <v>3.9370945721294244</v>
      </c>
      <c r="AP76" s="96">
        <f>'2017'!S75</f>
        <v>2.471023458507287</v>
      </c>
      <c r="AQ76" s="106">
        <f t="shared" si="91"/>
        <v>2.8990034229899964</v>
      </c>
      <c r="AR76" s="36"/>
      <c r="AS76" s="38"/>
    </row>
    <row r="77" spans="2:55" x14ac:dyDescent="0.35">
      <c r="B77" s="4">
        <f>'2008'!G76</f>
        <v>2008</v>
      </c>
      <c r="C77" s="2">
        <v>3</v>
      </c>
      <c r="D77" s="2">
        <f t="shared" si="82"/>
        <v>14</v>
      </c>
      <c r="E77" s="2">
        <f t="shared" si="89"/>
        <v>73</v>
      </c>
      <c r="F77" s="35">
        <f>'2008'!R76</f>
        <v>2.1610067183774997</v>
      </c>
      <c r="G77" s="35">
        <f>'2009'!R76</f>
        <v>2.7564761033459995</v>
      </c>
      <c r="H77" s="35">
        <f>'2010'!R76</f>
        <v>5.5127017277909998</v>
      </c>
      <c r="I77" s="35">
        <f>'2011'!R76</f>
        <v>0.11201932144575</v>
      </c>
      <c r="J77" s="35">
        <f>'2012'!R76</f>
        <v>2.0051204376374998</v>
      </c>
      <c r="K77" s="35">
        <f>'2013'!R76</f>
        <v>2.9583866543069997</v>
      </c>
      <c r="L77" s="35">
        <f>'2014'!R76</f>
        <v>1.0616754495626999</v>
      </c>
      <c r="M77" s="35">
        <f>'2015'!R76</f>
        <v>3.0912849883401745</v>
      </c>
      <c r="N77" s="35">
        <f>'2016'!R76</f>
        <v>3.9737031250780501</v>
      </c>
      <c r="O77" s="35">
        <f>'2017'!R76</f>
        <v>2.6088077406667494</v>
      </c>
      <c r="P77" s="107">
        <f t="shared" si="90"/>
        <v>2.6241182266552423</v>
      </c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36"/>
      <c r="AE77" s="36"/>
      <c r="AF77" s="36"/>
      <c r="AG77" s="96">
        <f>'2008'!S76</f>
        <v>2.354894643118898</v>
      </c>
      <c r="AH77" s="96">
        <f>'2009'!S76</f>
        <v>3.2033250799643294</v>
      </c>
      <c r="AI77" s="96">
        <f>'2010'!S76</f>
        <v>6.1414844377289395</v>
      </c>
      <c r="AJ77" s="96">
        <f>'2011'!S76</f>
        <v>0.27503415393260972</v>
      </c>
      <c r="AK77" s="96">
        <f>'2012'!S76</f>
        <v>3.0391664813398895</v>
      </c>
      <c r="AL77" s="96">
        <f>'2013'!S76</f>
        <v>3.3233347354961902</v>
      </c>
      <c r="AM77" s="96">
        <f>'2014'!S76</f>
        <v>0.79914341917240483</v>
      </c>
      <c r="AN77" s="96">
        <f>'2015'!S76</f>
        <v>3.5970133058149996</v>
      </c>
      <c r="AO77" s="96">
        <f>'2016'!S76</f>
        <v>4.5625742305160584</v>
      </c>
      <c r="AP77" s="96">
        <f>'2017'!S76</f>
        <v>2.6539693680002387</v>
      </c>
      <c r="AQ77" s="106">
        <f t="shared" si="91"/>
        <v>2.9949939855084562</v>
      </c>
      <c r="AR77" s="36"/>
      <c r="AS77" s="38"/>
    </row>
    <row r="78" spans="2:55" x14ac:dyDescent="0.35">
      <c r="B78" s="4">
        <f>'2008'!G77</f>
        <v>2008</v>
      </c>
      <c r="C78" s="2">
        <v>3</v>
      </c>
      <c r="D78" s="2">
        <f t="shared" si="82"/>
        <v>15</v>
      </c>
      <c r="E78" s="2">
        <f t="shared" si="89"/>
        <v>74</v>
      </c>
      <c r="F78" s="35">
        <f>'2008'!R77</f>
        <v>2.3662889117999995</v>
      </c>
      <c r="G78" s="35">
        <f>'2009'!R77</f>
        <v>2.0954450938784999</v>
      </c>
      <c r="H78" s="35">
        <f>'2010'!R77</f>
        <v>5.8007205401595003</v>
      </c>
      <c r="I78" s="35">
        <f>'2011'!R77</f>
        <v>2.8408882296856492</v>
      </c>
      <c r="J78" s="35">
        <f>'2012'!R77</f>
        <v>1.6591722402240001</v>
      </c>
      <c r="K78" s="35">
        <f>'2013'!R77</f>
        <v>3.9975873933423745</v>
      </c>
      <c r="L78" s="35">
        <f>'2014'!R77</f>
        <v>3.5677840167926242</v>
      </c>
      <c r="M78" s="35">
        <f>'2015'!R77</f>
        <v>3.8459448882176992</v>
      </c>
      <c r="N78" s="35">
        <f>'2016'!R77</f>
        <v>0.85892530314824977</v>
      </c>
      <c r="O78" s="35">
        <f>'2017'!R77</f>
        <v>2.2428170565248999</v>
      </c>
      <c r="P78" s="107">
        <f t="shared" si="90"/>
        <v>2.9275573673773496</v>
      </c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36"/>
      <c r="AE78" s="36"/>
      <c r="AF78" s="36"/>
      <c r="AG78" s="96">
        <f>'2008'!S77</f>
        <v>2.0560819119446441</v>
      </c>
      <c r="AH78" s="96">
        <f>'2009'!S77</f>
        <v>1.6673365797920447</v>
      </c>
      <c r="AI78" s="96">
        <f>'2010'!S77</f>
        <v>5.7313689589150334</v>
      </c>
      <c r="AJ78" s="96">
        <f>'2011'!S77</f>
        <v>3.5117958567373329</v>
      </c>
      <c r="AK78" s="96">
        <f>'2012'!S77</f>
        <v>1.8207385740256807</v>
      </c>
      <c r="AL78" s="96">
        <f>'2013'!S77</f>
        <v>4.7026170175648252</v>
      </c>
      <c r="AM78" s="96">
        <f>'2014'!S77</f>
        <v>4.169793521971128</v>
      </c>
      <c r="AN78" s="96">
        <f>'2015'!S77</f>
        <v>5.1783258314495351</v>
      </c>
      <c r="AO78" s="96">
        <f>'2016'!S77</f>
        <v>1.1293885541157536</v>
      </c>
      <c r="AP78" s="96">
        <f>'2017'!S77</f>
        <v>2.024257731587372</v>
      </c>
      <c r="AQ78" s="106">
        <f t="shared" si="91"/>
        <v>3.1991704538103347</v>
      </c>
      <c r="AR78" s="36"/>
      <c r="AS78" s="38"/>
    </row>
    <row r="79" spans="2:55" x14ac:dyDescent="0.35">
      <c r="B79" s="4">
        <f>'2008'!G78</f>
        <v>2008</v>
      </c>
      <c r="C79" s="2">
        <v>3</v>
      </c>
      <c r="D79" s="2">
        <f t="shared" si="82"/>
        <v>16</v>
      </c>
      <c r="E79" s="2">
        <f t="shared" si="89"/>
        <v>75</v>
      </c>
      <c r="F79" s="35">
        <f>'2008'!R78</f>
        <v>2.3851484996399996</v>
      </c>
      <c r="G79" s="35">
        <f>'2009'!R78</f>
        <v>1.1398852762919998</v>
      </c>
      <c r="H79" s="35">
        <f>'2010'!R78</f>
        <v>4.8382563453371992</v>
      </c>
      <c r="I79" s="35">
        <f>'2011'!R78</f>
        <v>3.6755433551647498</v>
      </c>
      <c r="J79" s="35">
        <f>'2012'!R78</f>
        <v>1.7581850763839997</v>
      </c>
      <c r="K79" s="35">
        <f>'2013'!R78</f>
        <v>0.94670465173350005</v>
      </c>
      <c r="L79" s="35">
        <f>'2014'!R78</f>
        <v>2.4041193295801495</v>
      </c>
      <c r="M79" s="35">
        <f>'2015'!R78</f>
        <v>1.5721403992609497</v>
      </c>
      <c r="N79" s="35">
        <f>'2016'!R78</f>
        <v>0.96336591886589995</v>
      </c>
      <c r="O79" s="35">
        <f>'2017'!R78</f>
        <v>1.2454302092819998</v>
      </c>
      <c r="P79" s="107">
        <f t="shared" si="90"/>
        <v>2.0928779061540448</v>
      </c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36"/>
      <c r="AE79" s="36"/>
      <c r="AF79" s="36"/>
      <c r="AG79" s="96">
        <f>'2008'!S78</f>
        <v>2.1168962180943773</v>
      </c>
      <c r="AH79" s="96">
        <f>'2009'!S78</f>
        <v>1.0277555358521187</v>
      </c>
      <c r="AI79" s="96">
        <f>'2010'!S78</f>
        <v>7.2173494559061</v>
      </c>
      <c r="AJ79" s="96">
        <f>'2011'!S78</f>
        <v>5.2362359477186482</v>
      </c>
      <c r="AK79" s="96">
        <f>'2012'!S78</f>
        <v>1.3574221366520771</v>
      </c>
      <c r="AL79" s="96">
        <f>'2013'!S78</f>
        <v>1.353878489637913</v>
      </c>
      <c r="AM79" s="96">
        <f>'2014'!S78</f>
        <v>2.2257897190042524</v>
      </c>
      <c r="AN79" s="96">
        <f>'2015'!S78</f>
        <v>1.9276460306075551</v>
      </c>
      <c r="AO79" s="96">
        <f>'2016'!S78</f>
        <v>1.0356242599831389</v>
      </c>
      <c r="AP79" s="96">
        <f>'2017'!S78</f>
        <v>1.164507242214843</v>
      </c>
      <c r="AQ79" s="106">
        <f t="shared" si="91"/>
        <v>2.4663105035671018</v>
      </c>
      <c r="AR79" s="36"/>
      <c r="AS79" s="38"/>
    </row>
    <row r="80" spans="2:55" x14ac:dyDescent="0.35">
      <c r="B80" s="4">
        <f>'2008'!G79</f>
        <v>2008</v>
      </c>
      <c r="C80" s="2">
        <v>3</v>
      </c>
      <c r="D80" s="2">
        <f t="shared" si="82"/>
        <v>17</v>
      </c>
      <c r="E80" s="2">
        <f t="shared" si="89"/>
        <v>76</v>
      </c>
      <c r="F80" s="35">
        <f>'2008'!R79</f>
        <v>2.1527114465385</v>
      </c>
      <c r="G80" s="35">
        <f>'2009'!R79</f>
        <v>1.2472464268818002</v>
      </c>
      <c r="H80" s="35">
        <f>'2010'!R79</f>
        <v>3.8754571963766993</v>
      </c>
      <c r="I80" s="35">
        <f>'2011'!R79</f>
        <v>3.9852258912266993</v>
      </c>
      <c r="J80" s="35">
        <f>'2012'!R79</f>
        <v>1.9706648546969998</v>
      </c>
      <c r="K80" s="35">
        <f>'2013'!R79</f>
        <v>2.1886354006442246</v>
      </c>
      <c r="L80" s="35">
        <f>'2014'!R79</f>
        <v>0.50095780199999984</v>
      </c>
      <c r="M80" s="35">
        <f>'2015'!R79</f>
        <v>1.6337435976377248</v>
      </c>
      <c r="N80" s="35">
        <f>'2016'!R79</f>
        <v>1.4565716444474996</v>
      </c>
      <c r="O80" s="35">
        <f>'2017'!R79</f>
        <v>1.2857926740702001</v>
      </c>
      <c r="P80" s="107">
        <f t="shared" si="90"/>
        <v>2.029700693452035</v>
      </c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36"/>
      <c r="AE80" s="36"/>
      <c r="AF80" s="36"/>
      <c r="AG80" s="96">
        <f>'2008'!S79</f>
        <v>2.6141890248501825</v>
      </c>
      <c r="AH80" s="96">
        <f>'2009'!S79</f>
        <v>1.2190797294320663</v>
      </c>
      <c r="AI80" s="96">
        <f>'2010'!S79</f>
        <v>4.4402971605134489</v>
      </c>
      <c r="AJ80" s="96">
        <f>'2011'!S79</f>
        <v>4.8418129961127852</v>
      </c>
      <c r="AK80" s="96">
        <f>'2012'!S79</f>
        <v>0.80851900447790426</v>
      </c>
      <c r="AL80" s="96">
        <f>'2013'!S79</f>
        <v>2.6699077124309509</v>
      </c>
      <c r="AM80" s="96">
        <f>'2014'!S79</f>
        <v>0.52682661954465981</v>
      </c>
      <c r="AN80" s="96">
        <f>'2015'!S79</f>
        <v>1.5609651692682549</v>
      </c>
      <c r="AO80" s="96">
        <f>'2016'!S79</f>
        <v>1.2847925092649664</v>
      </c>
      <c r="AP80" s="96">
        <f>'2017'!S79</f>
        <v>1.027055304645182</v>
      </c>
      <c r="AQ80" s="106">
        <f t="shared" si="91"/>
        <v>2.0993445230540404</v>
      </c>
      <c r="AR80" s="36"/>
      <c r="AS80" s="38"/>
    </row>
    <row r="81" spans="2:55" x14ac:dyDescent="0.35">
      <c r="B81" s="4">
        <f>'2008'!G80</f>
        <v>2008</v>
      </c>
      <c r="C81" s="2">
        <v>3</v>
      </c>
      <c r="D81" s="2">
        <f t="shared" si="82"/>
        <v>18</v>
      </c>
      <c r="E81" s="2">
        <f t="shared" si="89"/>
        <v>77</v>
      </c>
      <c r="F81" s="35">
        <f>'2008'!R80</f>
        <v>0.72425605872825005</v>
      </c>
      <c r="G81" s="35">
        <f>'2009'!R80</f>
        <v>0.28435543565759996</v>
      </c>
      <c r="H81" s="35">
        <f>'2010'!R80</f>
        <v>3.8375485653318746</v>
      </c>
      <c r="I81" s="35">
        <f>'2011'!R80</f>
        <v>3.5689972432734001</v>
      </c>
      <c r="J81" s="35">
        <f>'2012'!R80</f>
        <v>0.79499056366800003</v>
      </c>
      <c r="K81" s="35">
        <f>'2013'!R80</f>
        <v>1.7093742283893749</v>
      </c>
      <c r="L81" s="35">
        <f>'2014'!R80</f>
        <v>1.1667528219374996</v>
      </c>
      <c r="M81" s="35">
        <f>'2015'!R80</f>
        <v>2.8593903939566245</v>
      </c>
      <c r="N81" s="35">
        <f>'2016'!R80</f>
        <v>3.3169619351414998</v>
      </c>
      <c r="O81" s="35">
        <f>'2017'!R80</f>
        <v>0.26342129315519996</v>
      </c>
      <c r="P81" s="107">
        <f t="shared" si="90"/>
        <v>1.8526048539239326</v>
      </c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36"/>
      <c r="AE81" s="36"/>
      <c r="AF81" s="36"/>
      <c r="AG81" s="96">
        <f>'2008'!S80</f>
        <v>1.1463040839890815</v>
      </c>
      <c r="AH81" s="96">
        <f>'2009'!S80</f>
        <v>0.43217980254527288</v>
      </c>
      <c r="AI81" s="96">
        <f>'2010'!S80</f>
        <v>2.6397296265657877</v>
      </c>
      <c r="AJ81" s="96">
        <f>'2011'!S80</f>
        <v>3.8368094658217875</v>
      </c>
      <c r="AK81" s="96">
        <f>'2012'!S80</f>
        <v>-0.39588492397123154</v>
      </c>
      <c r="AL81" s="96">
        <f>'2013'!S80</f>
        <v>1.3141884096728711</v>
      </c>
      <c r="AM81" s="96">
        <f>'2014'!S80</f>
        <v>1.06937479833906</v>
      </c>
      <c r="AN81" s="96">
        <f>'2015'!S80</f>
        <v>3.2093006676729932</v>
      </c>
      <c r="AO81" s="96">
        <f>'2016'!S80</f>
        <v>2.9726020276943976</v>
      </c>
      <c r="AP81" s="96">
        <f>'2017'!S80</f>
        <v>0.31402926638355083</v>
      </c>
      <c r="AQ81" s="106">
        <f t="shared" si="91"/>
        <v>1.6538633224713568</v>
      </c>
      <c r="AR81" s="36"/>
      <c r="AS81" s="38"/>
    </row>
    <row r="82" spans="2:55" x14ac:dyDescent="0.35">
      <c r="B82" s="4">
        <f>'2008'!G81</f>
        <v>2008</v>
      </c>
      <c r="C82" s="2">
        <v>3</v>
      </c>
      <c r="D82" s="2">
        <f t="shared" si="82"/>
        <v>19</v>
      </c>
      <c r="E82" s="2">
        <f t="shared" ref="E82:E97" si="92">E81+1</f>
        <v>78</v>
      </c>
      <c r="F82" s="35">
        <f>'2008'!R81</f>
        <v>3.4890237503999995</v>
      </c>
      <c r="G82" s="35">
        <f>'2009'!R81</f>
        <v>2.2061611883363996</v>
      </c>
      <c r="H82" s="35">
        <f>'2010'!R81</f>
        <v>3.4174722422213994</v>
      </c>
      <c r="I82" s="35">
        <f>'2011'!R81</f>
        <v>2.6225641892502001</v>
      </c>
      <c r="J82" s="35">
        <f>'2012'!R81</f>
        <v>0.42434072639999998</v>
      </c>
      <c r="K82" s="35">
        <f>'2013'!R81</f>
        <v>3.143704697049599</v>
      </c>
      <c r="L82" s="35">
        <f>'2014'!R81</f>
        <v>3.823713289564874</v>
      </c>
      <c r="M82" s="35">
        <f>'2015'!R81</f>
        <v>0.86528157361245006</v>
      </c>
      <c r="N82" s="35">
        <f>'2016'!R81</f>
        <v>3.2410809482726237</v>
      </c>
      <c r="O82" s="35">
        <f>'2017'!R81</f>
        <v>2.0528995335708</v>
      </c>
      <c r="P82" s="107">
        <f t="shared" si="90"/>
        <v>2.5286242138678348</v>
      </c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36"/>
      <c r="AE82" s="36"/>
      <c r="AF82" s="36"/>
      <c r="AG82" s="96">
        <f>'2008'!S81</f>
        <v>4.5620282951360114</v>
      </c>
      <c r="AH82" s="96">
        <f>'2009'!S81</f>
        <v>2.6411354323494454</v>
      </c>
      <c r="AI82" s="96">
        <f>'2010'!S81</f>
        <v>3.1899054373299514</v>
      </c>
      <c r="AJ82" s="96">
        <f>'2011'!S81</f>
        <v>2.5708559809700726</v>
      </c>
      <c r="AK82" s="96">
        <f>'2012'!S81</f>
        <v>0.33745305569407252</v>
      </c>
      <c r="AL82" s="96">
        <f>'2013'!S81</f>
        <v>3.6765462104729849</v>
      </c>
      <c r="AM82" s="96">
        <f>'2014'!S81</f>
        <v>4.3796968027237941</v>
      </c>
      <c r="AN82" s="96">
        <f>'2015'!S81</f>
        <v>0.95442821285214674</v>
      </c>
      <c r="AO82" s="96">
        <f>'2016'!S81</f>
        <v>2.8971196896424156</v>
      </c>
      <c r="AP82" s="96">
        <f>'2017'!S81</f>
        <v>2.7594901819163598</v>
      </c>
      <c r="AQ82" s="106">
        <f t="shared" si="91"/>
        <v>2.7968659299087255</v>
      </c>
      <c r="AR82" s="36"/>
      <c r="AS82" s="38"/>
    </row>
    <row r="83" spans="2:55" x14ac:dyDescent="0.35">
      <c r="B83" s="4">
        <f>'2008'!G82</f>
        <v>2008</v>
      </c>
      <c r="C83" s="2">
        <v>3</v>
      </c>
      <c r="D83" s="2">
        <f t="shared" si="82"/>
        <v>20</v>
      </c>
      <c r="E83" s="2">
        <f t="shared" si="92"/>
        <v>79</v>
      </c>
      <c r="F83" s="35">
        <f>'2008'!R82</f>
        <v>1.9892721218793745</v>
      </c>
      <c r="G83" s="35">
        <f>'2009'!R82</f>
        <v>2.9792652985430998</v>
      </c>
      <c r="H83" s="35">
        <f>'2010'!R82</f>
        <v>3.9621765526323749</v>
      </c>
      <c r="I83" s="35">
        <f>'2011'!R82</f>
        <v>2.1939741619649999</v>
      </c>
      <c r="J83" s="35">
        <f>'2012'!R82</f>
        <v>2.4371449726769994</v>
      </c>
      <c r="K83" s="35">
        <f>'2013'!R82</f>
        <v>3.5600348871848242</v>
      </c>
      <c r="L83" s="35">
        <f>'2014'!R82</f>
        <v>4.0595267736951008</v>
      </c>
      <c r="M83" s="35">
        <f>'2015'!R82</f>
        <v>1.1850299235488997</v>
      </c>
      <c r="N83" s="35">
        <f>'2016'!R82</f>
        <v>2.8495899158199003</v>
      </c>
      <c r="O83" s="35">
        <f>'2017'!R82</f>
        <v>3.1949850951107992</v>
      </c>
      <c r="P83" s="107">
        <f t="shared" si="90"/>
        <v>2.8410999703056374</v>
      </c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36"/>
      <c r="AE83" s="36"/>
      <c r="AF83" s="36"/>
      <c r="AG83" s="96">
        <f>'2008'!S82</f>
        <v>2.659557449598303</v>
      </c>
      <c r="AH83" s="96">
        <f>'2009'!S82</f>
        <v>2.2315044295134934</v>
      </c>
      <c r="AI83" s="96">
        <f>'2010'!S82</f>
        <v>4.1106923216973614</v>
      </c>
      <c r="AJ83" s="96">
        <f>'2011'!S82</f>
        <v>2.2601609950465491</v>
      </c>
      <c r="AK83" s="96">
        <f>'2012'!S82</f>
        <v>2.841769528720794</v>
      </c>
      <c r="AL83" s="96">
        <f>'2013'!S82</f>
        <v>4.0954337031567531</v>
      </c>
      <c r="AM83" s="96">
        <f>'2014'!S82</f>
        <v>4.7201880790617325</v>
      </c>
      <c r="AN83" s="96">
        <f>'2015'!S82</f>
        <v>1.2003546950842305</v>
      </c>
      <c r="AO83" s="96">
        <f>'2016'!S82</f>
        <v>2.7845014751912225</v>
      </c>
      <c r="AP83" s="96">
        <f>'2017'!S82</f>
        <v>3.0986896102095516</v>
      </c>
      <c r="AQ83" s="106">
        <f t="shared" si="91"/>
        <v>3.0002852287279991</v>
      </c>
      <c r="AR83" s="36"/>
      <c r="AS83" s="38"/>
    </row>
    <row r="84" spans="2:55" x14ac:dyDescent="0.35">
      <c r="B84" s="4">
        <f>'2008'!G83</f>
        <v>2008</v>
      </c>
      <c r="C84" s="2">
        <v>3</v>
      </c>
      <c r="D84" s="2">
        <f t="shared" si="82"/>
        <v>21</v>
      </c>
      <c r="E84" s="2">
        <f t="shared" si="92"/>
        <v>80</v>
      </c>
      <c r="F84" s="35">
        <f>'2008'!R83</f>
        <v>3.2623771801274999</v>
      </c>
      <c r="G84" s="35">
        <f>'2009'!R83</f>
        <v>2.8684943197377746</v>
      </c>
      <c r="H84" s="35">
        <f>'2010'!R83</f>
        <v>4.0511266445122489</v>
      </c>
      <c r="I84" s="35">
        <f>'2011'!R83</f>
        <v>2.8864324153464</v>
      </c>
      <c r="J84" s="35">
        <f>'2012'!R83</f>
        <v>1.5290631852075001</v>
      </c>
      <c r="K84" s="35">
        <f>'2013'!R83</f>
        <v>4.0432932852347996</v>
      </c>
      <c r="L84" s="35">
        <f>'2014'!R83</f>
        <v>4.010673074162999</v>
      </c>
      <c r="M84" s="35">
        <f>'2015'!R83</f>
        <v>1.2864883669393499</v>
      </c>
      <c r="N84" s="35">
        <f>'2016'!R83</f>
        <v>2.3580937087376244</v>
      </c>
      <c r="O84" s="35">
        <f>'2017'!R83</f>
        <v>2.6978161548397495</v>
      </c>
      <c r="P84" s="107">
        <f t="shared" si="90"/>
        <v>2.8993858334845943</v>
      </c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36"/>
      <c r="AE84" s="36"/>
      <c r="AF84" s="36"/>
      <c r="AG84" s="96">
        <f>'2008'!S83</f>
        <v>3.6477858084833721</v>
      </c>
      <c r="AH84" s="96">
        <f>'2009'!S83</f>
        <v>3.2636278935836467</v>
      </c>
      <c r="AI84" s="96">
        <f>'2010'!S83</f>
        <v>4.8914741600537432</v>
      </c>
      <c r="AJ84" s="96">
        <f>'2011'!S83</f>
        <v>3.562264042726754</v>
      </c>
      <c r="AK84" s="96">
        <f>'2012'!S83</f>
        <v>0.94706093783349088</v>
      </c>
      <c r="AL84" s="96">
        <f>'2013'!S83</f>
        <v>4.681418221042156</v>
      </c>
      <c r="AM84" s="96">
        <f>'2014'!S83</f>
        <v>4.3363838892038116</v>
      </c>
      <c r="AN84" s="96">
        <f>'2015'!S83</f>
        <v>1.1580391194296706</v>
      </c>
      <c r="AO84" s="96">
        <f>'2016'!S83</f>
        <v>2.2626265586786047</v>
      </c>
      <c r="AP84" s="96">
        <f>'2017'!S83</f>
        <v>2.6110098534654105</v>
      </c>
      <c r="AQ84" s="106">
        <f t="shared" si="91"/>
        <v>3.1361690484500664</v>
      </c>
      <c r="AR84" s="36"/>
      <c r="AS84" s="38"/>
    </row>
    <row r="85" spans="2:55" x14ac:dyDescent="0.35">
      <c r="B85" s="4">
        <f>'2008'!G84</f>
        <v>2008</v>
      </c>
      <c r="C85" s="2">
        <v>3</v>
      </c>
      <c r="D85" s="2">
        <f t="shared" si="82"/>
        <v>22</v>
      </c>
      <c r="E85" s="2">
        <f t="shared" si="92"/>
        <v>81</v>
      </c>
      <c r="F85" s="35">
        <f>'2008'!R84</f>
        <v>2.9247463556324993</v>
      </c>
      <c r="G85" s="35">
        <f>'2009'!R84</f>
        <v>0.76756165060319981</v>
      </c>
      <c r="H85" s="35">
        <f>'2010'!R84</f>
        <v>4.9604253419757747</v>
      </c>
      <c r="I85" s="35">
        <f>'2011'!R84</f>
        <v>2.5270455337591495</v>
      </c>
      <c r="J85" s="35">
        <f>'2012'!R84</f>
        <v>2.8642999031999996</v>
      </c>
      <c r="K85" s="35">
        <f>'2013'!R84</f>
        <v>2.8154356442632493</v>
      </c>
      <c r="L85" s="35">
        <f>'2014'!R84</f>
        <v>4.4251356002966995</v>
      </c>
      <c r="M85" s="35">
        <f>'2015'!R84</f>
        <v>1.0035890240694747</v>
      </c>
      <c r="N85" s="35">
        <f>'2016'!R84</f>
        <v>3.4158885770914491</v>
      </c>
      <c r="O85" s="35">
        <f>'2017'!R84</f>
        <v>0.60498782877404989</v>
      </c>
      <c r="P85" s="107">
        <f t="shared" si="90"/>
        <v>2.630911545966554</v>
      </c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36"/>
      <c r="AE85" s="36"/>
      <c r="AF85" s="36"/>
      <c r="AG85" s="96">
        <f>'2008'!S84</f>
        <v>3.0426261133344239</v>
      </c>
      <c r="AH85" s="96">
        <f>'2009'!S84</f>
        <v>1.316541817599602</v>
      </c>
      <c r="AI85" s="96">
        <f>'2010'!S84</f>
        <v>5.8752381467981447</v>
      </c>
      <c r="AJ85" s="96">
        <f>'2011'!S84</f>
        <v>3.0876577610944045</v>
      </c>
      <c r="AK85" s="96">
        <f>'2012'!S84</f>
        <v>3.7195510990340503</v>
      </c>
      <c r="AL85" s="96">
        <f>'2013'!S84</f>
        <v>2.6087886634103032</v>
      </c>
      <c r="AM85" s="96">
        <f>'2014'!S84</f>
        <v>6.2291059168216272</v>
      </c>
      <c r="AN85" s="96">
        <f>'2015'!S84</f>
        <v>0.83889746996871473</v>
      </c>
      <c r="AO85" s="96">
        <f>'2016'!S84</f>
        <v>4.3951267896805266</v>
      </c>
      <c r="AP85" s="96">
        <f>'2017'!S84</f>
        <v>0.47932467180560095</v>
      </c>
      <c r="AQ85" s="106">
        <f t="shared" si="91"/>
        <v>3.1592858449547401</v>
      </c>
      <c r="AR85" s="36"/>
      <c r="AS85" s="38"/>
    </row>
    <row r="86" spans="2:55" x14ac:dyDescent="0.35">
      <c r="B86" s="4">
        <f>'2008'!G85</f>
        <v>2008</v>
      </c>
      <c r="C86" s="2">
        <v>3</v>
      </c>
      <c r="D86" s="2">
        <f t="shared" si="82"/>
        <v>23</v>
      </c>
      <c r="E86" s="2">
        <f t="shared" si="92"/>
        <v>82</v>
      </c>
      <c r="F86" s="35">
        <f>'2008'!R85</f>
        <v>3.3994333411334985</v>
      </c>
      <c r="G86" s="35">
        <f>'2009'!R85</f>
        <v>2.4933288635765996</v>
      </c>
      <c r="H86" s="35">
        <f>'2010'!R85</f>
        <v>5.2401002601303732</v>
      </c>
      <c r="I86" s="35">
        <f>'2011'!R85</f>
        <v>2.8789632327455998</v>
      </c>
      <c r="J86" s="35">
        <f>'2012'!R85</f>
        <v>2.7882721897199998</v>
      </c>
      <c r="K86" s="35">
        <f>'2013'!R85</f>
        <v>1.7212388245676249</v>
      </c>
      <c r="L86" s="35">
        <f>'2014'!R85</f>
        <v>4.5820291991267998</v>
      </c>
      <c r="M86" s="35">
        <f>'2015'!R85</f>
        <v>3.2519204227133991</v>
      </c>
      <c r="N86" s="35">
        <f>'2016'!R85</f>
        <v>3.5163701527679998</v>
      </c>
      <c r="O86" s="35">
        <f>'2017'!R85</f>
        <v>2.3725280465428495</v>
      </c>
      <c r="P86" s="107">
        <f t="shared" si="90"/>
        <v>3.2244184533024742</v>
      </c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36"/>
      <c r="AE86" s="36"/>
      <c r="AF86" s="36"/>
      <c r="AG86" s="96">
        <f>'2008'!S85</f>
        <v>4.3444076260342008</v>
      </c>
      <c r="AH86" s="96">
        <f>'2009'!S85</f>
        <v>2.0887820014827994</v>
      </c>
      <c r="AI86" s="96">
        <f>'2010'!S85</f>
        <v>6.1883010087278638</v>
      </c>
      <c r="AJ86" s="96">
        <f>'2011'!S85</f>
        <v>3.1313694690450466</v>
      </c>
      <c r="AK86" s="96">
        <f>'2012'!S85</f>
        <v>3.5348638110530697</v>
      </c>
      <c r="AL86" s="96">
        <f>'2013'!S85</f>
        <v>2.3103711107221896</v>
      </c>
      <c r="AM86" s="96">
        <f>'2014'!S85</f>
        <v>4.8455622831833329</v>
      </c>
      <c r="AN86" s="96">
        <f>'2015'!S85</f>
        <v>3.425419473548589</v>
      </c>
      <c r="AO86" s="96">
        <f>'2016'!S85</f>
        <v>3.7778402208528781</v>
      </c>
      <c r="AP86" s="96">
        <f>'2017'!S85</f>
        <v>2.7200757273448186</v>
      </c>
      <c r="AQ86" s="106">
        <f t="shared" si="91"/>
        <v>3.6366992731994801</v>
      </c>
      <c r="AR86" s="36"/>
      <c r="AS86" s="38"/>
    </row>
    <row r="87" spans="2:55" x14ac:dyDescent="0.35">
      <c r="B87" s="4">
        <f>'2008'!G86</f>
        <v>2008</v>
      </c>
      <c r="C87" s="2">
        <v>3</v>
      </c>
      <c r="D87" s="2">
        <f t="shared" si="82"/>
        <v>24</v>
      </c>
      <c r="E87" s="2">
        <f t="shared" si="92"/>
        <v>83</v>
      </c>
      <c r="F87" s="35">
        <f>'2008'!R86</f>
        <v>3.5909244609480004</v>
      </c>
      <c r="G87" s="35">
        <f>'2009'!R86</f>
        <v>3.1910091109087495</v>
      </c>
      <c r="H87" s="35">
        <f>'2010'!R86</f>
        <v>5.4155773060905004</v>
      </c>
      <c r="I87" s="35">
        <f>'2011'!R86</f>
        <v>3.2059455115699493</v>
      </c>
      <c r="J87" s="35">
        <f>'2012'!R86</f>
        <v>2.0576105014500001</v>
      </c>
      <c r="K87" s="35">
        <f>'2013'!R86</f>
        <v>2.9610731633039999</v>
      </c>
      <c r="L87" s="35">
        <f>'2014'!R86</f>
        <v>4.4215861669289991</v>
      </c>
      <c r="M87" s="35">
        <f>'2015'!R86</f>
        <v>1.1009166529176</v>
      </c>
      <c r="N87" s="35">
        <f>'2016'!R86</f>
        <v>3.3953145594011245</v>
      </c>
      <c r="O87" s="35">
        <f>'2017'!R86</f>
        <v>3.8292109330904998</v>
      </c>
      <c r="P87" s="107">
        <f t="shared" si="90"/>
        <v>3.3169168366609427</v>
      </c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36"/>
      <c r="AE87" s="36"/>
      <c r="AF87" s="36"/>
      <c r="AG87" s="96">
        <f>'2008'!S86</f>
        <v>4.990262861299974</v>
      </c>
      <c r="AH87" s="96">
        <f>'2009'!S86</f>
        <v>2.8550293136850309</v>
      </c>
      <c r="AI87" s="96">
        <f>'2010'!S86</f>
        <v>6.6500869580374244</v>
      </c>
      <c r="AJ87" s="96">
        <f>'2011'!S86</f>
        <v>3.5959840381603807</v>
      </c>
      <c r="AK87" s="96">
        <f>'2012'!S86</f>
        <v>2.7762078869470916</v>
      </c>
      <c r="AL87" s="96">
        <f>'2013'!S86</f>
        <v>3.6473626444646596</v>
      </c>
      <c r="AM87" s="96">
        <f>'2014'!S86</f>
        <v>4.9141291781760224</v>
      </c>
      <c r="AN87" s="96">
        <f>'2015'!S86</f>
        <v>0.97437902213709493</v>
      </c>
      <c r="AO87" s="96">
        <f>'2016'!S86</f>
        <v>3.3798369121918053</v>
      </c>
      <c r="AP87" s="96">
        <f>'2017'!S86</f>
        <v>5.9317186112152811</v>
      </c>
      <c r="AQ87" s="106">
        <f t="shared" si="91"/>
        <v>3.9714997426314769</v>
      </c>
      <c r="AR87" s="36"/>
      <c r="AS87" s="38"/>
    </row>
    <row r="88" spans="2:55" x14ac:dyDescent="0.35">
      <c r="B88" s="4">
        <f>'2008'!G87</f>
        <v>2008</v>
      </c>
      <c r="C88" s="2">
        <v>3</v>
      </c>
      <c r="D88" s="2">
        <f t="shared" si="82"/>
        <v>25</v>
      </c>
      <c r="E88" s="2">
        <f t="shared" si="92"/>
        <v>84</v>
      </c>
      <c r="F88" s="35">
        <f>'2008'!R87</f>
        <v>2.784117186774</v>
      </c>
      <c r="G88" s="35">
        <f>'2009'!R87</f>
        <v>3.4010025177779988</v>
      </c>
      <c r="H88" s="35">
        <f>'2010'!R87</f>
        <v>5.2092146154479995</v>
      </c>
      <c r="I88" s="35">
        <f>'2011'!R87</f>
        <v>3.7187869412333243</v>
      </c>
      <c r="J88" s="35">
        <f>'2012'!R87</f>
        <v>2.3660310658724999</v>
      </c>
      <c r="K88" s="35">
        <f>'2013'!R87</f>
        <v>3.7175543149160992</v>
      </c>
      <c r="L88" s="35">
        <f>'2014'!R87</f>
        <v>4.6609094252676</v>
      </c>
      <c r="M88" s="35">
        <f>'2015'!R87</f>
        <v>0.76218212506912475</v>
      </c>
      <c r="N88" s="35">
        <f>'2016'!R87</f>
        <v>3.6050229851285986</v>
      </c>
      <c r="O88" s="35">
        <f>'2017'!R87</f>
        <v>4.2786805868819986</v>
      </c>
      <c r="P88" s="107">
        <f t="shared" si="90"/>
        <v>3.4503501764369249</v>
      </c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36"/>
      <c r="AE88" s="36"/>
      <c r="AF88" s="36"/>
      <c r="AG88" s="96">
        <f>'2008'!S87</f>
        <v>3.6284316793884801</v>
      </c>
      <c r="AH88" s="96">
        <f>'2009'!S87</f>
        <v>3.4143352130691467</v>
      </c>
      <c r="AI88" s="96">
        <f>'2010'!S87</f>
        <v>5.3512423523058272</v>
      </c>
      <c r="AJ88" s="96">
        <f>'2011'!S87</f>
        <v>4.0227882008451354</v>
      </c>
      <c r="AK88" s="96">
        <f>'2012'!S87</f>
        <v>3.2513625847787515</v>
      </c>
      <c r="AL88" s="96">
        <f>'2013'!S87</f>
        <v>6.2264970147749521</v>
      </c>
      <c r="AM88" s="96">
        <f>'2014'!S87</f>
        <v>4.8962845737889085</v>
      </c>
      <c r="AN88" s="96">
        <f>'2015'!S87</f>
        <v>0.64855578389934365</v>
      </c>
      <c r="AO88" s="96">
        <f>'2016'!S87</f>
        <v>4.0331246863250065</v>
      </c>
      <c r="AP88" s="96">
        <f>'2017'!S87</f>
        <v>6.9302570608958218</v>
      </c>
      <c r="AQ88" s="106">
        <f t="shared" si="91"/>
        <v>4.2402879150071362</v>
      </c>
      <c r="AR88" s="36"/>
      <c r="AS88" s="38"/>
    </row>
    <row r="89" spans="2:55" x14ac:dyDescent="0.35">
      <c r="B89" s="4">
        <f>'2008'!G88</f>
        <v>2008</v>
      </c>
      <c r="C89" s="2">
        <v>3</v>
      </c>
      <c r="D89" s="2">
        <f t="shared" si="82"/>
        <v>26</v>
      </c>
      <c r="E89" s="2">
        <f t="shared" si="92"/>
        <v>85</v>
      </c>
      <c r="F89" s="35">
        <f>'2008'!R88</f>
        <v>3.9290120410859983</v>
      </c>
      <c r="G89" s="35">
        <f>'2009'!R88</f>
        <v>3.375224064216749</v>
      </c>
      <c r="H89" s="35">
        <f>'2010'!R88</f>
        <v>5.2253228644577998</v>
      </c>
      <c r="I89" s="35">
        <f>'2011'!R88</f>
        <v>4.189704955976925</v>
      </c>
      <c r="J89" s="35">
        <f>'2012'!R88</f>
        <v>2.0587155554249996</v>
      </c>
      <c r="K89" s="35">
        <f>'2013'!R88</f>
        <v>2.5909958667788247</v>
      </c>
      <c r="L89" s="35">
        <f>'2014'!R88</f>
        <v>4.0543818879550493</v>
      </c>
      <c r="M89" s="35">
        <f>'2015'!R88</f>
        <v>3.6946300929884996</v>
      </c>
      <c r="N89" s="35">
        <f>'2016'!R88</f>
        <v>2.1833765715609745</v>
      </c>
      <c r="O89" s="35">
        <f>'2017'!R88</f>
        <v>4.0770033250935001</v>
      </c>
      <c r="P89" s="107">
        <f t="shared" si="90"/>
        <v>3.5378367225539322</v>
      </c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36"/>
      <c r="AE89" s="36"/>
      <c r="AF89" s="36"/>
      <c r="AG89" s="96">
        <f>'2008'!S88</f>
        <v>4.4436489127455596</v>
      </c>
      <c r="AH89" s="96">
        <f>'2009'!S88</f>
        <v>3.8713053615269857</v>
      </c>
      <c r="AI89" s="96">
        <f>'2010'!S88</f>
        <v>5.6736450818393589</v>
      </c>
      <c r="AJ89" s="96">
        <f>'2011'!S88</f>
        <v>5.9557302077950611</v>
      </c>
      <c r="AK89" s="96">
        <f>'2012'!S88</f>
        <v>2.4011781279997892</v>
      </c>
      <c r="AL89" s="96">
        <f>'2013'!S88</f>
        <v>2.7812378377092037</v>
      </c>
      <c r="AM89" s="96">
        <f>'2014'!S88</f>
        <v>4.3942289101658663</v>
      </c>
      <c r="AN89" s="96">
        <f>'2015'!S88</f>
        <v>4.8678153425435085</v>
      </c>
      <c r="AO89" s="96">
        <f>'2016'!S88</f>
        <v>2.1157410221695767</v>
      </c>
      <c r="AP89" s="96">
        <f>'2017'!S88</f>
        <v>4.6702347370248143</v>
      </c>
      <c r="AQ89" s="106">
        <f t="shared" si="91"/>
        <v>4.1174765541519722</v>
      </c>
      <c r="AR89" s="36"/>
      <c r="AS89" s="38"/>
    </row>
    <row r="90" spans="2:55" x14ac:dyDescent="0.35">
      <c r="B90" s="4">
        <f>'2008'!G89</f>
        <v>2008</v>
      </c>
      <c r="C90" s="2">
        <v>3</v>
      </c>
      <c r="D90" s="2">
        <f t="shared" si="82"/>
        <v>27</v>
      </c>
      <c r="E90" s="2">
        <f t="shared" si="92"/>
        <v>86</v>
      </c>
      <c r="F90" s="35">
        <f>'2008'!R89</f>
        <v>3.0775384852425001</v>
      </c>
      <c r="G90" s="35">
        <f>'2009'!R89</f>
        <v>3.0279225440351993</v>
      </c>
      <c r="H90" s="35">
        <f>'2010'!R89</f>
        <v>5.0673158623559997</v>
      </c>
      <c r="I90" s="35">
        <f>'2011'!R89</f>
        <v>4.665311960303999</v>
      </c>
      <c r="J90" s="35">
        <f>'2012'!R89</f>
        <v>2.4439373711100001</v>
      </c>
      <c r="K90" s="35">
        <f>'2013'!R89</f>
        <v>3.3681167254008741</v>
      </c>
      <c r="L90" s="35">
        <f>'2014'!R89</f>
        <v>4.0167204206492988</v>
      </c>
      <c r="M90" s="35">
        <f>'2015'!R89</f>
        <v>4.0993200129023997</v>
      </c>
      <c r="N90" s="35">
        <f>'2016'!R89</f>
        <v>1.9639019243699991</v>
      </c>
      <c r="O90" s="35">
        <f>'2017'!R89</f>
        <v>3.4453751006576998</v>
      </c>
      <c r="P90" s="107">
        <f t="shared" si="90"/>
        <v>3.517546040702797</v>
      </c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36"/>
      <c r="AE90" s="36"/>
      <c r="AF90" s="36"/>
      <c r="AG90" s="96">
        <f>'2008'!S89</f>
        <v>4.1430706901676357</v>
      </c>
      <c r="AH90" s="96">
        <f>'2009'!S89</f>
        <v>3.3419671895363905</v>
      </c>
      <c r="AI90" s="96">
        <f>'2010'!S89</f>
        <v>5.9873679354585283</v>
      </c>
      <c r="AJ90" s="96">
        <f>'2011'!S89</f>
        <v>5.4982893841782934</v>
      </c>
      <c r="AK90" s="96">
        <f>'2012'!S89</f>
        <v>2.2787428239088832</v>
      </c>
      <c r="AL90" s="96">
        <f>'2013'!S89</f>
        <v>3.3442782862401383</v>
      </c>
      <c r="AM90" s="96">
        <f>'2014'!S89</f>
        <v>4.7421612176376087</v>
      </c>
      <c r="AN90" s="96">
        <f>'2015'!S89</f>
        <v>4.7214526376931092</v>
      </c>
      <c r="AO90" s="96">
        <f>'2016'!S89</f>
        <v>2.027939776974609</v>
      </c>
      <c r="AP90" s="96">
        <f>'2017'!S89</f>
        <v>4.5055733593650134</v>
      </c>
      <c r="AQ90" s="106">
        <f t="shared" si="91"/>
        <v>4.059084330116022</v>
      </c>
      <c r="AR90" s="36"/>
      <c r="AS90" s="38"/>
    </row>
    <row r="91" spans="2:55" x14ac:dyDescent="0.35">
      <c r="B91" s="4">
        <f>'2008'!G90</f>
        <v>2008</v>
      </c>
      <c r="C91" s="2">
        <v>3</v>
      </c>
      <c r="D91" s="2">
        <f t="shared" si="82"/>
        <v>28</v>
      </c>
      <c r="E91" s="2">
        <f t="shared" si="92"/>
        <v>87</v>
      </c>
      <c r="F91" s="35">
        <f>'2008'!R90</f>
        <v>3.4653719118217494</v>
      </c>
      <c r="G91" s="35">
        <f>'2009'!R90</f>
        <v>3.4491276183892494</v>
      </c>
      <c r="H91" s="35">
        <f>'2010'!R90</f>
        <v>4.707553630768575</v>
      </c>
      <c r="I91" s="35">
        <f>'2011'!R90</f>
        <v>3.8071069067799002</v>
      </c>
      <c r="J91" s="35">
        <f>'2012'!R90</f>
        <v>2.5888983515505002</v>
      </c>
      <c r="K91" s="35">
        <f>'2013'!R90</f>
        <v>3.4790984011640997</v>
      </c>
      <c r="L91" s="35">
        <f>'2014'!R90</f>
        <v>4.1812715523910491</v>
      </c>
      <c r="M91" s="35">
        <f>'2015'!R90</f>
        <v>2.1827678096045244</v>
      </c>
      <c r="N91" s="35">
        <f>'2016'!R90</f>
        <v>2.7226017787963497</v>
      </c>
      <c r="O91" s="35">
        <f>'2017'!R90</f>
        <v>4.2201900799852492</v>
      </c>
      <c r="P91" s="107">
        <f t="shared" si="90"/>
        <v>3.4803988041251244</v>
      </c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36"/>
      <c r="AE91" s="36"/>
      <c r="AF91" s="36"/>
      <c r="AG91" s="96">
        <f>'2008'!S90</f>
        <v>4.6018911912112443</v>
      </c>
      <c r="AH91" s="96">
        <f>'2009'!S90</f>
        <v>3.1395655774127071</v>
      </c>
      <c r="AI91" s="96">
        <f>'2010'!S90</f>
        <v>5.2432797571050971</v>
      </c>
      <c r="AJ91" s="96">
        <f>'2011'!S90</f>
        <v>3.9295253300943145</v>
      </c>
      <c r="AK91" s="96">
        <f>'2012'!S90</f>
        <v>2.3491634409988595</v>
      </c>
      <c r="AL91" s="96">
        <f>'2013'!S90</f>
        <v>3.8317667538599016</v>
      </c>
      <c r="AM91" s="96">
        <f>'2014'!S90</f>
        <v>4.3869781924343734</v>
      </c>
      <c r="AN91" s="96">
        <f>'2015'!S90</f>
        <v>2.2007813017551761</v>
      </c>
      <c r="AO91" s="96">
        <f>'2016'!S90</f>
        <v>2.9594461144615138</v>
      </c>
      <c r="AP91" s="96">
        <f>'2017'!S90</f>
        <v>4.7726975380393117</v>
      </c>
      <c r="AQ91" s="106">
        <f t="shared" si="91"/>
        <v>3.7415095197372494</v>
      </c>
      <c r="AR91" s="36"/>
      <c r="AS91" s="38"/>
    </row>
    <row r="92" spans="2:55" x14ac:dyDescent="0.35">
      <c r="B92" s="4">
        <f>'2008'!G91</f>
        <v>2008</v>
      </c>
      <c r="C92" s="2">
        <v>3</v>
      </c>
      <c r="D92" s="2">
        <f t="shared" si="82"/>
        <v>29</v>
      </c>
      <c r="E92" s="2">
        <f t="shared" si="92"/>
        <v>88</v>
      </c>
      <c r="F92" s="35">
        <f>'2008'!R91</f>
        <v>3.9451310950679996</v>
      </c>
      <c r="G92" s="35">
        <f>'2009'!R91</f>
        <v>2.3402158999625251</v>
      </c>
      <c r="H92" s="35">
        <f>'2010'!R91</f>
        <v>4.3722013047862491</v>
      </c>
      <c r="I92" s="35">
        <f>'2011'!R91</f>
        <v>4.3269704633192987</v>
      </c>
      <c r="J92" s="35">
        <f>'2012'!R91</f>
        <v>2.3584945977629994</v>
      </c>
      <c r="K92" s="35">
        <f>'2013'!R91</f>
        <v>2.6171715258521995</v>
      </c>
      <c r="L92" s="35">
        <f>'2014'!R91</f>
        <v>3.0074147067995995</v>
      </c>
      <c r="M92" s="35">
        <f>'2015'!R91</f>
        <v>0.32482521346514998</v>
      </c>
      <c r="N92" s="35">
        <f>'2016'!R91</f>
        <v>0.80524730631262498</v>
      </c>
      <c r="O92" s="35">
        <f>'2017'!R91</f>
        <v>2.7510230303306997</v>
      </c>
      <c r="P92" s="107">
        <f t="shared" si="90"/>
        <v>2.6848695143659347</v>
      </c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36"/>
      <c r="AE92" s="36"/>
      <c r="AF92" s="36"/>
      <c r="AG92" s="96">
        <f>'2008'!S91</f>
        <v>5.0612011462068969</v>
      </c>
      <c r="AH92" s="96">
        <f>'2009'!S91</f>
        <v>2.453958884841172</v>
      </c>
      <c r="AI92" s="96">
        <f>'2010'!S91</f>
        <v>4.1423872077164399</v>
      </c>
      <c r="AJ92" s="96">
        <f>'2011'!S91</f>
        <v>4.7652578165260486</v>
      </c>
      <c r="AK92" s="96">
        <f>'2012'!S91</f>
        <v>2.3269691124390244</v>
      </c>
      <c r="AL92" s="96">
        <f>'2013'!S91</f>
        <v>2.8794668026479897</v>
      </c>
      <c r="AM92" s="96">
        <f>'2014'!S91</f>
        <v>3.6476136511043906</v>
      </c>
      <c r="AN92" s="96">
        <f>'2015'!S91</f>
        <v>0.55802064751147962</v>
      </c>
      <c r="AO92" s="96">
        <f>'2016'!S91</f>
        <v>0.81997101326399846</v>
      </c>
      <c r="AP92" s="96">
        <f>'2017'!S91</f>
        <v>3.1568075652880374</v>
      </c>
      <c r="AQ92" s="106">
        <f t="shared" si="91"/>
        <v>2.9811653847545476</v>
      </c>
      <c r="AR92" s="36"/>
      <c r="AS92" s="38"/>
    </row>
    <row r="93" spans="2:55" x14ac:dyDescent="0.35">
      <c r="B93" s="4">
        <f>'2008'!G92</f>
        <v>2008</v>
      </c>
      <c r="C93" s="2">
        <v>3</v>
      </c>
      <c r="D93" s="2">
        <f t="shared" si="82"/>
        <v>30</v>
      </c>
      <c r="E93" s="2">
        <f t="shared" si="92"/>
        <v>89</v>
      </c>
      <c r="F93" s="35">
        <f>'2008'!R92</f>
        <v>3.6513561793274989</v>
      </c>
      <c r="G93" s="35">
        <f>'2009'!R92</f>
        <v>3.8431445586612742</v>
      </c>
      <c r="H93" s="35">
        <f>'2010'!R92</f>
        <v>4.5071026105409988</v>
      </c>
      <c r="I93" s="35">
        <f>'2011'!R92</f>
        <v>4.5540036796992744</v>
      </c>
      <c r="J93" s="35">
        <f>'2012'!R92</f>
        <v>2.6295275026979996</v>
      </c>
      <c r="K93" s="35">
        <f>'2013'!R92</f>
        <v>2.8270080150570003</v>
      </c>
      <c r="L93" s="35">
        <f>'2014'!R92</f>
        <v>2.3467265096318997</v>
      </c>
      <c r="M93" s="35">
        <f>'2015'!R92</f>
        <v>3.1821023758702491</v>
      </c>
      <c r="N93" s="35">
        <f>'2016'!R92</f>
        <v>1.3196436697025999</v>
      </c>
      <c r="O93" s="35">
        <f>'2017'!R92</f>
        <v>4.3718311117046245</v>
      </c>
      <c r="P93" s="107">
        <f t="shared" si="90"/>
        <v>3.3232446212893421</v>
      </c>
      <c r="Q93" s="94"/>
      <c r="AC93" s="94"/>
      <c r="AD93" s="36"/>
      <c r="AE93" s="36"/>
      <c r="AF93" s="36"/>
      <c r="AG93" s="96">
        <f>'2008'!S92</f>
        <v>5.0917853139202292</v>
      </c>
      <c r="AH93" s="96">
        <f>'2009'!S92</f>
        <v>5.0151651891608768</v>
      </c>
      <c r="AI93" s="96">
        <f>'2010'!S92</f>
        <v>4.3389721000184887</v>
      </c>
      <c r="AJ93" s="96">
        <f>'2011'!S92</f>
        <v>5.1443915275199723</v>
      </c>
      <c r="AK93" s="96">
        <f>'2012'!S92</f>
        <v>2.1191925251683004</v>
      </c>
      <c r="AL93" s="96">
        <f>'2013'!S92</f>
        <v>3.7814380840851185</v>
      </c>
      <c r="AM93" s="96">
        <f>'2014'!S92</f>
        <v>3.5695734392603073</v>
      </c>
      <c r="AN93" s="96">
        <f>'2015'!S92</f>
        <v>2.862067186131338</v>
      </c>
      <c r="AO93" s="96">
        <f>'2016'!S92</f>
        <v>1.2669308195880649</v>
      </c>
      <c r="AP93" s="96">
        <f>'2017'!S92</f>
        <v>5.0921131879705435</v>
      </c>
      <c r="AQ93" s="106">
        <f t="shared" si="91"/>
        <v>3.8281629372823232</v>
      </c>
      <c r="AR93" s="36"/>
    </row>
    <row r="94" spans="2:55" x14ac:dyDescent="0.35">
      <c r="B94" s="4">
        <f>'2008'!G93</f>
        <v>2008</v>
      </c>
      <c r="C94" s="1">
        <v>3</v>
      </c>
      <c r="D94" s="1">
        <f t="shared" si="82"/>
        <v>31</v>
      </c>
      <c r="E94" s="1">
        <f t="shared" si="92"/>
        <v>90</v>
      </c>
      <c r="F94" s="48">
        <f>'2008'!R93</f>
        <v>2.3134059399074993</v>
      </c>
      <c r="G94" s="48">
        <f>'2009'!R93</f>
        <v>2.5793138500739996</v>
      </c>
      <c r="H94" s="48">
        <f>'2010'!R93</f>
        <v>4.1161863289390492</v>
      </c>
      <c r="I94" s="48">
        <f>'2011'!R93</f>
        <v>4.6330507689902998</v>
      </c>
      <c r="J94" s="48">
        <f>'2012'!R93</f>
        <v>2.1965931398857497</v>
      </c>
      <c r="K94" s="48">
        <f>'2013'!R93</f>
        <v>3.2814581471138244</v>
      </c>
      <c r="L94" s="48">
        <f>'2014'!R93</f>
        <v>0</v>
      </c>
      <c r="M94" s="48">
        <f>'2015'!R93</f>
        <v>0</v>
      </c>
      <c r="N94" s="48">
        <f>'2016'!R93</f>
        <v>3.2413708407653998</v>
      </c>
      <c r="O94" s="48">
        <f>'2017'!R93</f>
        <v>2.4883765027957501</v>
      </c>
      <c r="P94" s="107">
        <f t="shared" si="90"/>
        <v>2.4849755518471568</v>
      </c>
      <c r="Q94" s="94"/>
      <c r="AC94" s="94"/>
      <c r="AD94" s="36"/>
      <c r="AE94" s="36"/>
      <c r="AF94" s="36"/>
      <c r="AG94" s="97">
        <f>'2008'!S93</f>
        <v>3.2692118043648533</v>
      </c>
      <c r="AH94" s="97">
        <f>'2009'!S93</f>
        <v>3.5980024802113717</v>
      </c>
      <c r="AI94" s="97">
        <f>'2010'!S93</f>
        <v>4.7215028966195005</v>
      </c>
      <c r="AJ94" s="97">
        <f>'2011'!S93</f>
        <v>5.2824494946860865</v>
      </c>
      <c r="AK94" s="97">
        <f>'2012'!S93</f>
        <v>2.1410661568639342</v>
      </c>
      <c r="AL94" s="97">
        <f>'2013'!S93</f>
        <v>4.0807020109875491</v>
      </c>
      <c r="AM94" s="97">
        <f>'2014'!S93</f>
        <v>8.6136994219653165E-2</v>
      </c>
      <c r="AN94" s="97">
        <f>'2015'!S93</f>
        <v>0.25122653061224487</v>
      </c>
      <c r="AO94" s="97">
        <f>'2016'!S93</f>
        <v>3.4687701861606914</v>
      </c>
      <c r="AP94" s="97">
        <f>'2017'!S93</f>
        <v>2.6213414795398888</v>
      </c>
      <c r="AQ94" s="111">
        <f t="shared" si="91"/>
        <v>2.9520410034265776</v>
      </c>
      <c r="AR94" s="36"/>
    </row>
    <row r="95" spans="2:55" ht="15.5" x14ac:dyDescent="0.35">
      <c r="B95" s="4">
        <f>'2008'!G94</f>
        <v>2008</v>
      </c>
      <c r="C95" s="4">
        <v>4</v>
      </c>
      <c r="D95" s="2">
        <v>1</v>
      </c>
      <c r="E95" s="2">
        <f>E94+1</f>
        <v>91</v>
      </c>
      <c r="F95" s="35">
        <f>'2008'!R94</f>
        <v>0.57702235061249996</v>
      </c>
      <c r="G95" s="35">
        <f>'2009'!R94</f>
        <v>0.90538643804069974</v>
      </c>
      <c r="H95" s="35">
        <f>'2010'!R94</f>
        <v>4.3297414475534985</v>
      </c>
      <c r="I95" s="35">
        <f>'2011'!R94</f>
        <v>4.4108628459393744</v>
      </c>
      <c r="J95" s="35">
        <f>'2012'!R94</f>
        <v>1.3054776144457498</v>
      </c>
      <c r="K95" s="35">
        <f>'2013'!R94</f>
        <v>3.384473488771274</v>
      </c>
      <c r="L95" s="35">
        <f>'2014'!R94</f>
        <v>2.7282385363390489</v>
      </c>
      <c r="M95" s="35">
        <f>'2015'!R94</f>
        <v>0</v>
      </c>
      <c r="N95" s="35">
        <f>'2016'!R94</f>
        <v>2.8564971170825246</v>
      </c>
      <c r="O95" s="35">
        <f>'2017'!R94</f>
        <v>0.76151283071159992</v>
      </c>
      <c r="P95" s="107">
        <f t="shared" si="90"/>
        <v>2.1259212669496268</v>
      </c>
      <c r="Q95" s="94"/>
      <c r="R95" s="62" t="s">
        <v>62</v>
      </c>
      <c r="S95" s="45">
        <f t="shared" ref="S95:AB95" si="93">AVERAGE(F64:F94)</f>
        <v>2.7459733970746805</v>
      </c>
      <c r="T95" s="45">
        <f t="shared" si="93"/>
        <v>2.316982758017792</v>
      </c>
      <c r="U95" s="45">
        <f t="shared" si="93"/>
        <v>4.7237908146244267</v>
      </c>
      <c r="V95" s="45">
        <f t="shared" si="93"/>
        <v>2.8257610230380998</v>
      </c>
      <c r="W95" s="45">
        <f t="shared" si="93"/>
        <v>1.7533386027464029</v>
      </c>
      <c r="X95" s="45">
        <f t="shared" si="93"/>
        <v>2.7135199184477972</v>
      </c>
      <c r="Y95" s="45">
        <f t="shared" si="93"/>
        <v>2.497841935696635</v>
      </c>
      <c r="Z95" s="45">
        <f t="shared" si="93"/>
        <v>2.1814746073177878</v>
      </c>
      <c r="AA95" s="45">
        <f t="shared" si="93"/>
        <v>2.6129869082518229</v>
      </c>
      <c r="AB95" s="45">
        <f t="shared" si="93"/>
        <v>2.5261454851199634</v>
      </c>
      <c r="AC95" s="94"/>
      <c r="AD95" s="36"/>
      <c r="AE95" s="36"/>
      <c r="AF95" s="36"/>
      <c r="AG95" s="96">
        <f>'2008'!S94</f>
        <v>0.96928404852703109</v>
      </c>
      <c r="AH95" s="96">
        <f>'2009'!S94</f>
        <v>1.5602145097673064</v>
      </c>
      <c r="AI95" s="96">
        <f>'2010'!S94</f>
        <v>4.3566349662409287</v>
      </c>
      <c r="AJ95" s="96">
        <f>'2011'!S94</f>
        <v>5.4116335375606033</v>
      </c>
      <c r="AK95" s="96">
        <f>'2012'!S94</f>
        <v>1.3548018764946292</v>
      </c>
      <c r="AL95" s="96">
        <f>'2013'!S94</f>
        <v>3.6576841907677125</v>
      </c>
      <c r="AM95" s="96">
        <f>'2014'!S94</f>
        <v>3.1928043235105688</v>
      </c>
      <c r="AN95" s="96">
        <f>'2015'!S94</f>
        <v>0.28795555555555552</v>
      </c>
      <c r="AO95" s="96">
        <f>'2016'!S94</f>
        <v>3.3840476255645799</v>
      </c>
      <c r="AP95" s="96">
        <f>'2017'!S94</f>
        <v>0.75576329521347207</v>
      </c>
      <c r="AQ95" s="106">
        <f t="shared" si="91"/>
        <v>2.4930823929202388</v>
      </c>
      <c r="AR95" s="36"/>
      <c r="AS95" s="62" t="s">
        <v>62</v>
      </c>
      <c r="AT95" s="98">
        <f t="shared" ref="AT95:BC95" si="94">AVERAGE(AG64:AG94)</f>
        <v>3.4209996093066075</v>
      </c>
      <c r="AU95" s="98">
        <f t="shared" si="94"/>
        <v>2.5771373900860186</v>
      </c>
      <c r="AV95" s="98">
        <f t="shared" si="94"/>
        <v>4.8378062682560978</v>
      </c>
      <c r="AW95" s="98">
        <f t="shared" si="94"/>
        <v>3.083279636729225</v>
      </c>
      <c r="AX95" s="98">
        <f t="shared" si="94"/>
        <v>1.3939680816444764</v>
      </c>
      <c r="AY95" s="98">
        <f t="shared" si="94"/>
        <v>3.0328346860942115</v>
      </c>
      <c r="AZ95" s="98">
        <f t="shared" si="94"/>
        <v>2.9051244145172581</v>
      </c>
      <c r="BA95" s="98">
        <f t="shared" si="94"/>
        <v>2.4792344229619578</v>
      </c>
      <c r="BB95" s="98">
        <f t="shared" si="94"/>
        <v>2.841749223670563</v>
      </c>
      <c r="BC95" s="98">
        <f t="shared" si="94"/>
        <v>3.0547025569414892</v>
      </c>
    </row>
    <row r="96" spans="2:55" ht="15.5" x14ac:dyDescent="0.35">
      <c r="B96" s="4">
        <f>'2008'!G95</f>
        <v>2008</v>
      </c>
      <c r="C96" s="4">
        <v>4</v>
      </c>
      <c r="D96" s="2">
        <f t="shared" ref="D96:D124" si="95">D95+1</f>
        <v>2</v>
      </c>
      <c r="E96" s="2">
        <f t="shared" si="92"/>
        <v>92</v>
      </c>
      <c r="F96" s="35">
        <f>'2008'!R95</f>
        <v>1.1448015386429997</v>
      </c>
      <c r="G96" s="35">
        <f>'2009'!R95</f>
        <v>2.8836329452763989</v>
      </c>
      <c r="H96" s="35">
        <f>'2010'!R95</f>
        <v>4.4807532124260003</v>
      </c>
      <c r="I96" s="35">
        <f>'2011'!R95</f>
        <v>3.3018777028151995</v>
      </c>
      <c r="J96" s="35">
        <f>'2012'!R95</f>
        <v>0.62778116319749988</v>
      </c>
      <c r="K96" s="35">
        <f>'2013'!R95</f>
        <v>3.1902918080951994</v>
      </c>
      <c r="L96" s="35">
        <f>'2014'!R95</f>
        <v>4.0767518639222997</v>
      </c>
      <c r="M96" s="35">
        <f>'2015'!R95</f>
        <v>0</v>
      </c>
      <c r="N96" s="35">
        <f>'2016'!R95</f>
        <v>3.8833530525956239</v>
      </c>
      <c r="O96" s="35">
        <f>'2017'!R95</f>
        <v>2.4352631885413496</v>
      </c>
      <c r="P96" s="107">
        <f t="shared" si="90"/>
        <v>2.6024506475512572</v>
      </c>
      <c r="Q96" s="94"/>
      <c r="R96" s="63" t="s">
        <v>61</v>
      </c>
      <c r="S96" s="64">
        <f t="shared" ref="S96:AB96" si="96">SUM(F64:F94)</f>
        <v>85.125175309315097</v>
      </c>
      <c r="T96" s="64">
        <f t="shared" si="96"/>
        <v>71.826465498551556</v>
      </c>
      <c r="U96" s="64">
        <f t="shared" si="96"/>
        <v>146.43751525335722</v>
      </c>
      <c r="V96" s="64">
        <f t="shared" si="96"/>
        <v>87.598591714181097</v>
      </c>
      <c r="W96" s="64">
        <f t="shared" si="96"/>
        <v>54.353496685138488</v>
      </c>
      <c r="X96" s="64">
        <f t="shared" si="96"/>
        <v>84.119117471881708</v>
      </c>
      <c r="Y96" s="64">
        <f t="shared" si="96"/>
        <v>77.43310000659568</v>
      </c>
      <c r="Z96" s="64">
        <f t="shared" si="96"/>
        <v>67.625712826851426</v>
      </c>
      <c r="AA96" s="64">
        <f t="shared" si="96"/>
        <v>81.002594155806506</v>
      </c>
      <c r="AB96" s="64">
        <f t="shared" si="96"/>
        <v>78.31051003871886</v>
      </c>
      <c r="AC96" s="94"/>
      <c r="AD96" s="36"/>
      <c r="AE96" s="36"/>
      <c r="AF96" s="36"/>
      <c r="AG96" s="96">
        <f>'2008'!S95</f>
        <v>1.2741440175010739</v>
      </c>
      <c r="AH96" s="96">
        <f>'2009'!S95</f>
        <v>4.2543811107593799</v>
      </c>
      <c r="AI96" s="96">
        <f>'2010'!S95</f>
        <v>5.7482390515605459</v>
      </c>
      <c r="AJ96" s="96">
        <f>'2011'!S95</f>
        <v>4.0845866171458125</v>
      </c>
      <c r="AK96" s="96">
        <f>'2012'!S95</f>
        <v>1.0395147814976267</v>
      </c>
      <c r="AL96" s="96">
        <f>'2013'!S95</f>
        <v>3.2249603097864044</v>
      </c>
      <c r="AM96" s="96">
        <f>'2014'!S95</f>
        <v>6.1568928761241013</v>
      </c>
      <c r="AN96" s="96">
        <f>'2015'!S95</f>
        <v>0.30370419825072886</v>
      </c>
      <c r="AO96" s="96">
        <f>'2016'!S95</f>
        <v>5.4464213338242802</v>
      </c>
      <c r="AP96" s="96">
        <f>'2017'!S95</f>
        <v>2.7363441445209205</v>
      </c>
      <c r="AQ96" s="106">
        <f t="shared" si="91"/>
        <v>3.426918844097087</v>
      </c>
      <c r="AR96" s="36"/>
      <c r="AS96" s="63" t="s">
        <v>61</v>
      </c>
      <c r="AT96" s="99">
        <f t="shared" ref="AT96:BC96" si="97">SUM(AG64:AG94)</f>
        <v>106.05098788850484</v>
      </c>
      <c r="AU96" s="99">
        <f t="shared" si="97"/>
        <v>79.891259092666573</v>
      </c>
      <c r="AV96" s="99">
        <f t="shared" si="97"/>
        <v>149.97199431593904</v>
      </c>
      <c r="AW96" s="99">
        <f t="shared" si="97"/>
        <v>95.58166873860597</v>
      </c>
      <c r="AX96" s="99">
        <f t="shared" si="97"/>
        <v>43.213010530978771</v>
      </c>
      <c r="AY96" s="99">
        <f t="shared" si="97"/>
        <v>94.017875268920562</v>
      </c>
      <c r="AZ96" s="99">
        <f t="shared" si="97"/>
        <v>90.058856850034999</v>
      </c>
      <c r="BA96" s="99">
        <f t="shared" si="97"/>
        <v>76.856267111820699</v>
      </c>
      <c r="BB96" s="99">
        <f t="shared" si="97"/>
        <v>88.094225933787456</v>
      </c>
      <c r="BC96" s="99">
        <f t="shared" si="97"/>
        <v>94.695779265186161</v>
      </c>
    </row>
    <row r="97" spans="2:55" x14ac:dyDescent="0.35">
      <c r="B97" s="4">
        <f>'2008'!G96</f>
        <v>2008</v>
      </c>
      <c r="C97" s="4">
        <v>4</v>
      </c>
      <c r="D97" s="2">
        <f t="shared" si="95"/>
        <v>3</v>
      </c>
      <c r="E97" s="2">
        <f t="shared" si="92"/>
        <v>93</v>
      </c>
      <c r="F97" s="35">
        <f>'2008'!R96</f>
        <v>2.9677329552599998</v>
      </c>
      <c r="G97" s="35">
        <f>'2009'!R96</f>
        <v>2.2689233427654001</v>
      </c>
      <c r="H97" s="35">
        <f>'2010'!R96</f>
        <v>5.3611251575534995</v>
      </c>
      <c r="I97" s="35">
        <f>'2011'!R96</f>
        <v>1.258174305640575</v>
      </c>
      <c r="J97" s="35">
        <f>'2012'!R96</f>
        <v>2.160130042224</v>
      </c>
      <c r="K97" s="35">
        <f>'2013'!R96</f>
        <v>4.7583497696211738</v>
      </c>
      <c r="L97" s="35">
        <f>'2014'!R96</f>
        <v>3.9884855548854001</v>
      </c>
      <c r="M97" s="35">
        <f>'2015'!R96</f>
        <v>0</v>
      </c>
      <c r="N97" s="35">
        <f>'2016'!R96</f>
        <v>4.4447480982449994</v>
      </c>
      <c r="O97" s="35">
        <f>'2017'!R96</f>
        <v>1.8592566280994252</v>
      </c>
      <c r="P97" s="107">
        <f t="shared" si="90"/>
        <v>2.9066925854294476</v>
      </c>
      <c r="Q97" s="94"/>
      <c r="R97" s="109" t="s">
        <v>63</v>
      </c>
      <c r="S97" s="110">
        <f t="shared" ref="S97:AB97" si="98">STDEV(F64:F94)</f>
        <v>0.85618629567093274</v>
      </c>
      <c r="T97" s="110">
        <f t="shared" si="98"/>
        <v>1.0623417436787457</v>
      </c>
      <c r="U97" s="110">
        <f t="shared" si="98"/>
        <v>0.68769557520279045</v>
      </c>
      <c r="V97" s="110">
        <f t="shared" si="98"/>
        <v>1.2379677767355421</v>
      </c>
      <c r="W97" s="110">
        <f t="shared" si="98"/>
        <v>0.66583716895479195</v>
      </c>
      <c r="X97" s="110">
        <f t="shared" si="98"/>
        <v>0.79190639970390475</v>
      </c>
      <c r="Y97" s="110">
        <f t="shared" si="98"/>
        <v>1.6536604012222618</v>
      </c>
      <c r="Z97" s="110">
        <f t="shared" si="98"/>
        <v>1.2076504110810571</v>
      </c>
      <c r="AA97" s="110">
        <f t="shared" si="98"/>
        <v>1.0702456178620534</v>
      </c>
      <c r="AB97" s="110">
        <f t="shared" si="98"/>
        <v>1.2266506096745631</v>
      </c>
      <c r="AC97" s="94"/>
      <c r="AD97" s="36"/>
      <c r="AE97" s="36"/>
      <c r="AF97" s="36"/>
      <c r="AG97" s="96">
        <f>'2008'!S96</f>
        <v>3.8417332385773846</v>
      </c>
      <c r="AH97" s="96">
        <f>'2009'!S96</f>
        <v>3.3302768197985637</v>
      </c>
      <c r="AI97" s="96">
        <f>'2010'!S96</f>
        <v>6.7792459147281292</v>
      </c>
      <c r="AJ97" s="96">
        <f>'2011'!S96</f>
        <v>2.0481484253362447</v>
      </c>
      <c r="AK97" s="96">
        <f>'2012'!S96</f>
        <v>2.3706427578774192</v>
      </c>
      <c r="AL97" s="96">
        <f>'2013'!S96</f>
        <v>5.5791381522936128</v>
      </c>
      <c r="AM97" s="96">
        <f>'2014'!S96</f>
        <v>5.4295312659410335</v>
      </c>
      <c r="AN97" s="96">
        <f>'2015'!S96</f>
        <v>0.27708275789767967</v>
      </c>
      <c r="AO97" s="96">
        <f>'2016'!S96</f>
        <v>5.503357418750217</v>
      </c>
      <c r="AP97" s="96">
        <f>'2017'!S96</f>
        <v>1.9296461397564801</v>
      </c>
      <c r="AQ97" s="106">
        <f t="shared" si="91"/>
        <v>3.7088802890956765</v>
      </c>
      <c r="AR97" s="36"/>
      <c r="AS97" s="109" t="s">
        <v>63</v>
      </c>
      <c r="AT97" s="110">
        <f t="shared" ref="AT97:BC97" si="99">STDEV(AG64:AG94)</f>
        <v>1.1751603944476445</v>
      </c>
      <c r="AU97" s="110">
        <f t="shared" si="99"/>
        <v>1.4404189463751738</v>
      </c>
      <c r="AV97" s="110">
        <f t="shared" si="99"/>
        <v>1.1315883398383573</v>
      </c>
      <c r="AW97" s="110">
        <f t="shared" si="99"/>
        <v>1.5752490559205456</v>
      </c>
      <c r="AX97" s="110">
        <f t="shared" si="99"/>
        <v>1.3012835624481232</v>
      </c>
      <c r="AY97" s="110">
        <f t="shared" si="99"/>
        <v>1.2423357292553767</v>
      </c>
      <c r="AZ97" s="110">
        <f t="shared" si="99"/>
        <v>1.9256086410470534</v>
      </c>
      <c r="BA97" s="110">
        <f t="shared" si="99"/>
        <v>1.5420510880717349</v>
      </c>
      <c r="BB97" s="110">
        <f t="shared" si="99"/>
        <v>1.2551649337565056</v>
      </c>
      <c r="BC97" s="110">
        <f t="shared" si="99"/>
        <v>1.7413621364607226</v>
      </c>
    </row>
    <row r="98" spans="2:55" x14ac:dyDescent="0.35">
      <c r="B98" s="4">
        <f>'2008'!G97</f>
        <v>2008</v>
      </c>
      <c r="C98" s="4">
        <v>4</v>
      </c>
      <c r="D98" s="2">
        <f t="shared" si="95"/>
        <v>4</v>
      </c>
      <c r="E98" s="2">
        <f t="shared" ref="E98:E112" si="100">E97+1</f>
        <v>94</v>
      </c>
      <c r="F98" s="35">
        <f>'2008'!R97</f>
        <v>1.1973333489389999</v>
      </c>
      <c r="G98" s="35">
        <f>'2009'!R97</f>
        <v>4.4849308075866006</v>
      </c>
      <c r="H98" s="35">
        <f>'2010'!R97</f>
        <v>5.2453209034595991</v>
      </c>
      <c r="I98" s="35">
        <f>'2011'!R97</f>
        <v>1.1980155355928996</v>
      </c>
      <c r="J98" s="35">
        <f>'2012'!R97</f>
        <v>2.4887583603359995</v>
      </c>
      <c r="K98" s="35">
        <f>'2013'!R97</f>
        <v>3.3607429457932501</v>
      </c>
      <c r="L98" s="35">
        <f>'2014'!R97</f>
        <v>4.4269954061366255</v>
      </c>
      <c r="M98" s="35">
        <f>'2015'!R97</f>
        <v>0</v>
      </c>
      <c r="N98" s="35">
        <f>'2016'!R97</f>
        <v>3.6735589237931991</v>
      </c>
      <c r="O98" s="35">
        <f>'2017'!R97</f>
        <v>4.4614904026688995</v>
      </c>
      <c r="P98" s="107">
        <f t="shared" si="90"/>
        <v>3.0537146634306072</v>
      </c>
      <c r="Q98" s="94"/>
      <c r="R98" s="109" t="s">
        <v>59</v>
      </c>
      <c r="S98" s="110">
        <f t="shared" ref="S98:AB98" si="101">(STDEV(F64:F94))/SQRT(31)</f>
        <v>0.15377559822516348</v>
      </c>
      <c r="T98" s="110">
        <f t="shared" si="101"/>
        <v>0.1908022097290718</v>
      </c>
      <c r="U98" s="110">
        <f t="shared" si="101"/>
        <v>0.12351377148677388</v>
      </c>
      <c r="V98" s="110">
        <f t="shared" si="101"/>
        <v>0.22234557644000211</v>
      </c>
      <c r="W98" s="110">
        <f t="shared" si="101"/>
        <v>0.11958788583077816</v>
      </c>
      <c r="X98" s="110">
        <f t="shared" si="101"/>
        <v>0.14223058809575576</v>
      </c>
      <c r="Y98" s="110">
        <f t="shared" si="101"/>
        <v>0.29700617581124211</v>
      </c>
      <c r="Z98" s="110">
        <f t="shared" si="101"/>
        <v>0.21690041682497213</v>
      </c>
      <c r="AA98" s="110">
        <f t="shared" si="101"/>
        <v>0.19222178743894644</v>
      </c>
      <c r="AB98" s="110">
        <f t="shared" si="101"/>
        <v>0.22031295323192748</v>
      </c>
      <c r="AC98" s="94"/>
      <c r="AD98" s="36"/>
      <c r="AE98" s="36"/>
      <c r="AF98" s="36"/>
      <c r="AG98" s="96">
        <f>'2008'!S97</f>
        <v>1.7645028486435241</v>
      </c>
      <c r="AH98" s="96">
        <f>'2009'!S97</f>
        <v>4.2454802244016268</v>
      </c>
      <c r="AI98" s="96">
        <f>'2010'!S97</f>
        <v>6.9224810153554746</v>
      </c>
      <c r="AJ98" s="96">
        <f>'2011'!S97</f>
        <v>1.8221030947429437</v>
      </c>
      <c r="AK98" s="96">
        <f>'2012'!S97</f>
        <v>3.8166886088615954</v>
      </c>
      <c r="AL98" s="96">
        <f>'2013'!S97</f>
        <v>4.8579148493982185</v>
      </c>
      <c r="AM98" s="96">
        <f>'2014'!S97</f>
        <v>5.8801536619038259</v>
      </c>
      <c r="AN98" s="96">
        <f>'2015'!S97</f>
        <v>0.30435115144418423</v>
      </c>
      <c r="AO98" s="96">
        <f>'2016'!S97</f>
        <v>4.5144306432059231</v>
      </c>
      <c r="AP98" s="96">
        <f>'2017'!S97</f>
        <v>5.5283572862968882</v>
      </c>
      <c r="AQ98" s="106">
        <f t="shared" si="91"/>
        <v>3.9656463384254201</v>
      </c>
      <c r="AR98" s="36"/>
      <c r="AS98" s="109" t="s">
        <v>59</v>
      </c>
      <c r="AT98" s="110">
        <f t="shared" ref="AT98:BC98" si="102">(STDEV(AG64:AG94))/SQRT(31)</f>
        <v>0.21106503757467313</v>
      </c>
      <c r="AU98" s="110">
        <f t="shared" si="102"/>
        <v>0.25870687990880198</v>
      </c>
      <c r="AV98" s="110">
        <f t="shared" si="102"/>
        <v>0.20323926554664498</v>
      </c>
      <c r="AW98" s="110">
        <f t="shared" si="102"/>
        <v>0.28292308245600167</v>
      </c>
      <c r="AX98" s="110">
        <f t="shared" si="102"/>
        <v>0.23371742725597278</v>
      </c>
      <c r="AY98" s="110">
        <f t="shared" si="102"/>
        <v>0.2231300838715656</v>
      </c>
      <c r="AZ98" s="110">
        <f t="shared" si="102"/>
        <v>0.34584952156062365</v>
      </c>
      <c r="BA98" s="110">
        <f t="shared" si="102"/>
        <v>0.27696055141384079</v>
      </c>
      <c r="BB98" s="110">
        <f t="shared" si="102"/>
        <v>0.22543427702075411</v>
      </c>
      <c r="BC98" s="110">
        <f t="shared" si="102"/>
        <v>0.31275787245701814</v>
      </c>
    </row>
    <row r="99" spans="2:55" x14ac:dyDescent="0.35">
      <c r="B99" s="4">
        <f>'2008'!G98</f>
        <v>2008</v>
      </c>
      <c r="C99" s="4">
        <v>4</v>
      </c>
      <c r="D99" s="2">
        <f t="shared" si="95"/>
        <v>5</v>
      </c>
      <c r="E99" s="2">
        <f t="shared" si="100"/>
        <v>95</v>
      </c>
      <c r="F99" s="35">
        <f>'2008'!R98</f>
        <v>2.8833620842687497</v>
      </c>
      <c r="G99" s="35">
        <f>'2009'!R98</f>
        <v>4.5618735057578998</v>
      </c>
      <c r="H99" s="35">
        <f>'2010'!R98</f>
        <v>4.7204384373332982</v>
      </c>
      <c r="I99" s="35">
        <f>'2011'!R98</f>
        <v>1.1528905337399997</v>
      </c>
      <c r="J99" s="35">
        <f>'2012'!R98</f>
        <v>1.6090764600240002</v>
      </c>
      <c r="K99" s="35">
        <f>'2013'!R98</f>
        <v>3.6568740821759991</v>
      </c>
      <c r="L99" s="35">
        <f>'2014'!R98</f>
        <v>4.6090211247363744</v>
      </c>
      <c r="M99" s="35">
        <f>'2015'!R98</f>
        <v>0</v>
      </c>
      <c r="N99" s="35">
        <f>'2016'!R98</f>
        <v>4.6238276201636248</v>
      </c>
      <c r="O99" s="35">
        <f>'2017'!R98</f>
        <v>5.0086549315795494</v>
      </c>
      <c r="P99" s="107">
        <f t="shared" si="90"/>
        <v>3.2826018779779496</v>
      </c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36"/>
      <c r="AE99" s="36"/>
      <c r="AF99" s="36"/>
      <c r="AG99" s="96">
        <f>'2008'!S98</f>
        <v>3.3556298744210191</v>
      </c>
      <c r="AH99" s="96">
        <f>'2009'!S98</f>
        <v>6.2885770562645735</v>
      </c>
      <c r="AI99" s="96">
        <f>'2010'!S98</f>
        <v>7.3695191999342349</v>
      </c>
      <c r="AJ99" s="96">
        <f>'2011'!S98</f>
        <v>1.2655305730527464</v>
      </c>
      <c r="AK99" s="96">
        <f>'2012'!S98</f>
        <v>1.5841328164722148</v>
      </c>
      <c r="AL99" s="96">
        <f>'2013'!S98</f>
        <v>5.5954795466020073</v>
      </c>
      <c r="AM99" s="96">
        <f>'2014'!S98</f>
        <v>5.4724341312237934</v>
      </c>
      <c r="AN99" s="96">
        <f>'2015'!S98</f>
        <v>0.25523333333333331</v>
      </c>
      <c r="AO99" s="96">
        <f>'2016'!S98</f>
        <v>5.7310394436243621</v>
      </c>
      <c r="AP99" s="96">
        <f>'2017'!S98</f>
        <v>6.1666486401173097</v>
      </c>
      <c r="AQ99" s="106">
        <f t="shared" si="91"/>
        <v>4.3084224615045601</v>
      </c>
      <c r="AR99" s="36"/>
      <c r="AS99" s="38"/>
    </row>
    <row r="100" spans="2:55" x14ac:dyDescent="0.35">
      <c r="B100" s="4">
        <f>'2008'!G99</f>
        <v>2008</v>
      </c>
      <c r="C100" s="4">
        <v>4</v>
      </c>
      <c r="D100" s="2">
        <f t="shared" si="95"/>
        <v>6</v>
      </c>
      <c r="E100" s="2">
        <f t="shared" si="100"/>
        <v>96</v>
      </c>
      <c r="F100" s="35">
        <f>'2008'!R99</f>
        <v>2.8727277815159997</v>
      </c>
      <c r="G100" s="35">
        <f>'2009'!R99</f>
        <v>4.6657903258913986</v>
      </c>
      <c r="H100" s="35">
        <f>'2010'!R99</f>
        <v>4.1351628069328497</v>
      </c>
      <c r="I100" s="35">
        <f>'2011'!R99</f>
        <v>2.5897713441907495</v>
      </c>
      <c r="J100" s="35">
        <f>'2012'!R99</f>
        <v>3.5348466552299995</v>
      </c>
      <c r="K100" s="35">
        <f>'2013'!R99</f>
        <v>5.1153626269187997</v>
      </c>
      <c r="L100" s="35">
        <f>'2014'!R99</f>
        <v>4.6144598320499997</v>
      </c>
      <c r="M100" s="35">
        <f>'2015'!R99</f>
        <v>0</v>
      </c>
      <c r="N100" s="35">
        <f>'2016'!R99</f>
        <v>4.9650541675094981</v>
      </c>
      <c r="O100" s="35">
        <f>'2017'!R99</f>
        <v>4.595522399296649</v>
      </c>
      <c r="P100" s="107">
        <f t="shared" si="90"/>
        <v>3.708869793953594</v>
      </c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36"/>
      <c r="AE100" s="36"/>
      <c r="AF100" s="36"/>
      <c r="AG100" s="96">
        <f>'2008'!S99</f>
        <v>3.940088105803103</v>
      </c>
      <c r="AH100" s="96">
        <f>'2009'!S99</f>
        <v>5.3767339029160492</v>
      </c>
      <c r="AI100" s="96">
        <f>'2010'!S99</f>
        <v>5.2676797072998776</v>
      </c>
      <c r="AJ100" s="96">
        <f>'2011'!S99</f>
        <v>2.8283280534847761</v>
      </c>
      <c r="AK100" s="96">
        <f>'2012'!S99</f>
        <v>4.9011458833672155</v>
      </c>
      <c r="AL100" s="96">
        <f>'2013'!S99</f>
        <v>7.5902993220008224</v>
      </c>
      <c r="AM100" s="96">
        <f>'2014'!S99</f>
        <v>5.2675065083753774</v>
      </c>
      <c r="AN100" s="96">
        <f>'2015'!S99</f>
        <v>0.3104520833333333</v>
      </c>
      <c r="AO100" s="96">
        <f>'2016'!S99</f>
        <v>5.553047105879755</v>
      </c>
      <c r="AP100" s="96">
        <f>'2017'!S99</f>
        <v>6.0932735728024792</v>
      </c>
      <c r="AQ100" s="106">
        <f t="shared" si="91"/>
        <v>4.7128554245262793</v>
      </c>
      <c r="AR100" s="36"/>
      <c r="AS100" s="38"/>
    </row>
    <row r="101" spans="2:55" x14ac:dyDescent="0.35">
      <c r="B101" s="4">
        <f>'2008'!G100</f>
        <v>2008</v>
      </c>
      <c r="C101" s="4">
        <v>4</v>
      </c>
      <c r="D101" s="2">
        <f t="shared" si="95"/>
        <v>7</v>
      </c>
      <c r="E101" s="2">
        <f t="shared" si="100"/>
        <v>97</v>
      </c>
      <c r="F101" s="35">
        <f>'2008'!R100</f>
        <v>4.2339148503547497</v>
      </c>
      <c r="G101" s="35">
        <f>'2009'!R100</f>
        <v>3.2967561459923993</v>
      </c>
      <c r="H101" s="35">
        <f>'2010'!R100</f>
        <v>4.8627723361238981</v>
      </c>
      <c r="I101" s="35">
        <f>'2011'!R100</f>
        <v>3.3097496161979998</v>
      </c>
      <c r="J101" s="35">
        <f>'2012'!R100</f>
        <v>3.2292623960100002</v>
      </c>
      <c r="K101" s="35">
        <f>'2013'!R100</f>
        <v>4.6881395514006741</v>
      </c>
      <c r="L101" s="35">
        <f>'2014'!R100</f>
        <v>4.8750345061655986</v>
      </c>
      <c r="M101" s="35">
        <f>'2015'!R100</f>
        <v>0</v>
      </c>
      <c r="N101" s="35">
        <f>'2016'!R100</f>
        <v>5.2309909318631238</v>
      </c>
      <c r="O101" s="35">
        <f>'2017'!R100</f>
        <v>3.4446875115176994</v>
      </c>
      <c r="P101" s="107">
        <f t="shared" si="90"/>
        <v>3.7171307845626145</v>
      </c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36"/>
      <c r="AE101" s="36"/>
      <c r="AF101" s="36"/>
      <c r="AG101" s="96">
        <f>'2008'!S100</f>
        <v>6.72786972457485</v>
      </c>
      <c r="AH101" s="96">
        <f>'2009'!S100</f>
        <v>4.0881142772142613</v>
      </c>
      <c r="AI101" s="96">
        <f>'2010'!S100</f>
        <v>5.9101963315052535</v>
      </c>
      <c r="AJ101" s="96">
        <f>'2011'!S100</f>
        <v>4.1143693302206588</v>
      </c>
      <c r="AK101" s="96">
        <f>'2012'!S100</f>
        <v>4.0915775092590208</v>
      </c>
      <c r="AL101" s="96">
        <f>'2013'!S100</f>
        <v>5.9385558693132898</v>
      </c>
      <c r="AM101" s="96">
        <f>'2014'!S100</f>
        <v>5.4919316330411014</v>
      </c>
      <c r="AN101" s="96">
        <f>'2015'!S100</f>
        <v>0.3822259072444143</v>
      </c>
      <c r="AO101" s="96">
        <f>'2016'!S100</f>
        <v>6.17895964260752</v>
      </c>
      <c r="AP101" s="96">
        <f>'2017'!S100</f>
        <v>4.153011977517318</v>
      </c>
      <c r="AQ101" s="106">
        <f t="shared" si="91"/>
        <v>4.7076812202497686</v>
      </c>
      <c r="AR101" s="36"/>
      <c r="AS101" s="38"/>
    </row>
    <row r="102" spans="2:55" x14ac:dyDescent="0.35">
      <c r="B102" s="4">
        <f>'2008'!G101</f>
        <v>2008</v>
      </c>
      <c r="C102" s="4">
        <v>4</v>
      </c>
      <c r="D102" s="2">
        <f t="shared" si="95"/>
        <v>8</v>
      </c>
      <c r="E102" s="2">
        <f t="shared" si="100"/>
        <v>98</v>
      </c>
      <c r="F102" s="35">
        <f>'2008'!R101</f>
        <v>2.6648597617919996</v>
      </c>
      <c r="G102" s="35">
        <f>'2009'!R101</f>
        <v>3.0452547017141995</v>
      </c>
      <c r="H102" s="35">
        <f>'2010'!R101</f>
        <v>4.2770200591088994</v>
      </c>
      <c r="I102" s="35">
        <f>'2011'!R101</f>
        <v>1.4151787782195002</v>
      </c>
      <c r="J102" s="35">
        <f>'2012'!R101</f>
        <v>3.96616027221225</v>
      </c>
      <c r="K102" s="35">
        <f>'2013'!R101</f>
        <v>5.5104709921667991</v>
      </c>
      <c r="L102" s="35">
        <f>'2014'!R101</f>
        <v>5.0694471431224502</v>
      </c>
      <c r="M102" s="35">
        <f>'2015'!R101</f>
        <v>0</v>
      </c>
      <c r="N102" s="35">
        <f>'2016'!R101</f>
        <v>4.3490747351974486</v>
      </c>
      <c r="O102" s="35">
        <f>'2017'!R101</f>
        <v>3.0663656528525998</v>
      </c>
      <c r="P102" s="107">
        <f t="shared" si="90"/>
        <v>3.3363832096386146</v>
      </c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36"/>
      <c r="AE102" s="36"/>
      <c r="AF102" s="36"/>
      <c r="AG102" s="96">
        <f>'2008'!S101</f>
        <v>3.1699465861149987</v>
      </c>
      <c r="AH102" s="96">
        <f>'2009'!S101</f>
        <v>4.2938567111767894</v>
      </c>
      <c r="AI102" s="96">
        <f>'2010'!S101</f>
        <v>4.2446707379346531</v>
      </c>
      <c r="AJ102" s="96">
        <f>'2011'!S101</f>
        <v>1.9239248277017418</v>
      </c>
      <c r="AK102" s="96">
        <f>'2012'!S101</f>
        <v>4.6058646749493155</v>
      </c>
      <c r="AL102" s="96">
        <f>'2013'!S101</f>
        <v>5.7201260463127275</v>
      </c>
      <c r="AM102" s="96">
        <f>'2014'!S101</f>
        <v>6.2194674895305031</v>
      </c>
      <c r="AN102" s="96">
        <f>'2015'!S101</f>
        <v>0.39646311224489794</v>
      </c>
      <c r="AO102" s="96">
        <f>'2016'!S101</f>
        <v>6.9170900408978726</v>
      </c>
      <c r="AP102" s="96">
        <f>'2017'!S101</f>
        <v>2.9241156283999756</v>
      </c>
      <c r="AQ102" s="106">
        <f t="shared" si="91"/>
        <v>4.0415525855263477</v>
      </c>
      <c r="AR102" s="36"/>
      <c r="AS102" s="38"/>
    </row>
    <row r="103" spans="2:55" x14ac:dyDescent="0.35">
      <c r="B103" s="4">
        <f>'2008'!G102</f>
        <v>2008</v>
      </c>
      <c r="C103" s="4">
        <v>4</v>
      </c>
      <c r="D103" s="2">
        <f t="shared" si="95"/>
        <v>9</v>
      </c>
      <c r="E103" s="2">
        <f t="shared" si="100"/>
        <v>99</v>
      </c>
      <c r="F103" s="35">
        <f>'2008'!R102</f>
        <v>3.335008694391</v>
      </c>
      <c r="G103" s="35">
        <f>'2009'!R102</f>
        <v>1.8394894225946248</v>
      </c>
      <c r="H103" s="35">
        <f>'2010'!R102</f>
        <v>4.228295036972999</v>
      </c>
      <c r="I103" s="35">
        <f>'2011'!R102</f>
        <v>1.3142571454933498</v>
      </c>
      <c r="J103" s="35">
        <f>'2012'!R102</f>
        <v>3.0349055028870002</v>
      </c>
      <c r="K103" s="35">
        <f>'2013'!R102</f>
        <v>4.2826317687615001</v>
      </c>
      <c r="L103" s="35">
        <f>'2014'!R102</f>
        <v>4.2185836998569242</v>
      </c>
      <c r="M103" s="35">
        <f>'2015'!R102</f>
        <v>0</v>
      </c>
      <c r="N103" s="35">
        <f>'2016'!R102</f>
        <v>5.029406740176074</v>
      </c>
      <c r="O103" s="35">
        <f>'2017'!R102</f>
        <v>1.5710398882856249</v>
      </c>
      <c r="P103" s="107">
        <f t="shared" si="90"/>
        <v>2.8853617899419097</v>
      </c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36"/>
      <c r="AE103" s="36"/>
      <c r="AF103" s="36"/>
      <c r="AG103" s="96">
        <f>'2008'!S102</f>
        <v>4.3326000831537463</v>
      </c>
      <c r="AH103" s="96">
        <f>'2009'!S102</f>
        <v>2.7815382700851115</v>
      </c>
      <c r="AI103" s="96">
        <f>'2010'!S102</f>
        <v>4.6350601420757247</v>
      </c>
      <c r="AJ103" s="96">
        <f>'2011'!S102</f>
        <v>1.4709183312613461</v>
      </c>
      <c r="AK103" s="96">
        <f>'2012'!S102</f>
        <v>3.5151978339648142</v>
      </c>
      <c r="AL103" s="96">
        <f>'2013'!S102</f>
        <v>6.1690920602385058</v>
      </c>
      <c r="AM103" s="96">
        <f>'2014'!S102</f>
        <v>5.7830306901481787</v>
      </c>
      <c r="AN103" s="96">
        <f>'2015'!S102</f>
        <v>0.35779552238805967</v>
      </c>
      <c r="AO103" s="96">
        <f>'2016'!S102</f>
        <v>6.8223650835620111</v>
      </c>
      <c r="AP103" s="96">
        <f>'2017'!S102</f>
        <v>1.5579436446624417</v>
      </c>
      <c r="AQ103" s="106">
        <f t="shared" si="91"/>
        <v>3.7425541661539947</v>
      </c>
      <c r="AR103" s="36"/>
      <c r="AS103" s="38"/>
    </row>
    <row r="104" spans="2:55" x14ac:dyDescent="0.35">
      <c r="B104" s="4">
        <f>'2008'!G103</f>
        <v>2008</v>
      </c>
      <c r="C104" s="4">
        <v>4</v>
      </c>
      <c r="D104" s="2">
        <f t="shared" si="95"/>
        <v>10</v>
      </c>
      <c r="E104" s="2">
        <f t="shared" si="100"/>
        <v>100</v>
      </c>
      <c r="F104" s="35">
        <f>'2008'!R103</f>
        <v>2.2285058708459999</v>
      </c>
      <c r="G104" s="35">
        <f>'2009'!R103</f>
        <v>4.5831524251004989</v>
      </c>
      <c r="H104" s="35">
        <f>'2010'!R103</f>
        <v>4.2982262904566992</v>
      </c>
      <c r="I104" s="35">
        <f>'2011'!R103</f>
        <v>0.26766973455397497</v>
      </c>
      <c r="J104" s="35">
        <f>'2012'!R103</f>
        <v>3.763957495866749</v>
      </c>
      <c r="K104" s="35">
        <f>'2013'!R103</f>
        <v>1.3888956833429997</v>
      </c>
      <c r="L104" s="35">
        <f>'2014'!R103</f>
        <v>2.9937496093447495</v>
      </c>
      <c r="M104" s="35">
        <f>'2015'!R103</f>
        <v>0</v>
      </c>
      <c r="N104" s="35">
        <f>'2016'!R103</f>
        <v>3.990092057797499</v>
      </c>
      <c r="O104" s="35">
        <f>'2017'!R103</f>
        <v>4.2374058386455493</v>
      </c>
      <c r="P104" s="107">
        <f t="shared" si="90"/>
        <v>2.7751655005954725</v>
      </c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36"/>
      <c r="AE104" s="36"/>
      <c r="AF104" s="36"/>
      <c r="AG104" s="96">
        <f>'2008'!S103</f>
        <v>3.076322121246275</v>
      </c>
      <c r="AH104" s="96">
        <f>'2009'!S103</f>
        <v>6.0306001396133109</v>
      </c>
      <c r="AI104" s="96">
        <f>'2010'!S103</f>
        <v>4.2625229468958272</v>
      </c>
      <c r="AJ104" s="96">
        <f>'2011'!S103</f>
        <v>0.42512794501563383</v>
      </c>
      <c r="AK104" s="96">
        <f>'2012'!S103</f>
        <v>4.5514638277252706</v>
      </c>
      <c r="AL104" s="96">
        <f>'2013'!S103</f>
        <v>2.0169769117755996</v>
      </c>
      <c r="AM104" s="96">
        <f>'2014'!S103</f>
        <v>2.8846563845500004</v>
      </c>
      <c r="AN104" s="96">
        <f>'2015'!S103</f>
        <v>0.28322833020637894</v>
      </c>
      <c r="AO104" s="96">
        <f>'2016'!S103</f>
        <v>3.6020497082736891</v>
      </c>
      <c r="AP104" s="96">
        <f>'2017'!S103</f>
        <v>5.8506086695552391</v>
      </c>
      <c r="AQ104" s="106">
        <f t="shared" si="91"/>
        <v>3.2983556984857216</v>
      </c>
      <c r="AR104" s="36"/>
      <c r="AS104" s="38"/>
    </row>
    <row r="105" spans="2:55" x14ac:dyDescent="0.35">
      <c r="B105" s="4">
        <f>'2008'!G104</f>
        <v>2008</v>
      </c>
      <c r="C105" s="4">
        <v>4</v>
      </c>
      <c r="D105" s="2">
        <f t="shared" si="95"/>
        <v>11</v>
      </c>
      <c r="E105" s="2">
        <f t="shared" si="100"/>
        <v>101</v>
      </c>
      <c r="F105" s="35">
        <f>'2008'!R104</f>
        <v>4.1790857556284999</v>
      </c>
      <c r="G105" s="35">
        <f>'2009'!R104</f>
        <v>3.4371422029763994</v>
      </c>
      <c r="H105" s="35">
        <f>'2010'!R104</f>
        <v>2.0190419076145498</v>
      </c>
      <c r="I105" s="35">
        <f>'2011'!R104</f>
        <v>1.4787979633979995</v>
      </c>
      <c r="J105" s="35">
        <f>'2012'!R104</f>
        <v>3.9763083512160007</v>
      </c>
      <c r="K105" s="35">
        <f>'2013'!R104</f>
        <v>0</v>
      </c>
      <c r="L105" s="35">
        <f>'2014'!R104</f>
        <v>4.9998185516441245</v>
      </c>
      <c r="M105" s="35">
        <f>'2015'!R104</f>
        <v>0</v>
      </c>
      <c r="N105" s="35">
        <f>'2016'!R104</f>
        <v>4.4682980262899994</v>
      </c>
      <c r="O105" s="35">
        <f>'2017'!R104</f>
        <v>3.3135463360885495</v>
      </c>
      <c r="P105" s="107">
        <f t="shared" si="90"/>
        <v>2.7872039094856125</v>
      </c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36"/>
      <c r="AE105" s="36"/>
      <c r="AF105" s="36"/>
      <c r="AG105" s="96">
        <f>'2008'!S104</f>
        <v>5.1909900330100767</v>
      </c>
      <c r="AH105" s="96">
        <f>'2009'!S104</f>
        <v>4.7753812508878033</v>
      </c>
      <c r="AI105" s="96">
        <f>'2010'!S104</f>
        <v>1.9116715798239385</v>
      </c>
      <c r="AJ105" s="96">
        <f>'2011'!S104</f>
        <v>1.3089713188285916</v>
      </c>
      <c r="AK105" s="96">
        <f>'2012'!S104</f>
        <v>4.9790936402958863</v>
      </c>
      <c r="AL105" s="96">
        <f>'2013'!S104</f>
        <v>0.32773563923880994</v>
      </c>
      <c r="AM105" s="96">
        <f>'2014'!S104</f>
        <v>6.3418994805140034</v>
      </c>
      <c r="AN105" s="96">
        <f>'2015'!S104</f>
        <v>0.26974824902723732</v>
      </c>
      <c r="AO105" s="96">
        <f>'2016'!S104</f>
        <v>5.1143370407041271</v>
      </c>
      <c r="AP105" s="96">
        <f>'2017'!S104</f>
        <v>3.8759764697546113</v>
      </c>
      <c r="AQ105" s="106">
        <f t="shared" si="91"/>
        <v>3.4095804702085091</v>
      </c>
      <c r="AR105" s="36"/>
      <c r="AS105" s="38"/>
    </row>
    <row r="106" spans="2:55" x14ac:dyDescent="0.35">
      <c r="B106" s="4">
        <f>'2008'!G105</f>
        <v>2008</v>
      </c>
      <c r="C106" s="4">
        <v>4</v>
      </c>
      <c r="D106" s="2">
        <f t="shared" si="95"/>
        <v>12</v>
      </c>
      <c r="E106" s="2">
        <f t="shared" si="100"/>
        <v>102</v>
      </c>
      <c r="F106" s="35">
        <f>'2008'!R105</f>
        <v>4.3011629100033746</v>
      </c>
      <c r="G106" s="35">
        <f>'2009'!R105</f>
        <v>2.6519133177722249</v>
      </c>
      <c r="H106" s="35">
        <f>'2010'!R105</f>
        <v>3.6525525844310995</v>
      </c>
      <c r="I106" s="35">
        <f>'2011'!R105</f>
        <v>0.31892054172540002</v>
      </c>
      <c r="J106" s="35">
        <f>'2012'!R105</f>
        <v>3.8365079728387492</v>
      </c>
      <c r="K106" s="35">
        <f>'2013'!R105</f>
        <v>4.4380693975876504</v>
      </c>
      <c r="L106" s="35">
        <f>'2014'!R105</f>
        <v>4.5756255341254501</v>
      </c>
      <c r="M106" s="35">
        <f>'2015'!R105</f>
        <v>0</v>
      </c>
      <c r="N106" s="35">
        <f>'2016'!R105</f>
        <v>0.90530392734389986</v>
      </c>
      <c r="O106" s="35">
        <f>'2017'!R105</f>
        <v>2.5520867935352993</v>
      </c>
      <c r="P106" s="107">
        <f t="shared" si="90"/>
        <v>2.7232142979363152</v>
      </c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36"/>
      <c r="AE106" s="36"/>
      <c r="AF106" s="36"/>
      <c r="AG106" s="96">
        <f>'2008'!S105</f>
        <v>5.3439399433865615</v>
      </c>
      <c r="AH106" s="96">
        <f>'2009'!S105</f>
        <v>3.5464674381526411</v>
      </c>
      <c r="AI106" s="96">
        <f>'2010'!S105</f>
        <v>3.9857519529371617</v>
      </c>
      <c r="AJ106" s="96">
        <f>'2011'!S105</f>
        <v>0.47270826702813246</v>
      </c>
      <c r="AK106" s="96">
        <f>'2012'!S105</f>
        <v>3.8111842382882068</v>
      </c>
      <c r="AL106" s="96">
        <f>'2013'!S105</f>
        <v>5.9812876784348488</v>
      </c>
      <c r="AM106" s="96">
        <f>'2014'!S105</f>
        <v>5.3654744262221588</v>
      </c>
      <c r="AN106" s="96">
        <f>'2015'!S105</f>
        <v>0.21977224669603521</v>
      </c>
      <c r="AO106" s="96">
        <f>'2016'!S105</f>
        <v>1.2663510562402307</v>
      </c>
      <c r="AP106" s="96">
        <f>'2017'!S105</f>
        <v>4.5521931853187079</v>
      </c>
      <c r="AQ106" s="106">
        <f t="shared" si="91"/>
        <v>3.4545130432704689</v>
      </c>
      <c r="AR106" s="36"/>
      <c r="AS106" s="38"/>
    </row>
    <row r="107" spans="2:55" x14ac:dyDescent="0.35">
      <c r="B107" s="4">
        <f>'2008'!G106</f>
        <v>2008</v>
      </c>
      <c r="C107" s="4">
        <v>4</v>
      </c>
      <c r="D107" s="2">
        <f t="shared" si="95"/>
        <v>13</v>
      </c>
      <c r="E107" s="2">
        <f t="shared" si="100"/>
        <v>103</v>
      </c>
      <c r="F107" s="35">
        <f>'2008'!R106</f>
        <v>4.000022809519499</v>
      </c>
      <c r="G107" s="35">
        <f>'2009'!R106</f>
        <v>0.60652225761022494</v>
      </c>
      <c r="H107" s="35">
        <f>'2010'!R106</f>
        <v>3.5889454320625496</v>
      </c>
      <c r="I107" s="35">
        <f>'2011'!R106</f>
        <v>3.285427378208249</v>
      </c>
      <c r="J107" s="35">
        <f>'2012'!R106</f>
        <v>2.4516580148819993</v>
      </c>
      <c r="K107" s="35">
        <f>'2013'!R106</f>
        <v>5.0447073175139243</v>
      </c>
      <c r="L107" s="35">
        <f>'2014'!R106</f>
        <v>1.839810624950025</v>
      </c>
      <c r="M107" s="35">
        <f>'2015'!R106</f>
        <v>0</v>
      </c>
      <c r="N107" s="35">
        <f>'2016'!R106</f>
        <v>3.4408925105999995</v>
      </c>
      <c r="O107" s="35">
        <f>'2017'!R106</f>
        <v>0.68558862395392506</v>
      </c>
      <c r="P107" s="107">
        <f t="shared" si="90"/>
        <v>2.4943574969300402</v>
      </c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36"/>
      <c r="AE107" s="36"/>
      <c r="AF107" s="36"/>
      <c r="AG107" s="96">
        <f>'2008'!S106</f>
        <v>5.0493408156136175</v>
      </c>
      <c r="AH107" s="96">
        <f>'2009'!S106</f>
        <v>0.96962876138308651</v>
      </c>
      <c r="AI107" s="96">
        <f>'2010'!S106</f>
        <v>4.9799829105052229</v>
      </c>
      <c r="AJ107" s="96">
        <f>'2011'!S106</f>
        <v>3.0399975638736421</v>
      </c>
      <c r="AK107" s="96">
        <f>'2012'!S106</f>
        <v>3.2475206659362152</v>
      </c>
      <c r="AL107" s="96">
        <f>'2013'!S106</f>
        <v>6.103829675699906</v>
      </c>
      <c r="AM107" s="96">
        <f>'2014'!S106</f>
        <v>2.4147141917311878</v>
      </c>
      <c r="AN107" s="96">
        <f>'2015'!S106</f>
        <v>0.18178489208633089</v>
      </c>
      <c r="AO107" s="96">
        <f>'2016'!S106</f>
        <v>3.9361179112541067</v>
      </c>
      <c r="AP107" s="96">
        <f>'2017'!S106</f>
        <v>0.92458829564183254</v>
      </c>
      <c r="AQ107" s="106">
        <f t="shared" si="91"/>
        <v>3.0847505683725154</v>
      </c>
      <c r="AR107" s="36"/>
      <c r="AS107" s="38"/>
    </row>
    <row r="108" spans="2:55" x14ac:dyDescent="0.35">
      <c r="B108" s="4">
        <f>'2008'!G107</f>
        <v>2008</v>
      </c>
      <c r="C108" s="4">
        <v>4</v>
      </c>
      <c r="D108" s="2">
        <f t="shared" si="95"/>
        <v>14</v>
      </c>
      <c r="E108" s="2">
        <f t="shared" si="100"/>
        <v>104</v>
      </c>
      <c r="F108" s="35">
        <f>'2008'!R107</f>
        <v>1.3059969898139998</v>
      </c>
      <c r="G108" s="35">
        <f>'2009'!R107</f>
        <v>1.5475140258605249</v>
      </c>
      <c r="H108" s="35">
        <f>'2010'!R107</f>
        <v>3.8955362726699989</v>
      </c>
      <c r="I108" s="35">
        <f>'2011'!R107</f>
        <v>4.1989365768840736</v>
      </c>
      <c r="J108" s="35">
        <f>'2012'!R107</f>
        <v>2.7018385513087497</v>
      </c>
      <c r="K108" s="35">
        <f>'2013'!R107</f>
        <v>5.5594701904722754</v>
      </c>
      <c r="L108" s="35">
        <f>'2014'!R107</f>
        <v>4.4005595682440237</v>
      </c>
      <c r="M108" s="35">
        <f>'2015'!R107</f>
        <v>0</v>
      </c>
      <c r="N108" s="35">
        <f>'2016'!R107</f>
        <v>4.0153005490751994</v>
      </c>
      <c r="O108" s="35">
        <f>'2017'!R107</f>
        <v>1.6247609822262747</v>
      </c>
      <c r="P108" s="107">
        <f t="shared" si="90"/>
        <v>2.924991370655512</v>
      </c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36"/>
      <c r="AE108" s="36"/>
      <c r="AF108" s="36"/>
      <c r="AG108" s="96">
        <f>'2008'!S107</f>
        <v>2.3149165278823851</v>
      </c>
      <c r="AH108" s="96">
        <f>'2009'!S107</f>
        <v>2.5058854172520464</v>
      </c>
      <c r="AI108" s="96">
        <f>'2010'!S107</f>
        <v>6.4037311430413508</v>
      </c>
      <c r="AJ108" s="96">
        <f>'2011'!S107</f>
        <v>4.5727668544790845</v>
      </c>
      <c r="AK108" s="96">
        <f>'2012'!S107</f>
        <v>4.4163058967796669</v>
      </c>
      <c r="AL108" s="96">
        <f>'2013'!S107</f>
        <v>6.8830079871376766</v>
      </c>
      <c r="AM108" s="96">
        <f>'2014'!S107</f>
        <v>6.0078226666450512</v>
      </c>
      <c r="AN108" s="96">
        <f>'2015'!S107</f>
        <v>0.23975285714285713</v>
      </c>
      <c r="AO108" s="96">
        <f>'2016'!S107</f>
        <v>5.7561816582150351</v>
      </c>
      <c r="AP108" s="96">
        <f>'2017'!S107</f>
        <v>1.6596137880496959</v>
      </c>
      <c r="AQ108" s="106">
        <f t="shared" si="91"/>
        <v>4.0759984796624851</v>
      </c>
      <c r="AR108" s="36"/>
      <c r="AS108" s="38"/>
    </row>
    <row r="109" spans="2:55" x14ac:dyDescent="0.35">
      <c r="B109" s="4">
        <f>'2008'!G108</f>
        <v>2008</v>
      </c>
      <c r="C109" s="4">
        <v>4</v>
      </c>
      <c r="D109" s="2">
        <f t="shared" si="95"/>
        <v>15</v>
      </c>
      <c r="E109" s="2">
        <f t="shared" si="100"/>
        <v>105</v>
      </c>
      <c r="F109" s="35">
        <f>'2008'!R108</f>
        <v>5.0355762565184987</v>
      </c>
      <c r="G109" s="35">
        <f>'2009'!R108</f>
        <v>2.9803551273299997</v>
      </c>
      <c r="H109" s="35">
        <f>'2010'!R108</f>
        <v>4.4076687488165245</v>
      </c>
      <c r="I109" s="35">
        <f>'2011'!R108</f>
        <v>4.4281828480246483</v>
      </c>
      <c r="J109" s="35">
        <f>'2012'!R108</f>
        <v>1.5747940022062501</v>
      </c>
      <c r="K109" s="35">
        <f>'2013'!R108</f>
        <v>3.7677710371344753</v>
      </c>
      <c r="L109" s="35">
        <f>'2014'!R108</f>
        <v>3.4743449500987493</v>
      </c>
      <c r="M109" s="35">
        <f>'2015'!R108</f>
        <v>0</v>
      </c>
      <c r="N109" s="35">
        <f>'2016'!R108</f>
        <v>2.4541138131657747</v>
      </c>
      <c r="O109" s="35">
        <f>'2017'!R108</f>
        <v>3.2198479500618746</v>
      </c>
      <c r="P109" s="107">
        <f t="shared" si="90"/>
        <v>3.1342654733356801</v>
      </c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36"/>
      <c r="AE109" s="36"/>
      <c r="AF109" s="36"/>
      <c r="AG109" s="96">
        <f>'2008'!S108</f>
        <v>7.738827053816733</v>
      </c>
      <c r="AH109" s="96">
        <f>'2009'!S108</f>
        <v>3.716986510159427</v>
      </c>
      <c r="AI109" s="96">
        <f>'2010'!S108</f>
        <v>5.2931423986037371</v>
      </c>
      <c r="AJ109" s="96">
        <f>'2011'!S108</f>
        <v>5.3779052878905063</v>
      </c>
      <c r="AK109" s="96">
        <f>'2012'!S108</f>
        <v>2.5611792594003675</v>
      </c>
      <c r="AL109" s="96">
        <f>'2013'!S108</f>
        <v>3.7114210121868525</v>
      </c>
      <c r="AM109" s="96">
        <f>'2014'!S108</f>
        <v>4.8319896857376081</v>
      </c>
      <c r="AN109" s="96">
        <f>'2015'!S108</f>
        <v>0.28449431677018633</v>
      </c>
      <c r="AO109" s="96">
        <f>'2016'!S108</f>
        <v>3.408572376704408</v>
      </c>
      <c r="AP109" s="96">
        <f>'2017'!S108</f>
        <v>3.5963201188055223</v>
      </c>
      <c r="AQ109" s="106">
        <f t="shared" si="91"/>
        <v>4.0520838020075356</v>
      </c>
      <c r="AR109" s="36"/>
      <c r="AS109" s="38"/>
    </row>
    <row r="110" spans="2:55" x14ac:dyDescent="0.35">
      <c r="B110" s="4">
        <f>'2008'!G109</f>
        <v>2008</v>
      </c>
      <c r="C110" s="4">
        <v>4</v>
      </c>
      <c r="D110" s="2">
        <f t="shared" si="95"/>
        <v>16</v>
      </c>
      <c r="E110" s="2">
        <f t="shared" si="100"/>
        <v>106</v>
      </c>
      <c r="F110" s="35">
        <f>'2008'!R109</f>
        <v>4.5973314954375004</v>
      </c>
      <c r="G110" s="35">
        <f>'2009'!R109</f>
        <v>3.3833069201249995</v>
      </c>
      <c r="H110" s="35">
        <f>'2010'!R109</f>
        <v>4.4536227867182241</v>
      </c>
      <c r="I110" s="35">
        <f>'2011'!R109</f>
        <v>4.4737977571397991</v>
      </c>
      <c r="J110" s="35">
        <f>'2012'!R109</f>
        <v>3.1514850137362496</v>
      </c>
      <c r="K110" s="35">
        <f>'2013'!R109</f>
        <v>1.9352033042879246</v>
      </c>
      <c r="L110" s="35">
        <f>'2014'!R109</f>
        <v>3.4791686334833996</v>
      </c>
      <c r="M110" s="35">
        <f>'2015'!R109</f>
        <v>0</v>
      </c>
      <c r="N110" s="35">
        <f>'2016'!R109</f>
        <v>5.1793437786659986</v>
      </c>
      <c r="O110" s="35">
        <f>'2017'!R109</f>
        <v>3.7893037505399993</v>
      </c>
      <c r="P110" s="107">
        <f t="shared" si="90"/>
        <v>3.4442563440134095</v>
      </c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36"/>
      <c r="AE110" s="36"/>
      <c r="AF110" s="36"/>
      <c r="AG110" s="96">
        <f>'2008'!S109</f>
        <v>5.5546550729979982</v>
      </c>
      <c r="AH110" s="96">
        <f>'2009'!S109</f>
        <v>4.0850527180161942</v>
      </c>
      <c r="AI110" s="96">
        <f>'2010'!S109</f>
        <v>5.6862272235836917</v>
      </c>
      <c r="AJ110" s="96">
        <f>'2011'!S109</f>
        <v>4.801367510683284</v>
      </c>
      <c r="AK110" s="96">
        <f>'2012'!S109</f>
        <v>3.037059123112563</v>
      </c>
      <c r="AL110" s="96">
        <f>'2013'!S109</f>
        <v>2.4914263340791249</v>
      </c>
      <c r="AM110" s="96">
        <f>'2014'!S109</f>
        <v>4.4071544180389894</v>
      </c>
      <c r="AN110" s="96">
        <f>'2015'!S109</f>
        <v>0.28391123595505613</v>
      </c>
      <c r="AO110" s="96">
        <f>'2016'!S109</f>
        <v>6.0837570452521597</v>
      </c>
      <c r="AP110" s="96">
        <f>'2017'!S109</f>
        <v>4.4073271537229495</v>
      </c>
      <c r="AQ110" s="106">
        <f t="shared" si="91"/>
        <v>4.0837937835442002</v>
      </c>
      <c r="AR110" s="36"/>
      <c r="AS110" s="38"/>
    </row>
    <row r="111" spans="2:55" x14ac:dyDescent="0.35">
      <c r="B111" s="4">
        <f>'2008'!G110</f>
        <v>2008</v>
      </c>
      <c r="C111" s="4">
        <v>4</v>
      </c>
      <c r="D111" s="2">
        <f t="shared" si="95"/>
        <v>17</v>
      </c>
      <c r="E111" s="2">
        <f t="shared" si="100"/>
        <v>107</v>
      </c>
      <c r="F111" s="35">
        <f>'2008'!R110</f>
        <v>5.0314949238374993</v>
      </c>
      <c r="G111" s="35">
        <f>'2009'!R110</f>
        <v>3.4494696939864</v>
      </c>
      <c r="H111" s="35">
        <f>'2010'!R110</f>
        <v>4.6050709251270749</v>
      </c>
      <c r="I111" s="35">
        <f>'2011'!R110</f>
        <v>5.0408097921440991</v>
      </c>
      <c r="J111" s="35">
        <f>'2012'!R110</f>
        <v>3.0624802830764994</v>
      </c>
      <c r="K111" s="35">
        <f>'2013'!R110</f>
        <v>3.5847872367383995</v>
      </c>
      <c r="L111" s="35">
        <f>'2014'!R110</f>
        <v>2.6748417143481742</v>
      </c>
      <c r="M111" s="35">
        <f>'2015'!R110</f>
        <v>0</v>
      </c>
      <c r="N111" s="35">
        <f>'2016'!R110</f>
        <v>5.484027050545051</v>
      </c>
      <c r="O111" s="35">
        <f>'2017'!R110</f>
        <v>4.2664493583515988</v>
      </c>
      <c r="P111" s="107">
        <f t="shared" si="90"/>
        <v>3.7199430978154799</v>
      </c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36"/>
      <c r="AE111" s="36"/>
      <c r="AF111" s="36"/>
      <c r="AG111" s="96">
        <f>'2008'!S110</f>
        <v>5.4040249386987114</v>
      </c>
      <c r="AH111" s="96">
        <f>'2009'!S110</f>
        <v>3.1291865249214941</v>
      </c>
      <c r="AI111" s="96">
        <f>'2010'!S110</f>
        <v>4.8303980838381859</v>
      </c>
      <c r="AJ111" s="96">
        <f>'2011'!S110</f>
        <v>5.8769054025205136</v>
      </c>
      <c r="AK111" s="96">
        <f>'2012'!S110</f>
        <v>3.431340917781156</v>
      </c>
      <c r="AL111" s="96">
        <f>'2013'!S110</f>
        <v>4.0680608417268465</v>
      </c>
      <c r="AM111" s="96">
        <f>'2014'!S110</f>
        <v>3.2612558364652702</v>
      </c>
      <c r="AN111" s="96">
        <f>'2015'!S110</f>
        <v>0.32873743842364522</v>
      </c>
      <c r="AO111" s="96">
        <f>'2016'!S110</f>
        <v>6.7145388389340113</v>
      </c>
      <c r="AP111" s="96">
        <f>'2017'!S110</f>
        <v>4.605981369623577</v>
      </c>
      <c r="AQ111" s="106">
        <f t="shared" si="91"/>
        <v>4.165043019293341</v>
      </c>
      <c r="AR111" s="36"/>
      <c r="AS111" s="38"/>
    </row>
    <row r="112" spans="2:55" x14ac:dyDescent="0.35">
      <c r="B112" s="4">
        <f>'2008'!G111</f>
        <v>2008</v>
      </c>
      <c r="C112" s="4">
        <v>4</v>
      </c>
      <c r="D112" s="2">
        <f t="shared" si="95"/>
        <v>18</v>
      </c>
      <c r="E112" s="2">
        <f t="shared" si="100"/>
        <v>108</v>
      </c>
      <c r="F112" s="35">
        <f>'2008'!R111</f>
        <v>4.0882245342907497</v>
      </c>
      <c r="G112" s="35">
        <f>'2009'!R111</f>
        <v>0.47932231857479984</v>
      </c>
      <c r="H112" s="35">
        <f>'2010'!R111</f>
        <v>3.5277065331462003</v>
      </c>
      <c r="I112" s="35">
        <f>'2011'!R111</f>
        <v>4.6966252608747006</v>
      </c>
      <c r="J112" s="35">
        <f>'2012'!R111</f>
        <v>2.9673204017759995</v>
      </c>
      <c r="K112" s="35">
        <f>'2013'!R111</f>
        <v>4.1272452179857497</v>
      </c>
      <c r="L112" s="35">
        <f>'2014'!R111</f>
        <v>5.288884832397148</v>
      </c>
      <c r="M112" s="35">
        <f>'2015'!R111</f>
        <v>0</v>
      </c>
      <c r="N112" s="35">
        <f>'2016'!R111</f>
        <v>5.7684126910112985</v>
      </c>
      <c r="O112" s="35">
        <f>'2017'!R111</f>
        <v>0.58955660949959987</v>
      </c>
      <c r="P112" s="107">
        <f t="shared" si="90"/>
        <v>3.1533298399556249</v>
      </c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36"/>
      <c r="AE112" s="36"/>
      <c r="AF112" s="36"/>
      <c r="AG112" s="96">
        <f>'2008'!S111</f>
        <v>5.9236946788671689</v>
      </c>
      <c r="AH112" s="96">
        <f>'2009'!S111</f>
        <v>0.56094475304992375</v>
      </c>
      <c r="AI112" s="96">
        <f>'2010'!S111</f>
        <v>4.4126668989751741</v>
      </c>
      <c r="AJ112" s="96">
        <f>'2011'!S111</f>
        <v>5.4670148553423941</v>
      </c>
      <c r="AK112" s="96">
        <f>'2012'!S111</f>
        <v>3.8427735466666664</v>
      </c>
      <c r="AL112" s="96">
        <f>'2013'!S111</f>
        <v>5.2775051326507159</v>
      </c>
      <c r="AM112" s="96">
        <f>'2014'!S111</f>
        <v>6.8599967871284599</v>
      </c>
      <c r="AN112" s="96">
        <f>'2015'!S111</f>
        <v>0.34180551181102353</v>
      </c>
      <c r="AO112" s="96">
        <f>'2016'!S111</f>
        <v>7.3989998060677973</v>
      </c>
      <c r="AP112" s="96">
        <f>'2017'!S111</f>
        <v>0.95299533102344247</v>
      </c>
      <c r="AQ112" s="106">
        <f t="shared" si="91"/>
        <v>4.1038397301582776</v>
      </c>
      <c r="AR112" s="36"/>
      <c r="AS112" s="38"/>
    </row>
    <row r="113" spans="2:55" x14ac:dyDescent="0.35">
      <c r="B113" s="4">
        <f>'2008'!G112</f>
        <v>2008</v>
      </c>
      <c r="C113" s="4">
        <v>4</v>
      </c>
      <c r="D113" s="2">
        <f t="shared" si="95"/>
        <v>19</v>
      </c>
      <c r="E113" s="2">
        <f t="shared" ref="E113:E128" si="103">E112+1</f>
        <v>109</v>
      </c>
      <c r="F113" s="35">
        <f>'2008'!R112</f>
        <v>4.0744666123020012</v>
      </c>
      <c r="G113" s="35">
        <f>'2009'!R112</f>
        <v>4.1855930501359495</v>
      </c>
      <c r="H113" s="35">
        <f>'2010'!R112</f>
        <v>4.5900735009296998</v>
      </c>
      <c r="I113" s="35">
        <f>'2011'!R112</f>
        <v>3.8724074929732493</v>
      </c>
      <c r="J113" s="35">
        <f>'2012'!R112</f>
        <v>4.1480963586562503</v>
      </c>
      <c r="K113" s="35">
        <f>'2013'!R112</f>
        <v>2.7366671513576994</v>
      </c>
      <c r="L113" s="35">
        <f>'2014'!R112</f>
        <v>5.0126549814014991</v>
      </c>
      <c r="M113" s="35">
        <f>'2015'!R112</f>
        <v>0</v>
      </c>
      <c r="N113" s="35">
        <f>'2016'!R112</f>
        <v>4.5765012280087491</v>
      </c>
      <c r="O113" s="35">
        <f>'2017'!R112</f>
        <v>4.6900713085327492</v>
      </c>
      <c r="P113" s="107">
        <f t="shared" si="90"/>
        <v>3.7886531684297848</v>
      </c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36"/>
      <c r="AE113" s="36"/>
      <c r="AF113" s="36"/>
      <c r="AG113" s="96">
        <f>'2008'!S112</f>
        <v>6.0920388105319052</v>
      </c>
      <c r="AH113" s="96">
        <f>'2009'!S112</f>
        <v>6.0837011059960435</v>
      </c>
      <c r="AI113" s="96">
        <f>'2010'!S112</f>
        <v>5.5147299969498746</v>
      </c>
      <c r="AJ113" s="96">
        <f>'2011'!S112</f>
        <v>4.8956410970090216</v>
      </c>
      <c r="AK113" s="96">
        <f>'2012'!S112</f>
        <v>5.8178612761429678</v>
      </c>
      <c r="AL113" s="96">
        <f>'2013'!S112</f>
        <v>3.6984173583633151</v>
      </c>
      <c r="AM113" s="96">
        <f>'2014'!S112</f>
        <v>6.5916172665261215</v>
      </c>
      <c r="AN113" s="96">
        <f>'2015'!S112</f>
        <v>0.32556169154228848</v>
      </c>
      <c r="AO113" s="96">
        <f>'2016'!S112</f>
        <v>5.5335720253839034</v>
      </c>
      <c r="AP113" s="96">
        <f>'2017'!S112</f>
        <v>5.7363895313551723</v>
      </c>
      <c r="AQ113" s="106">
        <f t="shared" si="91"/>
        <v>5.0289530159800613</v>
      </c>
      <c r="AR113" s="36"/>
      <c r="AS113" s="38"/>
    </row>
    <row r="114" spans="2:55" x14ac:dyDescent="0.35">
      <c r="B114" s="4">
        <f>'2008'!G113</f>
        <v>2008</v>
      </c>
      <c r="C114" s="4">
        <v>4</v>
      </c>
      <c r="D114" s="2">
        <f t="shared" si="95"/>
        <v>20</v>
      </c>
      <c r="E114" s="2">
        <f t="shared" si="103"/>
        <v>110</v>
      </c>
      <c r="F114" s="35">
        <f>'2008'!R113</f>
        <v>3.9585145265429995</v>
      </c>
      <c r="G114" s="35">
        <f>'2009'!R113</f>
        <v>4.8222337994023494</v>
      </c>
      <c r="H114" s="35">
        <f>'2010'!R113</f>
        <v>4.6232315049359993</v>
      </c>
      <c r="I114" s="35">
        <f>'2011'!R113</f>
        <v>3.9132819661032001</v>
      </c>
      <c r="J114" s="35">
        <f>'2012'!R113</f>
        <v>3.1459358010251242</v>
      </c>
      <c r="K114" s="35">
        <f>'2013'!R113</f>
        <v>3.0736631837359503</v>
      </c>
      <c r="L114" s="35">
        <f>'2014'!R113</f>
        <v>0.37865484826289986</v>
      </c>
      <c r="M114" s="35">
        <f>'2015'!R113</f>
        <v>0</v>
      </c>
      <c r="N114" s="35">
        <f>'2016'!R113</f>
        <v>5.9859005739390003</v>
      </c>
      <c r="O114" s="35">
        <f>'2017'!R113</f>
        <v>4.8222337994023494</v>
      </c>
      <c r="P114" s="107">
        <f t="shared" si="90"/>
        <v>3.4723650003349875</v>
      </c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36"/>
      <c r="AE114" s="36"/>
      <c r="AF114" s="36"/>
      <c r="AG114" s="96">
        <f>'2008'!S113</f>
        <v>4.7459261950885558</v>
      </c>
      <c r="AH114" s="96">
        <f>'2009'!S113</f>
        <v>5.839609072132121</v>
      </c>
      <c r="AI114" s="96">
        <f>'2010'!S113</f>
        <v>5.5250624373540864</v>
      </c>
      <c r="AJ114" s="96">
        <f>'2011'!S113</f>
        <v>4.3803533712272733</v>
      </c>
      <c r="AK114" s="96">
        <f>'2012'!S113</f>
        <v>3.7613793398999817</v>
      </c>
      <c r="AL114" s="96">
        <f>'2013'!S113</f>
        <v>3.2054694899465415</v>
      </c>
      <c r="AM114" s="96">
        <f>'2014'!S113</f>
        <v>0.82689632001720736</v>
      </c>
      <c r="AN114" s="96">
        <f>'2015'!S113</f>
        <v>0.29449999999999993</v>
      </c>
      <c r="AO114" s="96">
        <f>'2016'!S113</f>
        <v>7.0421122940075875</v>
      </c>
      <c r="AP114" s="96">
        <f>'2017'!S113</f>
        <v>5.4876098326289959</v>
      </c>
      <c r="AQ114" s="106">
        <f t="shared" si="91"/>
        <v>4.1108918352302357</v>
      </c>
      <c r="AR114" s="36"/>
      <c r="AS114" s="38"/>
    </row>
    <row r="115" spans="2:55" x14ac:dyDescent="0.35">
      <c r="B115" s="4">
        <f>'2008'!G114</f>
        <v>2008</v>
      </c>
      <c r="C115" s="4">
        <v>4</v>
      </c>
      <c r="D115" s="2">
        <f t="shared" si="95"/>
        <v>21</v>
      </c>
      <c r="E115" s="2">
        <f t="shared" si="103"/>
        <v>111</v>
      </c>
      <c r="F115" s="35">
        <f>'2008'!R114</f>
        <v>4.4244556237507506</v>
      </c>
      <c r="G115" s="35">
        <f>'2009'!R114</f>
        <v>4.8368289839528247</v>
      </c>
      <c r="H115" s="35">
        <f>'2010'!R114</f>
        <v>3.6338786456589003</v>
      </c>
      <c r="I115" s="35">
        <f>'2011'!R114</f>
        <v>4.807733281142399</v>
      </c>
      <c r="J115" s="35">
        <f>'2012'!R114</f>
        <v>3.8001406465214984</v>
      </c>
      <c r="K115" s="35">
        <f>'2013'!R114</f>
        <v>2.9878626184685997</v>
      </c>
      <c r="L115" s="35">
        <f>'2014'!R114</f>
        <v>4.8734052882551246</v>
      </c>
      <c r="M115" s="35">
        <f>'2015'!R114</f>
        <v>0</v>
      </c>
      <c r="N115" s="35">
        <f>'2016'!R114</f>
        <v>5.4043371881918985</v>
      </c>
      <c r="O115" s="35">
        <f>'2017'!R114</f>
        <v>4.9546208617964247</v>
      </c>
      <c r="P115" s="107">
        <f t="shared" si="90"/>
        <v>3.9723263137738414</v>
      </c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36"/>
      <c r="AE115" s="36"/>
      <c r="AF115" s="36"/>
      <c r="AG115" s="96">
        <f>'2008'!S114</f>
        <v>6.993324512678428</v>
      </c>
      <c r="AH115" s="96">
        <f>'2009'!S114</f>
        <v>5.5173923497696089</v>
      </c>
      <c r="AI115" s="96">
        <f>'2010'!S114</f>
        <v>4.354459797965097</v>
      </c>
      <c r="AJ115" s="96">
        <f>'2011'!S114</f>
        <v>6.0869289835522462</v>
      </c>
      <c r="AK115" s="96">
        <f>'2012'!S114</f>
        <v>5.1994379052093551</v>
      </c>
      <c r="AL115" s="96">
        <f>'2013'!S114</f>
        <v>3.4400114211956114</v>
      </c>
      <c r="AM115" s="96">
        <f>'2014'!S114</f>
        <v>6.2722577867786278</v>
      </c>
      <c r="AN115" s="96">
        <f>'2015'!S114</f>
        <v>0.32768583196046125</v>
      </c>
      <c r="AO115" s="96">
        <f>'2016'!S114</f>
        <v>6.0005180868837806</v>
      </c>
      <c r="AP115" s="96">
        <f>'2017'!S114</f>
        <v>5.3248035951182775</v>
      </c>
      <c r="AQ115" s="106">
        <f t="shared" si="91"/>
        <v>4.9516820271111488</v>
      </c>
      <c r="AR115" s="36"/>
      <c r="AS115" s="38"/>
    </row>
    <row r="116" spans="2:55" x14ac:dyDescent="0.35">
      <c r="B116" s="4">
        <f>'2008'!G115</f>
        <v>2008</v>
      </c>
      <c r="C116" s="4">
        <v>4</v>
      </c>
      <c r="D116" s="2">
        <f t="shared" si="95"/>
        <v>22</v>
      </c>
      <c r="E116" s="2">
        <f t="shared" si="103"/>
        <v>112</v>
      </c>
      <c r="F116" s="35">
        <f>'2008'!R115</f>
        <v>3.7989766563344989</v>
      </c>
      <c r="G116" s="35">
        <f>'2009'!R115</f>
        <v>5.137295247079499</v>
      </c>
      <c r="H116" s="35">
        <f>'2010'!R115</f>
        <v>3.9366327388651499</v>
      </c>
      <c r="I116" s="35">
        <f>'2011'!R115</f>
        <v>1.1063008442351248</v>
      </c>
      <c r="J116" s="35">
        <f>'2012'!R115</f>
        <v>4.3804229063602484</v>
      </c>
      <c r="K116" s="35">
        <f>'2013'!R115</f>
        <v>2.3891266939499998</v>
      </c>
      <c r="L116" s="35">
        <f>'2014'!R115</f>
        <v>5.5692996455798989</v>
      </c>
      <c r="M116" s="35">
        <f>'2015'!R115</f>
        <v>0</v>
      </c>
      <c r="N116" s="35">
        <f>'2016'!R115</f>
        <v>4.8843277645277992</v>
      </c>
      <c r="O116" s="35">
        <f>'2017'!R115</f>
        <v>5.5679667049184998</v>
      </c>
      <c r="P116" s="107">
        <f t="shared" si="90"/>
        <v>3.6770349201850721</v>
      </c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36"/>
      <c r="AE116" s="36"/>
      <c r="AF116" s="36"/>
      <c r="AG116" s="96">
        <f>'2008'!S115</f>
        <v>5.3674286179874446</v>
      </c>
      <c r="AH116" s="96">
        <f>'2009'!S115</f>
        <v>7.1406105389340215</v>
      </c>
      <c r="AI116" s="96">
        <f>'2010'!S115</f>
        <v>5.0765724155923637</v>
      </c>
      <c r="AJ116" s="96">
        <f>'2011'!S115</f>
        <v>1.4669246575032693</v>
      </c>
      <c r="AK116" s="96">
        <f>'2012'!S115</f>
        <v>6.0323478491039202</v>
      </c>
      <c r="AL116" s="96">
        <f>'2013'!S115</f>
        <v>3.264123618346074</v>
      </c>
      <c r="AM116" s="96">
        <f>'2014'!S115</f>
        <v>6.9926198974343956</v>
      </c>
      <c r="AN116" s="96">
        <f>'2015'!S115</f>
        <v>0.2872877551020408</v>
      </c>
      <c r="AO116" s="96">
        <f>'2016'!S115</f>
        <v>5.3741069578410015</v>
      </c>
      <c r="AP116" s="96">
        <f>'2017'!S115</f>
        <v>8.5944394409744422</v>
      </c>
      <c r="AQ116" s="106">
        <f t="shared" si="91"/>
        <v>4.9596461748818976</v>
      </c>
      <c r="AR116" s="36"/>
      <c r="AS116" s="38"/>
    </row>
    <row r="117" spans="2:55" x14ac:dyDescent="0.35">
      <c r="B117" s="4">
        <f>'2008'!G116</f>
        <v>2008</v>
      </c>
      <c r="C117" s="4">
        <v>4</v>
      </c>
      <c r="D117" s="2">
        <f t="shared" si="95"/>
        <v>23</v>
      </c>
      <c r="E117" s="2">
        <f t="shared" si="103"/>
        <v>113</v>
      </c>
      <c r="F117" s="35">
        <f>'2008'!R116</f>
        <v>3.8246949458459989</v>
      </c>
      <c r="G117" s="35">
        <f>'2009'!R116</f>
        <v>2.2506458728026741</v>
      </c>
      <c r="H117" s="35">
        <f>'2010'!R116</f>
        <v>2.8850454498240001</v>
      </c>
      <c r="I117" s="35">
        <f>'2011'!R116</f>
        <v>1.9974660971039997</v>
      </c>
      <c r="J117" s="35">
        <f>'2012'!R116</f>
        <v>3.8341173727394997</v>
      </c>
      <c r="K117" s="35">
        <f>'2013'!R116</f>
        <v>4.5692336563664986</v>
      </c>
      <c r="L117" s="35">
        <f>'2014'!R116</f>
        <v>5.788983761891024</v>
      </c>
      <c r="M117" s="35">
        <f>'2015'!R116</f>
        <v>0</v>
      </c>
      <c r="N117" s="35">
        <f>'2016'!R116</f>
        <v>5.8056701996973006</v>
      </c>
      <c r="O117" s="35">
        <f>'2017'!R116</f>
        <v>2.3418442583865748</v>
      </c>
      <c r="P117" s="107">
        <f t="shared" si="90"/>
        <v>3.3297701614657571</v>
      </c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36"/>
      <c r="AE117" s="36"/>
      <c r="AF117" s="36"/>
      <c r="AG117" s="96">
        <f>'2008'!S116</f>
        <v>5.16500818266318</v>
      </c>
      <c r="AH117" s="96">
        <f>'2009'!S116</f>
        <v>2.9266617122978609</v>
      </c>
      <c r="AI117" s="96">
        <f>'2010'!S116</f>
        <v>4.4224019503095189</v>
      </c>
      <c r="AJ117" s="96">
        <f>'2011'!S116</f>
        <v>2.1320701870782179</v>
      </c>
      <c r="AK117" s="96">
        <f>'2012'!S116</f>
        <v>5.2624658242173563</v>
      </c>
      <c r="AL117" s="96">
        <f>'2013'!S116</f>
        <v>6.7419513753867246</v>
      </c>
      <c r="AM117" s="96">
        <f>'2014'!S116</f>
        <v>7.2315498779400214</v>
      </c>
      <c r="AN117" s="96">
        <f>'2015'!S116</f>
        <v>0.25681348088531181</v>
      </c>
      <c r="AO117" s="96">
        <f>'2016'!S116</f>
        <v>9.0050484836144538</v>
      </c>
      <c r="AP117" s="96">
        <f>'2017'!S116</f>
        <v>3.3555204419808797</v>
      </c>
      <c r="AQ117" s="106">
        <f t="shared" si="91"/>
        <v>4.6499491516373528</v>
      </c>
      <c r="AR117" s="36"/>
      <c r="AS117" s="38"/>
    </row>
    <row r="118" spans="2:55" x14ac:dyDescent="0.35">
      <c r="B118" s="4">
        <f>'2008'!G117</f>
        <v>2008</v>
      </c>
      <c r="C118" s="4">
        <v>4</v>
      </c>
      <c r="D118" s="2">
        <f t="shared" si="95"/>
        <v>24</v>
      </c>
      <c r="E118" s="2">
        <f t="shared" si="103"/>
        <v>114</v>
      </c>
      <c r="F118" s="35">
        <f>'2008'!R117</f>
        <v>1.4716273909379995</v>
      </c>
      <c r="G118" s="35">
        <f>'2009'!R117</f>
        <v>5.2883149928973747</v>
      </c>
      <c r="H118" s="35">
        <f>'2010'!R117</f>
        <v>3.0230469231137249</v>
      </c>
      <c r="I118" s="35">
        <f>'2011'!R117</f>
        <v>3.931108328476574</v>
      </c>
      <c r="J118" s="35">
        <f>'2012'!R117</f>
        <v>3.253345205638499</v>
      </c>
      <c r="K118" s="35">
        <f>'2013'!R117</f>
        <v>5.2707741028008739</v>
      </c>
      <c r="L118" s="35">
        <f>'2014'!R117</f>
        <v>6.0178953244609481</v>
      </c>
      <c r="M118" s="35">
        <f>'2015'!R117</f>
        <v>0</v>
      </c>
      <c r="N118" s="35">
        <f>'2016'!R117</f>
        <v>6.3772812237779988</v>
      </c>
      <c r="O118" s="35">
        <f>'2017'!R117</f>
        <v>4.9801769539411502</v>
      </c>
      <c r="P118" s="107">
        <f t="shared" si="90"/>
        <v>3.9613570446045143</v>
      </c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36"/>
      <c r="AE118" s="36"/>
      <c r="AF118" s="36"/>
      <c r="AG118" s="96">
        <f>'2008'!S117</f>
        <v>2.0539449930450528</v>
      </c>
      <c r="AH118" s="96">
        <f>'2009'!S117</f>
        <v>7.8088879760149581</v>
      </c>
      <c r="AI118" s="96">
        <f>'2010'!S117</f>
        <v>4.9736061651288788</v>
      </c>
      <c r="AJ118" s="96">
        <f>'2011'!S117</f>
        <v>5.2049465707013418</v>
      </c>
      <c r="AK118" s="96">
        <f>'2012'!S117</f>
        <v>5.0099084696322791</v>
      </c>
      <c r="AL118" s="96">
        <f>'2013'!S117</f>
        <v>6.067112170021586</v>
      </c>
      <c r="AM118" s="96">
        <f>'2014'!S117</f>
        <v>8.3011857620847831</v>
      </c>
      <c r="AN118" s="96">
        <f>'2015'!S117</f>
        <v>0.19624797101449276</v>
      </c>
      <c r="AO118" s="96">
        <f>'2016'!S117</f>
        <v>8.6084107987801364</v>
      </c>
      <c r="AP118" s="96">
        <f>'2017'!S117</f>
        <v>6.4700134763088801</v>
      </c>
      <c r="AQ118" s="106">
        <f t="shared" si="91"/>
        <v>5.4694264352732391</v>
      </c>
      <c r="AR118" s="36"/>
      <c r="AS118" s="38"/>
    </row>
    <row r="119" spans="2:55" x14ac:dyDescent="0.35">
      <c r="B119" s="4">
        <f>'2008'!G118</f>
        <v>2008</v>
      </c>
      <c r="C119" s="4">
        <v>4</v>
      </c>
      <c r="D119" s="2">
        <f t="shared" si="95"/>
        <v>25</v>
      </c>
      <c r="E119" s="2">
        <f t="shared" si="103"/>
        <v>115</v>
      </c>
      <c r="F119" s="35">
        <f>'2008'!R118</f>
        <v>5.8111105032000001</v>
      </c>
      <c r="G119" s="35">
        <f>'2009'!R118</f>
        <v>5.1925808518811998</v>
      </c>
      <c r="H119" s="35">
        <f>'2010'!R118</f>
        <v>3.9379072344496495</v>
      </c>
      <c r="I119" s="35">
        <f>'2011'!R118</f>
        <v>2.145105360028575</v>
      </c>
      <c r="J119" s="35">
        <f>'2012'!R118</f>
        <v>1.4681084079464999</v>
      </c>
      <c r="K119" s="35">
        <f>'2013'!R118</f>
        <v>5.2761398765521497</v>
      </c>
      <c r="L119" s="35">
        <f>'2014'!R118</f>
        <v>3.7457645011412248</v>
      </c>
      <c r="M119" s="35">
        <f>'2015'!R118</f>
        <v>0</v>
      </c>
      <c r="N119" s="35">
        <f>'2016'!R118</f>
        <v>0</v>
      </c>
      <c r="O119" s="35">
        <f>'2017'!R118</f>
        <v>5.3520799224167988</v>
      </c>
      <c r="P119" s="107">
        <f t="shared" si="90"/>
        <v>3.2928796657616095</v>
      </c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36"/>
      <c r="AE119" s="36"/>
      <c r="AF119" s="36"/>
      <c r="AG119" s="96">
        <f>'2008'!S118</f>
        <v>7.8406897387916237</v>
      </c>
      <c r="AH119" s="96">
        <f>'2009'!S118</f>
        <v>8.0644671158927217</v>
      </c>
      <c r="AI119" s="96">
        <f>'2010'!S118</f>
        <v>6.4782508169517898</v>
      </c>
      <c r="AJ119" s="96">
        <f>'2011'!S118</f>
        <v>3.0139737474674089</v>
      </c>
      <c r="AK119" s="96">
        <f>'2012'!S118</f>
        <v>2.5091905669199166</v>
      </c>
      <c r="AL119" s="96">
        <f>'2013'!S118</f>
        <v>8.3895531105305299</v>
      </c>
      <c r="AM119" s="96">
        <f>'2014'!S118</f>
        <v>5.0542021726334667</v>
      </c>
      <c r="AN119" s="96">
        <f>'2015'!S118</f>
        <v>0.3593526595744681</v>
      </c>
      <c r="AO119" s="96">
        <f>'2016'!S118</f>
        <v>0.47639819784817689</v>
      </c>
      <c r="AP119" s="96">
        <f>'2017'!S118</f>
        <v>7.531898482430865</v>
      </c>
      <c r="AQ119" s="106">
        <f t="shared" si="91"/>
        <v>4.9717976609040972</v>
      </c>
      <c r="AR119" s="36"/>
      <c r="AS119" s="38"/>
    </row>
    <row r="120" spans="2:55" x14ac:dyDescent="0.35">
      <c r="B120" s="4">
        <f>'2008'!G119</f>
        <v>2008</v>
      </c>
      <c r="C120" s="4">
        <v>4</v>
      </c>
      <c r="D120" s="2">
        <f t="shared" si="95"/>
        <v>26</v>
      </c>
      <c r="E120" s="2">
        <f t="shared" si="103"/>
        <v>116</v>
      </c>
      <c r="F120" s="35">
        <f>'2008'!R119</f>
        <v>6.6342652091774994</v>
      </c>
      <c r="G120" s="35">
        <f>'2009'!R119</f>
        <v>5.3014470859849503</v>
      </c>
      <c r="H120" s="35">
        <f>'2010'!R119</f>
        <v>3.9272859467770491</v>
      </c>
      <c r="I120" s="35">
        <f>'2011'!R119</f>
        <v>3.1211218140165</v>
      </c>
      <c r="J120" s="35">
        <f>'2012'!R119</f>
        <v>5.2619134116779991</v>
      </c>
      <c r="K120" s="35">
        <f>'2013'!R119</f>
        <v>5.8808168168078998</v>
      </c>
      <c r="L120" s="35">
        <f>'2014'!R119</f>
        <v>6.0978430327416007</v>
      </c>
      <c r="M120" s="35">
        <f>'2015'!R119</f>
        <v>0</v>
      </c>
      <c r="N120" s="35">
        <f>'2016'!R119</f>
        <v>3.5661810746099993</v>
      </c>
      <c r="O120" s="35">
        <f>'2017'!R119</f>
        <v>5.682541525073324</v>
      </c>
      <c r="P120" s="107">
        <f t="shared" si="90"/>
        <v>4.5473415916866822</v>
      </c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36"/>
      <c r="AE120" s="36"/>
      <c r="AF120" s="36"/>
      <c r="AG120" s="96">
        <f>'2008'!S119</f>
        <v>9.7197415783101668</v>
      </c>
      <c r="AH120" s="96">
        <f>'2009'!S119</f>
        <v>7.1629604800256539</v>
      </c>
      <c r="AI120" s="96">
        <f>'2010'!S119</f>
        <v>6.2385397280566117</v>
      </c>
      <c r="AJ120" s="96">
        <f>'2011'!S119</f>
        <v>4.3264997047611606</v>
      </c>
      <c r="AK120" s="96">
        <f>'2012'!S119</f>
        <v>7.8088523473651845</v>
      </c>
      <c r="AL120" s="96">
        <f>'2013'!S119</f>
        <v>10.824448821033018</v>
      </c>
      <c r="AM120" s="96">
        <f>'2014'!S119</f>
        <v>8.9788044441413373</v>
      </c>
      <c r="AN120" s="96">
        <f>'2015'!S119</f>
        <v>0.36795061065877127</v>
      </c>
      <c r="AO120" s="96">
        <f>'2016'!S119</f>
        <v>3.9952265123631965</v>
      </c>
      <c r="AP120" s="96">
        <f>'2017'!S119</f>
        <v>10.510076967490761</v>
      </c>
      <c r="AQ120" s="106">
        <f t="shared" si="91"/>
        <v>6.9933101194205864</v>
      </c>
      <c r="AR120" s="36"/>
      <c r="AS120" s="38"/>
    </row>
    <row r="121" spans="2:55" x14ac:dyDescent="0.35">
      <c r="B121" s="4">
        <f>'2008'!G120</f>
        <v>2008</v>
      </c>
      <c r="C121" s="4">
        <v>4</v>
      </c>
      <c r="D121" s="2">
        <f t="shared" si="95"/>
        <v>27</v>
      </c>
      <c r="E121" s="2">
        <f t="shared" si="103"/>
        <v>117</v>
      </c>
      <c r="F121" s="35">
        <f>'2008'!R120</f>
        <v>5.3177702066009989</v>
      </c>
      <c r="G121" s="35">
        <f>'2009'!R120</f>
        <v>5.4073421983012491</v>
      </c>
      <c r="H121" s="35">
        <f>'2010'!R120</f>
        <v>3.1513769640142497</v>
      </c>
      <c r="I121" s="35">
        <f>'2011'!R120</f>
        <v>5.144088136647599</v>
      </c>
      <c r="J121" s="35">
        <f>'2012'!R120</f>
        <v>5.2108378169534983</v>
      </c>
      <c r="K121" s="35">
        <f>'2013'!R120</f>
        <v>6.22919048491275</v>
      </c>
      <c r="L121" s="35">
        <f>'2014'!R120</f>
        <v>6.119405828171999</v>
      </c>
      <c r="M121" s="35">
        <f>'2015'!R120</f>
        <v>0</v>
      </c>
      <c r="N121" s="35">
        <f>'2016'!R120</f>
        <v>5.5802986161444004</v>
      </c>
      <c r="O121" s="35">
        <f>'2017'!R120</f>
        <v>6.0526292582193735</v>
      </c>
      <c r="P121" s="107">
        <f t="shared" si="90"/>
        <v>4.8212939509966128</v>
      </c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36"/>
      <c r="AE121" s="36"/>
      <c r="AF121" s="36"/>
      <c r="AG121" s="96">
        <f>'2008'!S120</f>
        <v>7.3660098355819565</v>
      </c>
      <c r="AH121" s="96">
        <f>'2009'!S120</f>
        <v>7.5000005426763039</v>
      </c>
      <c r="AI121" s="96">
        <f>'2010'!S120</f>
        <v>5.2070823653066158</v>
      </c>
      <c r="AJ121" s="96">
        <f>'2011'!S120</f>
        <v>6.9453841083500958</v>
      </c>
      <c r="AK121" s="96">
        <f>'2012'!S120</f>
        <v>7.8657958031029453</v>
      </c>
      <c r="AL121" s="96">
        <f>'2013'!S120</f>
        <v>10.910293534553995</v>
      </c>
      <c r="AM121" s="96">
        <f>'2014'!S120</f>
        <v>8.4902248932355793</v>
      </c>
      <c r="AN121" s="96">
        <f>'2015'!S120</f>
        <v>0.39527983568075109</v>
      </c>
      <c r="AO121" s="96">
        <f>'2016'!S120</f>
        <v>8.1784834870385819</v>
      </c>
      <c r="AP121" s="96">
        <f>'2017'!S120</f>
        <v>9.5438040919557601</v>
      </c>
      <c r="AQ121" s="106">
        <f t="shared" si="91"/>
        <v>7.2402358497482577</v>
      </c>
      <c r="AR121" s="36"/>
      <c r="AS121" s="38"/>
    </row>
    <row r="122" spans="2:55" x14ac:dyDescent="0.35">
      <c r="B122" s="4">
        <f>'2008'!G121</f>
        <v>2008</v>
      </c>
      <c r="C122" s="4">
        <v>4</v>
      </c>
      <c r="D122" s="2">
        <f t="shared" si="95"/>
        <v>28</v>
      </c>
      <c r="E122" s="2">
        <f t="shared" si="103"/>
        <v>118</v>
      </c>
      <c r="F122" s="35">
        <f>'2008'!R121</f>
        <v>4.8681421617397493</v>
      </c>
      <c r="G122" s="35">
        <f>'2009'!R121</f>
        <v>4.7958697900181253</v>
      </c>
      <c r="H122" s="35">
        <f>'2010'!R121</f>
        <v>1.7293601117974498</v>
      </c>
      <c r="I122" s="35">
        <f>'2011'!R121</f>
        <v>4.1178299125511995</v>
      </c>
      <c r="J122" s="35">
        <f>'2012'!R121</f>
        <v>3.9082001912235005</v>
      </c>
      <c r="K122" s="35">
        <f>'2013'!R121</f>
        <v>6.61738121227725</v>
      </c>
      <c r="L122" s="35">
        <f>'2014'!R121</f>
        <v>3.7658427179480989</v>
      </c>
      <c r="M122" s="35">
        <f>'2015'!R121</f>
        <v>0</v>
      </c>
      <c r="N122" s="35">
        <f>'2016'!R121</f>
        <v>4.4946658419712495</v>
      </c>
      <c r="O122" s="35">
        <f>'2017'!R121</f>
        <v>5.4103626791662487</v>
      </c>
      <c r="P122" s="107">
        <f t="shared" si="90"/>
        <v>3.9707654618692869</v>
      </c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36"/>
      <c r="AE122" s="36"/>
      <c r="AF122" s="36"/>
      <c r="AG122" s="96">
        <f>'2008'!S121</f>
        <v>7.5248007902720522</v>
      </c>
      <c r="AH122" s="96">
        <f>'2009'!S121</f>
        <v>6.8834814483413496</v>
      </c>
      <c r="AI122" s="96">
        <f>'2010'!S121</f>
        <v>2.513198265093215</v>
      </c>
      <c r="AJ122" s="96">
        <f>'2011'!S121</f>
        <v>5.1357382882901144</v>
      </c>
      <c r="AK122" s="96">
        <f>'2012'!S121</f>
        <v>5.7534462735198186</v>
      </c>
      <c r="AL122" s="96">
        <f>'2013'!S121</f>
        <v>10.943005225328744</v>
      </c>
      <c r="AM122" s="96">
        <f>'2014'!S121</f>
        <v>5.3694332754048411</v>
      </c>
      <c r="AN122" s="96">
        <f>'2015'!S121</f>
        <v>0.43229630252100842</v>
      </c>
      <c r="AO122" s="96">
        <f>'2016'!S121</f>
        <v>5.66000190054796</v>
      </c>
      <c r="AP122" s="96">
        <f>'2017'!S121</f>
        <v>7.6288445618590215</v>
      </c>
      <c r="AQ122" s="106">
        <f t="shared" si="91"/>
        <v>5.7844246331178129</v>
      </c>
      <c r="AR122" s="36"/>
      <c r="AS122" s="38"/>
    </row>
    <row r="123" spans="2:55" x14ac:dyDescent="0.35">
      <c r="B123" s="4">
        <f>'2008'!G122</f>
        <v>2008</v>
      </c>
      <c r="C123" s="4">
        <v>4</v>
      </c>
      <c r="D123" s="2">
        <f t="shared" si="95"/>
        <v>29</v>
      </c>
      <c r="E123" s="2">
        <f t="shared" si="103"/>
        <v>119</v>
      </c>
      <c r="F123" s="35">
        <f>'2008'!R122</f>
        <v>4.7751592367699995</v>
      </c>
      <c r="G123" s="35">
        <f>'2009'!R122</f>
        <v>5.7260409925289988</v>
      </c>
      <c r="H123" s="35">
        <f>'2010'!R122</f>
        <v>3.1273661056778996</v>
      </c>
      <c r="I123" s="35">
        <f>'2011'!R122</f>
        <v>2.2405264024184999</v>
      </c>
      <c r="J123" s="35">
        <f>'2012'!R122</f>
        <v>3.8564726146537494</v>
      </c>
      <c r="K123" s="35">
        <f>'2013'!R122</f>
        <v>6.9389190129505494</v>
      </c>
      <c r="L123" s="35">
        <f>'2014'!R122</f>
        <v>5.4851225273855997</v>
      </c>
      <c r="M123" s="35">
        <f>'2015'!R122</f>
        <v>0</v>
      </c>
      <c r="N123" s="35">
        <f>'2016'!R122</f>
        <v>5.156252816371949</v>
      </c>
      <c r="O123" s="35">
        <f>'2017'!R122</f>
        <v>5.9983282565094003</v>
      </c>
      <c r="P123" s="107">
        <f t="shared" si="90"/>
        <v>4.3304187965266649</v>
      </c>
      <c r="Q123" s="94"/>
      <c r="AC123" s="94"/>
      <c r="AD123" s="36"/>
      <c r="AE123" s="36"/>
      <c r="AF123" s="36"/>
      <c r="AG123" s="96">
        <f>'2008'!S122</f>
        <v>5.82437567826035</v>
      </c>
      <c r="AH123" s="96">
        <f>'2009'!S122</f>
        <v>7.6464593815999473</v>
      </c>
      <c r="AI123" s="96">
        <f>'2010'!S122</f>
        <v>4.0528802503537174</v>
      </c>
      <c r="AJ123" s="96">
        <f>'2011'!S122</f>
        <v>3.0102441754258309</v>
      </c>
      <c r="AK123" s="96">
        <f>'2012'!S122</f>
        <v>5.2943393818239981</v>
      </c>
      <c r="AL123" s="96">
        <f>'2013'!S122</f>
        <v>11.388622780783207</v>
      </c>
      <c r="AM123" s="96">
        <f>'2014'!S122</f>
        <v>7.0891087721270436</v>
      </c>
      <c r="AN123" s="96">
        <f>'2015'!S122</f>
        <v>0.45477971669680528</v>
      </c>
      <c r="AO123" s="96">
        <f>'2016'!S122</f>
        <v>6.3689095030437359</v>
      </c>
      <c r="AP123" s="96">
        <f>'2017'!S122</f>
        <v>9.6893393024689232</v>
      </c>
      <c r="AQ123" s="106">
        <f t="shared" si="91"/>
        <v>6.0819058942583561</v>
      </c>
      <c r="AR123" s="36"/>
    </row>
    <row r="124" spans="2:55" x14ac:dyDescent="0.35">
      <c r="B124" s="4">
        <f>'2008'!G123</f>
        <v>2008</v>
      </c>
      <c r="C124" s="1">
        <v>4</v>
      </c>
      <c r="D124" s="1">
        <f t="shared" si="95"/>
        <v>30</v>
      </c>
      <c r="E124" s="1">
        <f t="shared" si="103"/>
        <v>120</v>
      </c>
      <c r="F124" s="48">
        <f>'2008'!R123</f>
        <v>4.4712730771582496</v>
      </c>
      <c r="G124" s="48">
        <f>'2009'!R123</f>
        <v>3.0002185953144003</v>
      </c>
      <c r="H124" s="48">
        <f>'2010'!R123</f>
        <v>3.0121234645708497</v>
      </c>
      <c r="I124" s="48">
        <f>'2011'!R123</f>
        <v>2.8217302772723998</v>
      </c>
      <c r="J124" s="48">
        <f>'2012'!R123</f>
        <v>4.7176411773712488</v>
      </c>
      <c r="K124" s="48">
        <f>'2013'!R123</f>
        <v>6.8944666206170995</v>
      </c>
      <c r="L124" s="48">
        <f>'2014'!R123</f>
        <v>5.8672973409102003</v>
      </c>
      <c r="M124" s="48">
        <f>'2015'!R123</f>
        <v>0</v>
      </c>
      <c r="N124" s="48">
        <f>'2016'!R123</f>
        <v>5.25611187830925</v>
      </c>
      <c r="O124" s="48">
        <f>'2017'!R123</f>
        <v>3.1506473828231996</v>
      </c>
      <c r="P124" s="107">
        <f t="shared" si="90"/>
        <v>3.9191509814346901</v>
      </c>
      <c r="Q124" s="94"/>
      <c r="AC124" s="94"/>
      <c r="AD124" s="36"/>
      <c r="AE124" s="36"/>
      <c r="AF124" s="36"/>
      <c r="AG124" s="97">
        <f>'2008'!S123</f>
        <v>6.9169151434632834</v>
      </c>
      <c r="AH124" s="97">
        <f>'2009'!S123</f>
        <v>4.8476073691168464</v>
      </c>
      <c r="AI124" s="97">
        <f>'2010'!S123</f>
        <v>3.71285609731836</v>
      </c>
      <c r="AJ124" s="97">
        <f>'2011'!S123</f>
        <v>4.9228992310526136</v>
      </c>
      <c r="AK124" s="97">
        <f>'2012'!S123</f>
        <v>6.4531447097598331</v>
      </c>
      <c r="AL124" s="97">
        <f>'2013'!S123</f>
        <v>10.906777595332066</v>
      </c>
      <c r="AM124" s="97">
        <f>'2014'!S123</f>
        <v>8.6205035428036556</v>
      </c>
      <c r="AN124" s="97">
        <f>'2015'!S123</f>
        <v>0.49713720673635303</v>
      </c>
      <c r="AO124" s="97">
        <f>'2016'!S123</f>
        <v>9.1283068828755809</v>
      </c>
      <c r="AP124" s="97">
        <f>'2017'!S123</f>
        <v>5.8210006211936003</v>
      </c>
      <c r="AQ124" s="111">
        <f t="shared" si="91"/>
        <v>6.1827148399652199</v>
      </c>
      <c r="AR124" s="36"/>
    </row>
    <row r="125" spans="2:55" ht="15.5" x14ac:dyDescent="0.35">
      <c r="B125" s="4">
        <f>'2008'!G124</f>
        <v>2008</v>
      </c>
      <c r="C125" s="4">
        <v>5</v>
      </c>
      <c r="D125" s="2">
        <v>1</v>
      </c>
      <c r="E125" s="2">
        <f>E124+1</f>
        <v>121</v>
      </c>
      <c r="F125" s="35">
        <f>'2008'!R124</f>
        <v>3.4487261154449986</v>
      </c>
      <c r="G125" s="35">
        <f>'2009'!R124</f>
        <v>4.3221687582303749</v>
      </c>
      <c r="H125" s="35">
        <f>'2010'!R124</f>
        <v>2.0245546535444996</v>
      </c>
      <c r="I125" s="35">
        <f>'2011'!R124</f>
        <v>1.9965331859815498</v>
      </c>
      <c r="J125" s="35">
        <f>'2012'!R124</f>
        <v>4.5659946203819999</v>
      </c>
      <c r="K125" s="35">
        <f>'2013'!R124</f>
        <v>5.4332818669590726</v>
      </c>
      <c r="L125" s="35">
        <f>'2014'!R124</f>
        <v>0</v>
      </c>
      <c r="M125" s="35">
        <f>'2015'!R124</f>
        <v>6.4454252366327989</v>
      </c>
      <c r="N125" s="35">
        <f>'2016'!R124</f>
        <v>5.7664830212033982</v>
      </c>
      <c r="O125" s="35">
        <f>'2017'!R124</f>
        <v>4.9531422995778733</v>
      </c>
      <c r="P125" s="107">
        <f t="shared" si="90"/>
        <v>3.895630975795656</v>
      </c>
      <c r="Q125" s="94"/>
      <c r="R125" s="62" t="s">
        <v>62</v>
      </c>
      <c r="S125" s="45">
        <f t="shared" ref="S125:AB125" si="104">AVERAGE(F94:F124)</f>
        <v>3.62542022586906</v>
      </c>
      <c r="T125" s="45">
        <f t="shared" si="104"/>
        <v>3.535305201139654</v>
      </c>
      <c r="U125" s="45">
        <f t="shared" si="104"/>
        <v>3.9284682515503593</v>
      </c>
      <c r="V125" s="45">
        <f t="shared" si="104"/>
        <v>2.967474075572329</v>
      </c>
      <c r="W125" s="45">
        <f t="shared" si="104"/>
        <v>3.1814378581976488</v>
      </c>
      <c r="X125" s="45">
        <f t="shared" si="104"/>
        <v>4.1915866450541674</v>
      </c>
      <c r="Y125" s="45">
        <f t="shared" si="104"/>
        <v>4.2276126285161508</v>
      </c>
      <c r="Z125" s="45">
        <f t="shared" si="104"/>
        <v>0</v>
      </c>
      <c r="AA125" s="45">
        <f t="shared" si="104"/>
        <v>4.3577804850785755</v>
      </c>
      <c r="AB125" s="45">
        <f t="shared" si="104"/>
        <v>3.6443296480786422</v>
      </c>
      <c r="AC125" s="94"/>
      <c r="AD125" s="36"/>
      <c r="AE125" s="36"/>
      <c r="AF125" s="36"/>
      <c r="AG125" s="96">
        <f>'2008'!S124</f>
        <v>3.9929915738828514</v>
      </c>
      <c r="AH125" s="96">
        <f>'2009'!S124</f>
        <v>7.3214733861114318</v>
      </c>
      <c r="AI125" s="96">
        <f>'2010'!S124</f>
        <v>3.3153167954073566</v>
      </c>
      <c r="AJ125" s="96">
        <f>'2011'!S124</f>
        <v>2.8932140380841012</v>
      </c>
      <c r="AK125" s="96">
        <f>'2012'!S124</f>
        <v>5.272817920359417</v>
      </c>
      <c r="AL125" s="96">
        <f>'2013'!S124</f>
        <v>8.6683785482698816</v>
      </c>
      <c r="AM125" s="96">
        <f>'2014'!S124</f>
        <v>0.47490758314160209</v>
      </c>
      <c r="AN125" s="96">
        <f>'2015'!S124</f>
        <v>10.470918153074063</v>
      </c>
      <c r="AO125" s="96">
        <f>'2016'!S124</f>
        <v>8.8478622290842477</v>
      </c>
      <c r="AP125" s="96">
        <f>'2017'!S124</f>
        <v>8.3297025973523429</v>
      </c>
      <c r="AQ125" s="106">
        <f t="shared" si="91"/>
        <v>5.9587582824767296</v>
      </c>
      <c r="AR125" s="36"/>
      <c r="AS125" s="62" t="s">
        <v>62</v>
      </c>
      <c r="AT125" s="98">
        <f t="shared" ref="AT125:BC125" si="105">AVERAGE(AG94:AG124)</f>
        <v>4.9629653417379069</v>
      </c>
      <c r="AU125" s="98">
        <f t="shared" si="105"/>
        <v>4.7277144506073681</v>
      </c>
      <c r="AV125" s="98">
        <f t="shared" si="105"/>
        <v>5.0255150125109278</v>
      </c>
      <c r="AW125" s="98">
        <f t="shared" si="105"/>
        <v>3.6489148842991392</v>
      </c>
      <c r="AX125" s="98">
        <f t="shared" si="105"/>
        <v>4.195700766525527</v>
      </c>
      <c r="AY125" s="98">
        <f t="shared" si="105"/>
        <v>5.7759674216597627</v>
      </c>
      <c r="AZ125" s="98">
        <f t="shared" si="105"/>
        <v>5.5217179826509009</v>
      </c>
      <c r="BA125" s="98">
        <f t="shared" si="105"/>
        <v>0.31466510621922372</v>
      </c>
      <c r="BB125" s="98">
        <f t="shared" si="105"/>
        <v>5.5539202934177716</v>
      </c>
      <c r="BC125" s="98">
        <f t="shared" si="105"/>
        <v>4.8576061463254296</v>
      </c>
    </row>
    <row r="126" spans="2:55" ht="15.5" x14ac:dyDescent="0.35">
      <c r="B126" s="4">
        <f>'2008'!G125</f>
        <v>2008</v>
      </c>
      <c r="C126" s="4">
        <v>5</v>
      </c>
      <c r="D126" s="2">
        <f t="shared" ref="D126:D155" si="106">D125+1</f>
        <v>2</v>
      </c>
      <c r="E126" s="2">
        <f t="shared" si="103"/>
        <v>122</v>
      </c>
      <c r="F126" s="35">
        <f>'2008'!R125</f>
        <v>2.8592019208619996</v>
      </c>
      <c r="G126" s="35">
        <f>'2009'!R125</f>
        <v>0.82734163270499983</v>
      </c>
      <c r="H126" s="35">
        <f>'2010'!R125</f>
        <v>2.7468335251439244</v>
      </c>
      <c r="I126" s="35">
        <f>'2011'!R125</f>
        <v>1.9690915034041496</v>
      </c>
      <c r="J126" s="35">
        <f>'2012'!R125</f>
        <v>3.9359591470754989</v>
      </c>
      <c r="K126" s="35">
        <f>'2013'!R125</f>
        <v>6.8213125386072004</v>
      </c>
      <c r="L126" s="35">
        <f>'2014'!R125</f>
        <v>0</v>
      </c>
      <c r="M126" s="35">
        <f>'2015'!R125</f>
        <v>5.1956656714442992</v>
      </c>
      <c r="N126" s="35">
        <f>'2016'!R125</f>
        <v>4.3806181325624998</v>
      </c>
      <c r="O126" s="35">
        <f>'2017'!R125</f>
        <v>0.80488521696014981</v>
      </c>
      <c r="P126" s="107">
        <f t="shared" si="90"/>
        <v>2.9540909288764721</v>
      </c>
      <c r="Q126" s="94"/>
      <c r="R126" s="63" t="s">
        <v>61</v>
      </c>
      <c r="S126" s="64">
        <f t="shared" ref="S126:AB126" si="107">SUM(F94:F124)</f>
        <v>112.38802700194086</v>
      </c>
      <c r="T126" s="64">
        <f t="shared" si="107"/>
        <v>109.59446123532928</v>
      </c>
      <c r="U126" s="64">
        <f t="shared" si="107"/>
        <v>121.78251579806114</v>
      </c>
      <c r="V126" s="64">
        <f t="shared" si="107"/>
        <v>91.991696342742202</v>
      </c>
      <c r="W126" s="64">
        <f t="shared" si="107"/>
        <v>98.624573604127107</v>
      </c>
      <c r="X126" s="64">
        <f t="shared" si="107"/>
        <v>129.93918599667919</v>
      </c>
      <c r="Y126" s="64">
        <f t="shared" si="107"/>
        <v>131.05599148400069</v>
      </c>
      <c r="Z126" s="64">
        <f t="shared" si="107"/>
        <v>0</v>
      </c>
      <c r="AA126" s="64">
        <f t="shared" si="107"/>
        <v>135.09119503743585</v>
      </c>
      <c r="AB126" s="64">
        <f t="shared" si="107"/>
        <v>112.97421909043791</v>
      </c>
      <c r="AC126" s="94"/>
      <c r="AD126" s="36"/>
      <c r="AE126" s="36"/>
      <c r="AF126" s="36"/>
      <c r="AG126" s="96">
        <f>'2008'!S125</f>
        <v>3.9005557262587049</v>
      </c>
      <c r="AH126" s="96">
        <f>'2009'!S125</f>
        <v>1.6854364933055157</v>
      </c>
      <c r="AI126" s="96">
        <f>'2010'!S125</f>
        <v>3.2616305089952387</v>
      </c>
      <c r="AJ126" s="96">
        <f>'2011'!S125</f>
        <v>2.9544055972079759</v>
      </c>
      <c r="AK126" s="96">
        <f>'2012'!S125</f>
        <v>5.9823971835773859</v>
      </c>
      <c r="AL126" s="96">
        <f>'2013'!S125</f>
        <v>7.2356821032819125</v>
      </c>
      <c r="AM126" s="96">
        <f>'2014'!S125</f>
        <v>0.47654768823139765</v>
      </c>
      <c r="AN126" s="96">
        <f>'2015'!S125</f>
        <v>8.5337728956068286</v>
      </c>
      <c r="AO126" s="96">
        <f>'2016'!S125</f>
        <v>7.2175797472244092</v>
      </c>
      <c r="AP126" s="96">
        <f>'2017'!S125</f>
        <v>1.3275696116508553</v>
      </c>
      <c r="AQ126" s="106">
        <f t="shared" si="91"/>
        <v>4.2575577555340232</v>
      </c>
      <c r="AR126" s="36"/>
      <c r="AS126" s="63" t="s">
        <v>61</v>
      </c>
      <c r="AT126" s="99">
        <f t="shared" ref="AT126:BC126" si="108">SUM(AG94:AG124)</f>
        <v>153.85192559387511</v>
      </c>
      <c r="AU126" s="99">
        <f t="shared" si="108"/>
        <v>146.5591479688284</v>
      </c>
      <c r="AV126" s="99">
        <f t="shared" si="108"/>
        <v>155.79096538783875</v>
      </c>
      <c r="AW126" s="99">
        <f t="shared" si="108"/>
        <v>113.11636141327331</v>
      </c>
      <c r="AX126" s="99">
        <f t="shared" si="108"/>
        <v>130.06672376229133</v>
      </c>
      <c r="AY126" s="99">
        <f t="shared" si="108"/>
        <v>179.05499007145264</v>
      </c>
      <c r="AZ126" s="99">
        <f t="shared" si="108"/>
        <v>171.17325746217793</v>
      </c>
      <c r="BA126" s="99">
        <f t="shared" si="108"/>
        <v>9.7546182927959357</v>
      </c>
      <c r="BB126" s="99">
        <f t="shared" si="108"/>
        <v>172.17152909595092</v>
      </c>
      <c r="BC126" s="99">
        <f t="shared" si="108"/>
        <v>150.58579053608833</v>
      </c>
    </row>
    <row r="127" spans="2:55" x14ac:dyDescent="0.35">
      <c r="B127" s="4">
        <f>'2008'!G126</f>
        <v>2008</v>
      </c>
      <c r="C127" s="4">
        <v>5</v>
      </c>
      <c r="D127" s="2">
        <f t="shared" si="106"/>
        <v>3</v>
      </c>
      <c r="E127" s="2">
        <f t="shared" si="103"/>
        <v>123</v>
      </c>
      <c r="F127" s="35">
        <f>'2008'!R126</f>
        <v>5.2396134224624999</v>
      </c>
      <c r="G127" s="35">
        <f>'2009'!R126</f>
        <v>5.7230038130705996</v>
      </c>
      <c r="H127" s="35">
        <f>'2010'!R126</f>
        <v>2.5334830870823999</v>
      </c>
      <c r="I127" s="35">
        <f>'2011'!R126</f>
        <v>4.1980661627030997</v>
      </c>
      <c r="J127" s="35">
        <f>'2012'!R126</f>
        <v>4.7858561592480013</v>
      </c>
      <c r="K127" s="35">
        <f>'2013'!R126</f>
        <v>6.3818767749086991</v>
      </c>
      <c r="L127" s="35">
        <f>'2014'!R126</f>
        <v>0</v>
      </c>
      <c r="M127" s="35">
        <f>'2015'!R126</f>
        <v>5.0667147129936012</v>
      </c>
      <c r="N127" s="35">
        <f>'2016'!R126</f>
        <v>5.7009845075647494</v>
      </c>
      <c r="O127" s="35">
        <f>'2017'!R126</f>
        <v>5.4352090810914735</v>
      </c>
      <c r="P127" s="107">
        <f t="shared" si="90"/>
        <v>4.5064807721125124</v>
      </c>
      <c r="Q127" s="94"/>
      <c r="R127" s="109" t="s">
        <v>63</v>
      </c>
      <c r="S127" s="110">
        <f t="shared" ref="S127:AB127" si="109">STDEV(F94:F124)</f>
        <v>1.4751843606557051</v>
      </c>
      <c r="T127" s="110">
        <f t="shared" si="109"/>
        <v>1.4996401520496192</v>
      </c>
      <c r="U127" s="110">
        <f t="shared" si="109"/>
        <v>0.8362286243185878</v>
      </c>
      <c r="V127" s="110">
        <f t="shared" si="109"/>
        <v>1.4976675512531821</v>
      </c>
      <c r="W127" s="110">
        <f t="shared" si="109"/>
        <v>1.1326713632337033</v>
      </c>
      <c r="X127" s="110">
        <f t="shared" si="109"/>
        <v>1.6191142254127464</v>
      </c>
      <c r="Y127" s="110">
        <f t="shared" si="109"/>
        <v>1.520775793925681</v>
      </c>
      <c r="Z127" s="110">
        <f t="shared" si="109"/>
        <v>0</v>
      </c>
      <c r="AA127" s="110">
        <f t="shared" si="109"/>
        <v>1.4054310148868441</v>
      </c>
      <c r="AB127" s="110">
        <f t="shared" si="109"/>
        <v>1.6326064435055028</v>
      </c>
      <c r="AC127" s="94"/>
      <c r="AD127" s="36"/>
      <c r="AE127" s="36"/>
      <c r="AF127" s="36"/>
      <c r="AG127" s="96">
        <f>'2008'!S126</f>
        <v>6.7132444051768596</v>
      </c>
      <c r="AH127" s="96">
        <f>'2009'!S126</f>
        <v>8.3140828381498491</v>
      </c>
      <c r="AI127" s="96">
        <f>'2010'!S126</f>
        <v>3.9346572072234762</v>
      </c>
      <c r="AJ127" s="96">
        <f>'2011'!S126</f>
        <v>8.1742239807375654</v>
      </c>
      <c r="AK127" s="96">
        <f>'2012'!S126</f>
        <v>8.8675536163642636</v>
      </c>
      <c r="AL127" s="96">
        <f>'2013'!S126</f>
        <v>6.9727280326252448</v>
      </c>
      <c r="AM127" s="96">
        <f>'2014'!S126</f>
        <v>0.49640147540983603</v>
      </c>
      <c r="AN127" s="96">
        <f>'2015'!S126</f>
        <v>8.9737679957132084</v>
      </c>
      <c r="AO127" s="96">
        <f>'2016'!S126</f>
        <v>10.066350861518321</v>
      </c>
      <c r="AP127" s="96">
        <f>'2017'!S126</f>
        <v>6.562474217920065</v>
      </c>
      <c r="AQ127" s="106">
        <f t="shared" si="91"/>
        <v>6.9075484630838684</v>
      </c>
      <c r="AR127" s="36"/>
      <c r="AS127" s="109" t="s">
        <v>63</v>
      </c>
      <c r="AT127" s="110">
        <f t="shared" ref="AT127:BC127" si="110">STDEV(AG94:AG124)</f>
        <v>2.130227538196714</v>
      </c>
      <c r="AU127" s="110">
        <f t="shared" si="110"/>
        <v>2.0384361439720413</v>
      </c>
      <c r="AV127" s="110">
        <f t="shared" si="110"/>
        <v>1.196113157963663</v>
      </c>
      <c r="AW127" s="110">
        <f t="shared" si="110"/>
        <v>1.8203437165541567</v>
      </c>
      <c r="AX127" s="110">
        <f t="shared" si="110"/>
        <v>1.7063334043377825</v>
      </c>
      <c r="AY127" s="110">
        <f t="shared" si="110"/>
        <v>2.8785148383348362</v>
      </c>
      <c r="AZ127" s="110">
        <f t="shared" si="110"/>
        <v>2.0969724282524207</v>
      </c>
      <c r="BA127" s="110">
        <f t="shared" si="110"/>
        <v>7.2577920213417219E-2</v>
      </c>
      <c r="BB127" s="110">
        <f t="shared" si="110"/>
        <v>2.0079596089158604</v>
      </c>
      <c r="BC127" s="110">
        <f t="shared" si="110"/>
        <v>2.6569219146004657</v>
      </c>
    </row>
    <row r="128" spans="2:55" x14ac:dyDescent="0.35">
      <c r="B128" s="4">
        <f>'2008'!G127</f>
        <v>2008</v>
      </c>
      <c r="C128" s="4">
        <v>5</v>
      </c>
      <c r="D128" s="2">
        <f t="shared" si="106"/>
        <v>4</v>
      </c>
      <c r="E128" s="2">
        <f t="shared" si="103"/>
        <v>124</v>
      </c>
      <c r="F128" s="35">
        <f>'2008'!R127</f>
        <v>3.6220231354799988</v>
      </c>
      <c r="G128" s="35">
        <f>'2009'!R127</f>
        <v>4.6054505725593762</v>
      </c>
      <c r="H128" s="35">
        <f>'2010'!R127</f>
        <v>1.1773219265057246</v>
      </c>
      <c r="I128" s="35">
        <f>'2011'!R127</f>
        <v>4.9503810152618994</v>
      </c>
      <c r="J128" s="35">
        <f>'2012'!R127</f>
        <v>4.8684073746937493</v>
      </c>
      <c r="K128" s="35">
        <f>'2013'!R127</f>
        <v>5.0770353032012245</v>
      </c>
      <c r="L128" s="35">
        <f>'2014'!R127</f>
        <v>0</v>
      </c>
      <c r="M128" s="35">
        <f>'2015'!R127</f>
        <v>6.0260525873368502</v>
      </c>
      <c r="N128" s="35">
        <f>'2016'!R127</f>
        <v>4.4587561307834234</v>
      </c>
      <c r="O128" s="35">
        <f>'2017'!R127</f>
        <v>4.4858284797656243</v>
      </c>
      <c r="P128" s="107">
        <f t="shared" si="90"/>
        <v>3.9271256525587868</v>
      </c>
      <c r="Q128" s="94"/>
      <c r="R128" s="109" t="s">
        <v>59</v>
      </c>
      <c r="S128" s="110">
        <f t="shared" ref="S128:AB128" si="111">(STDEV(F94:F124))/SQRT(30)</f>
        <v>0.26933058360332207</v>
      </c>
      <c r="T128" s="110">
        <f t="shared" si="111"/>
        <v>0.27379557980601787</v>
      </c>
      <c r="U128" s="110">
        <f t="shared" si="111"/>
        <v>0.15267376025693455</v>
      </c>
      <c r="V128" s="110">
        <f t="shared" si="111"/>
        <v>0.27343543382163077</v>
      </c>
      <c r="W128" s="110">
        <f t="shared" si="111"/>
        <v>0.20679655196107566</v>
      </c>
      <c r="X128" s="110">
        <f t="shared" si="111"/>
        <v>0.29560846147868847</v>
      </c>
      <c r="Y128" s="110">
        <f t="shared" si="111"/>
        <v>0.27765440241364114</v>
      </c>
      <c r="Z128" s="110">
        <f t="shared" si="111"/>
        <v>0</v>
      </c>
      <c r="AA128" s="110">
        <f t="shared" si="111"/>
        <v>0.25659542329030116</v>
      </c>
      <c r="AB128" s="110">
        <f t="shared" si="111"/>
        <v>0.29807179221208246</v>
      </c>
      <c r="AC128" s="94"/>
      <c r="AD128" s="36"/>
      <c r="AE128" s="36"/>
      <c r="AF128" s="36"/>
      <c r="AG128" s="96">
        <f>'2008'!S127</f>
        <v>4.7770866263210428</v>
      </c>
      <c r="AH128" s="96">
        <f>'2009'!S127</f>
        <v>5.3652481041681526</v>
      </c>
      <c r="AI128" s="96">
        <f>'2010'!S127</f>
        <v>2.507491930969544</v>
      </c>
      <c r="AJ128" s="96">
        <f>'2011'!S127</f>
        <v>6.6954440932632346</v>
      </c>
      <c r="AK128" s="96">
        <f>'2012'!S127</f>
        <v>9.680742088783159</v>
      </c>
      <c r="AL128" s="96">
        <f>'2013'!S127</f>
        <v>6.5032481720163862</v>
      </c>
      <c r="AM128" s="96">
        <f>'2014'!S127</f>
        <v>0.48418154135338332</v>
      </c>
      <c r="AN128" s="96">
        <f>'2015'!S127</f>
        <v>9.0792772744838199</v>
      </c>
      <c r="AO128" s="96">
        <f>'2016'!S127</f>
        <v>7.5924945647683986</v>
      </c>
      <c r="AP128" s="96">
        <f>'2017'!S127</f>
        <v>4.6557469284370647</v>
      </c>
      <c r="AQ128" s="106">
        <f t="shared" si="91"/>
        <v>5.7340961324564192</v>
      </c>
      <c r="AR128" s="36"/>
      <c r="AS128" s="109" t="s">
        <v>59</v>
      </c>
      <c r="AT128" s="110">
        <f t="shared" ref="AT128:BC128" si="112">(STDEV(AG94:AG124))/SQRT(30)</f>
        <v>0.38892455842967938</v>
      </c>
      <c r="AU128" s="110">
        <f t="shared" si="112"/>
        <v>0.37216581936244514</v>
      </c>
      <c r="AV128" s="110">
        <f t="shared" si="112"/>
        <v>0.21837938598181275</v>
      </c>
      <c r="AW128" s="110">
        <f t="shared" si="112"/>
        <v>0.33234777198983395</v>
      </c>
      <c r="AX128" s="110">
        <f t="shared" si="112"/>
        <v>0.31153243206012898</v>
      </c>
      <c r="AY128" s="110">
        <f t="shared" si="112"/>
        <v>0.52554250302310879</v>
      </c>
      <c r="AZ128" s="110">
        <f t="shared" si="112"/>
        <v>0.38285303380674479</v>
      </c>
      <c r="BA128" s="110">
        <f t="shared" si="112"/>
        <v>1.3250854692566257E-2</v>
      </c>
      <c r="BB128" s="110">
        <f t="shared" si="112"/>
        <v>0.36660159078748938</v>
      </c>
      <c r="BC128" s="110">
        <f t="shared" si="112"/>
        <v>0.48508535538549652</v>
      </c>
    </row>
    <row r="129" spans="2:45" x14ac:dyDescent="0.35">
      <c r="B129" s="4">
        <f>'2008'!G128</f>
        <v>2008</v>
      </c>
      <c r="C129" s="4">
        <v>5</v>
      </c>
      <c r="D129" s="2">
        <f t="shared" si="106"/>
        <v>5</v>
      </c>
      <c r="E129" s="2">
        <f t="shared" ref="E129:E142" si="113">E128+1</f>
        <v>125</v>
      </c>
      <c r="F129" s="35">
        <f>'2008'!R128</f>
        <v>2.6829826469819991</v>
      </c>
      <c r="G129" s="35">
        <f>'2009'!R128</f>
        <v>4.2381508905922489</v>
      </c>
      <c r="H129" s="35">
        <f>'2010'!R128</f>
        <v>2.5007095190756248</v>
      </c>
      <c r="I129" s="35">
        <f>'2011'!R128</f>
        <v>4.9338891897389994</v>
      </c>
      <c r="J129" s="35">
        <f>'2012'!R128</f>
        <v>4.5108745281089986</v>
      </c>
      <c r="K129" s="35">
        <f>'2013'!R128</f>
        <v>6.6529892437298992</v>
      </c>
      <c r="L129" s="35">
        <f>'2014'!R128</f>
        <v>0</v>
      </c>
      <c r="M129" s="35">
        <f>'2015'!R128</f>
        <v>5.8263854187288748</v>
      </c>
      <c r="N129" s="35">
        <f>'2016'!R128</f>
        <v>2.1316163345070742</v>
      </c>
      <c r="O129" s="35">
        <f>'2017'!R128</f>
        <v>4.6522602905890498</v>
      </c>
      <c r="P129" s="107">
        <f t="shared" si="90"/>
        <v>3.8129858062052771</v>
      </c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36"/>
      <c r="AE129" s="36"/>
      <c r="AF129" s="36"/>
      <c r="AG129" s="96">
        <f>'2008'!S128</f>
        <v>4.2990788233895012</v>
      </c>
      <c r="AH129" s="96">
        <f>'2009'!S128</f>
        <v>6.3228357377993705</v>
      </c>
      <c r="AI129" s="96">
        <f>'2010'!S128</f>
        <v>4.8700084082374033</v>
      </c>
      <c r="AJ129" s="96">
        <f>'2011'!S128</f>
        <v>6.7818689152835514</v>
      </c>
      <c r="AK129" s="96">
        <f>'2012'!S128</f>
        <v>6.3097691969352017</v>
      </c>
      <c r="AL129" s="96">
        <f>'2013'!S128</f>
        <v>8.0262708675059482</v>
      </c>
      <c r="AM129" s="96">
        <f>'2014'!S128</f>
        <v>0.47521973867595813</v>
      </c>
      <c r="AN129" s="96">
        <f>'2015'!S128</f>
        <v>9.788584611495736</v>
      </c>
      <c r="AO129" s="96">
        <f>'2016'!S128</f>
        <v>3.3628919061618006</v>
      </c>
      <c r="AP129" s="96">
        <f>'2017'!S128</f>
        <v>5.2733883999945164</v>
      </c>
      <c r="AQ129" s="106">
        <f t="shared" si="91"/>
        <v>5.5509916605478988</v>
      </c>
      <c r="AR129" s="36"/>
      <c r="AS129" s="38"/>
    </row>
    <row r="130" spans="2:45" x14ac:dyDescent="0.35">
      <c r="B130" s="4">
        <f>'2008'!G129</f>
        <v>2008</v>
      </c>
      <c r="C130" s="4">
        <v>5</v>
      </c>
      <c r="D130" s="2">
        <f t="shared" si="106"/>
        <v>6</v>
      </c>
      <c r="E130" s="2">
        <f t="shared" si="113"/>
        <v>126</v>
      </c>
      <c r="F130" s="35">
        <f>'2008'!R129</f>
        <v>4.3000965329174994</v>
      </c>
      <c r="G130" s="35">
        <f>'2009'!R129</f>
        <v>4.5522656753641488</v>
      </c>
      <c r="H130" s="35">
        <f>'2010'!R129</f>
        <v>1.5771728150630999</v>
      </c>
      <c r="I130" s="35">
        <f>'2011'!R129</f>
        <v>4.2687123861086231</v>
      </c>
      <c r="J130" s="35">
        <f>'2012'!R129</f>
        <v>4.1443723267604993</v>
      </c>
      <c r="K130" s="35">
        <f>'2013'!R129</f>
        <v>3.9302165499187502</v>
      </c>
      <c r="L130" s="35">
        <f>'2014'!R129</f>
        <v>0</v>
      </c>
      <c r="M130" s="35">
        <f>'2015'!R129</f>
        <v>6.359372350707825</v>
      </c>
      <c r="N130" s="35">
        <f>'2016'!R129</f>
        <v>5.2812916381835997</v>
      </c>
      <c r="O130" s="35">
        <f>'2017'!R129</f>
        <v>5.1983457956849985</v>
      </c>
      <c r="P130" s="107">
        <f t="shared" si="90"/>
        <v>3.9611846070709049</v>
      </c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36"/>
      <c r="AE130" s="36"/>
      <c r="AF130" s="36"/>
      <c r="AG130" s="96">
        <f>'2008'!S129</f>
        <v>6.866353893482291</v>
      </c>
      <c r="AH130" s="96">
        <f>'2009'!S129</f>
        <v>6.2653102081671408</v>
      </c>
      <c r="AI130" s="96">
        <f>'2010'!S129</f>
        <v>2.5966358029459302</v>
      </c>
      <c r="AJ130" s="96">
        <f>'2011'!S129</f>
        <v>5.5295896466965315</v>
      </c>
      <c r="AK130" s="96">
        <f>'2012'!S129</f>
        <v>5.7288669802762078</v>
      </c>
      <c r="AL130" s="96">
        <f>'2013'!S129</f>
        <v>6.0809382833036603</v>
      </c>
      <c r="AM130" s="96">
        <f>'2014'!S129</f>
        <v>0.46825499999999992</v>
      </c>
      <c r="AN130" s="96">
        <f>'2015'!S129</f>
        <v>9.3513361988226151</v>
      </c>
      <c r="AO130" s="96">
        <f>'2016'!S129</f>
        <v>7.4682496549910509</v>
      </c>
      <c r="AP130" s="96">
        <f>'2017'!S129</f>
        <v>7.1723980073526903</v>
      </c>
      <c r="AQ130" s="106">
        <f t="shared" si="91"/>
        <v>5.7527933676038119</v>
      </c>
      <c r="AR130" s="36"/>
      <c r="AS130" s="38"/>
    </row>
    <row r="131" spans="2:45" x14ac:dyDescent="0.35">
      <c r="B131" s="4">
        <f>'2008'!G130</f>
        <v>2008</v>
      </c>
      <c r="C131" s="4">
        <v>5</v>
      </c>
      <c r="D131" s="2">
        <f t="shared" si="106"/>
        <v>7</v>
      </c>
      <c r="E131" s="2">
        <f t="shared" si="113"/>
        <v>127</v>
      </c>
      <c r="F131" s="35">
        <f>'2008'!R130</f>
        <v>3.8476137652874995</v>
      </c>
      <c r="G131" s="35">
        <f>'2009'!R130</f>
        <v>2.9091687780982487</v>
      </c>
      <c r="H131" s="35">
        <f>'2010'!R130</f>
        <v>2.1210818549633998</v>
      </c>
      <c r="I131" s="35">
        <f>'2011'!R130</f>
        <v>4.7058940852656743</v>
      </c>
      <c r="J131" s="35">
        <f>'2012'!R130</f>
        <v>3.7075150223369997</v>
      </c>
      <c r="K131" s="35">
        <f>'2013'!R130</f>
        <v>3.3402726803927996</v>
      </c>
      <c r="L131" s="35">
        <f>'2014'!R130</f>
        <v>0</v>
      </c>
      <c r="M131" s="35">
        <f>'2015'!R130</f>
        <v>6.3089449315315491</v>
      </c>
      <c r="N131" s="35">
        <f>'2016'!R130</f>
        <v>4.9725771294037493</v>
      </c>
      <c r="O131" s="35">
        <f>'2017'!R130</f>
        <v>3.0534996322054493</v>
      </c>
      <c r="P131" s="107">
        <f t="shared" si="90"/>
        <v>3.4966567879485368</v>
      </c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36"/>
      <c r="AE131" s="36"/>
      <c r="AF131" s="36"/>
      <c r="AG131" s="96">
        <f>'2008'!S130</f>
        <v>6.8209064045277517</v>
      </c>
      <c r="AH131" s="96">
        <f>'2009'!S130</f>
        <v>3.728218111912974</v>
      </c>
      <c r="AI131" s="96">
        <f>'2010'!S130</f>
        <v>2.7532683930660111</v>
      </c>
      <c r="AJ131" s="96">
        <f>'2011'!S130</f>
        <v>5.7371498037779602</v>
      </c>
      <c r="AK131" s="96">
        <f>'2012'!S130</f>
        <v>4.7049408167242062</v>
      </c>
      <c r="AL131" s="96">
        <f>'2013'!S130</f>
        <v>4.4563068035104241</v>
      </c>
      <c r="AM131" s="96">
        <f>'2014'!S130</f>
        <v>0.40123756345177658</v>
      </c>
      <c r="AN131" s="96">
        <f>'2015'!S130</f>
        <v>8.9356787875579577</v>
      </c>
      <c r="AO131" s="96">
        <f>'2016'!S130</f>
        <v>5.7555612522787731</v>
      </c>
      <c r="AP131" s="96">
        <f>'2017'!S130</f>
        <v>3.6184688442204922</v>
      </c>
      <c r="AQ131" s="106">
        <f t="shared" si="91"/>
        <v>4.6911736781028335</v>
      </c>
      <c r="AR131" s="36"/>
      <c r="AS131" s="38"/>
    </row>
    <row r="132" spans="2:45" x14ac:dyDescent="0.35">
      <c r="B132" s="4">
        <f>'2008'!G131</f>
        <v>2008</v>
      </c>
      <c r="C132" s="4">
        <v>5</v>
      </c>
      <c r="D132" s="2">
        <f t="shared" si="106"/>
        <v>8</v>
      </c>
      <c r="E132" s="2">
        <f t="shared" si="113"/>
        <v>128</v>
      </c>
      <c r="F132" s="35">
        <f>'2008'!R131</f>
        <v>4.5343753426439992</v>
      </c>
      <c r="G132" s="35">
        <f>'2009'!R131</f>
        <v>5.6325617755406983</v>
      </c>
      <c r="H132" s="35">
        <f>'2010'!R131</f>
        <v>2.7850058957374504</v>
      </c>
      <c r="I132" s="35">
        <f>'2011'!R131</f>
        <v>4.9912785717415504</v>
      </c>
      <c r="J132" s="35">
        <f>'2012'!R131</f>
        <v>4.4093863710449988</v>
      </c>
      <c r="K132" s="35">
        <f>'2013'!R131</f>
        <v>5.2048263233295007</v>
      </c>
      <c r="L132" s="35">
        <f>'2014'!R131</f>
        <v>0</v>
      </c>
      <c r="M132" s="35">
        <f>'2015'!R131</f>
        <v>0</v>
      </c>
      <c r="N132" s="35">
        <f>'2016'!R131</f>
        <v>3.9631125333492006</v>
      </c>
      <c r="O132" s="35">
        <f>'2017'!R131</f>
        <v>5.657265993854474</v>
      </c>
      <c r="P132" s="107">
        <f t="shared" si="90"/>
        <v>3.7177812807241879</v>
      </c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36"/>
      <c r="AE132" s="36"/>
      <c r="AF132" s="36"/>
      <c r="AG132" s="96">
        <f>'2008'!S131</f>
        <v>8.0859253923771917</v>
      </c>
      <c r="AH132" s="96">
        <f>'2009'!S131</f>
        <v>6.4383114973821955</v>
      </c>
      <c r="AI132" s="96">
        <f>'2010'!S131</f>
        <v>3.6854710848821135</v>
      </c>
      <c r="AJ132" s="96">
        <f>'2011'!S131</f>
        <v>5.3484910094437383</v>
      </c>
      <c r="AK132" s="96">
        <f>'2012'!S131</f>
        <v>5.9694389625186943</v>
      </c>
      <c r="AL132" s="96">
        <f>'2013'!S131</f>
        <v>6.9010470178830596</v>
      </c>
      <c r="AM132" s="96">
        <f>'2014'!S131</f>
        <v>0.40970147058823531</v>
      </c>
      <c r="AN132" s="96">
        <f>'2015'!S131</f>
        <v>0.39429081026469998</v>
      </c>
      <c r="AO132" s="96">
        <f>'2016'!S131</f>
        <v>4.4334346690135904</v>
      </c>
      <c r="AP132" s="96">
        <f>'2017'!S131</f>
        <v>6.996452504493778</v>
      </c>
      <c r="AQ132" s="106">
        <f t="shared" si="91"/>
        <v>4.8662564418847296</v>
      </c>
      <c r="AR132" s="36"/>
      <c r="AS132" s="38"/>
    </row>
    <row r="133" spans="2:45" x14ac:dyDescent="0.35">
      <c r="B133" s="4">
        <f>'2008'!G132</f>
        <v>2008</v>
      </c>
      <c r="C133" s="4">
        <v>5</v>
      </c>
      <c r="D133" s="2">
        <f t="shared" si="106"/>
        <v>9</v>
      </c>
      <c r="E133" s="2">
        <f t="shared" si="113"/>
        <v>129</v>
      </c>
      <c r="F133" s="35">
        <f>'2008'!R132</f>
        <v>4.5471313490287493</v>
      </c>
      <c r="G133" s="35">
        <f>'2009'!R132</f>
        <v>5.6946319206137979</v>
      </c>
      <c r="H133" s="35">
        <f>'2010'!R132</f>
        <v>2.8558567996958995</v>
      </c>
      <c r="I133" s="35">
        <f>'2011'!R132</f>
        <v>6.0616927881385498</v>
      </c>
      <c r="J133" s="35">
        <f>'2012'!R132</f>
        <v>4.8140902883092505</v>
      </c>
      <c r="K133" s="35">
        <f>'2013'!R132</f>
        <v>5.084927967041998</v>
      </c>
      <c r="L133" s="35">
        <f>'2014'!R132</f>
        <v>0</v>
      </c>
      <c r="M133" s="35">
        <f>'2015'!R132</f>
        <v>0</v>
      </c>
      <c r="N133" s="35">
        <f>'2016'!R132</f>
        <v>5.5270822863027735</v>
      </c>
      <c r="O133" s="35">
        <f>'2017'!R132</f>
        <v>6.1037290413475489</v>
      </c>
      <c r="P133" s="107">
        <f t="shared" si="90"/>
        <v>4.068914244047857</v>
      </c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36"/>
      <c r="AE133" s="36"/>
      <c r="AF133" s="36"/>
      <c r="AG133" s="96">
        <f>'2008'!S132</f>
        <v>4.8887176998054445</v>
      </c>
      <c r="AH133" s="96">
        <f>'2009'!S132</f>
        <v>6.8424112194032709</v>
      </c>
      <c r="AI133" s="96">
        <f>'2010'!S132</f>
        <v>3.3980237394513013</v>
      </c>
      <c r="AJ133" s="96">
        <f>'2011'!S132</f>
        <v>7.0862318362930887</v>
      </c>
      <c r="AK133" s="96">
        <f>'2012'!S132</f>
        <v>5.871097704427787</v>
      </c>
      <c r="AL133" s="96">
        <f>'2013'!S132</f>
        <v>6.9025711042250366</v>
      </c>
      <c r="AM133" s="96">
        <f>'2014'!S132</f>
        <v>0.3649742358078602</v>
      </c>
      <c r="AN133" s="96">
        <f>'2015'!S132</f>
        <v>0.38559230769230768</v>
      </c>
      <c r="AO133" s="96">
        <f>'2016'!S132</f>
        <v>8.2041128994297878</v>
      </c>
      <c r="AP133" s="96">
        <f>'2017'!S132</f>
        <v>8.1177435085001726</v>
      </c>
      <c r="AQ133" s="106">
        <f t="shared" si="91"/>
        <v>5.2061476255036059</v>
      </c>
      <c r="AR133" s="36"/>
      <c r="AS133" s="38"/>
    </row>
    <row r="134" spans="2:45" x14ac:dyDescent="0.35">
      <c r="B134" s="4">
        <f>'2008'!G133</f>
        <v>2008</v>
      </c>
      <c r="C134" s="4">
        <v>5</v>
      </c>
      <c r="D134" s="2">
        <f t="shared" si="106"/>
        <v>10</v>
      </c>
      <c r="E134" s="2">
        <f t="shared" si="113"/>
        <v>130</v>
      </c>
      <c r="F134" s="35">
        <f>'2008'!R133</f>
        <v>3.9756060280230003</v>
      </c>
      <c r="G134" s="35">
        <f>'2009'!R133</f>
        <v>3.7294968787914731</v>
      </c>
      <c r="H134" s="35">
        <f>'2010'!R133</f>
        <v>2.827845277618724</v>
      </c>
      <c r="I134" s="35">
        <f>'2011'!R133</f>
        <v>4.9038814490478737</v>
      </c>
      <c r="J134" s="35">
        <f>'2012'!R133</f>
        <v>5.1504392501932488</v>
      </c>
      <c r="K134" s="35">
        <f>'2013'!R133</f>
        <v>5.7158662694460736</v>
      </c>
      <c r="L134" s="35">
        <f>'2014'!R133</f>
        <v>0</v>
      </c>
      <c r="M134" s="35">
        <f>'2015'!R133</f>
        <v>4.5471834093493486</v>
      </c>
      <c r="N134" s="35">
        <f>'2016'!R133</f>
        <v>4.6998328642128007</v>
      </c>
      <c r="O134" s="35">
        <f>'2017'!R133</f>
        <v>4.5496536961185736</v>
      </c>
      <c r="P134" s="107">
        <f t="shared" ref="P134:P197" si="114">AVERAGE(F134:O134)</f>
        <v>4.0099805122801113</v>
      </c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36"/>
      <c r="AE134" s="36"/>
      <c r="AF134" s="36"/>
      <c r="AG134" s="96">
        <f>'2008'!S133</f>
        <v>4.3725857911969968</v>
      </c>
      <c r="AH134" s="96">
        <f>'2009'!S133</f>
        <v>5.4803701768378383</v>
      </c>
      <c r="AI134" s="96">
        <f>'2010'!S133</f>
        <v>3.8065279908803467</v>
      </c>
      <c r="AJ134" s="96">
        <f>'2011'!S133</f>
        <v>5.1428939869916901</v>
      </c>
      <c r="AK134" s="96">
        <f>'2012'!S133</f>
        <v>7.08582508908626</v>
      </c>
      <c r="AL134" s="96">
        <f>'2013'!S133</f>
        <v>10.769199810856767</v>
      </c>
      <c r="AM134" s="96">
        <f>'2014'!S133</f>
        <v>0.3607951255539143</v>
      </c>
      <c r="AN134" s="96">
        <f>'2015'!S133</f>
        <v>5.0937172898560323</v>
      </c>
      <c r="AO134" s="96">
        <f>'2016'!S133</f>
        <v>6.0143350357441863</v>
      </c>
      <c r="AP134" s="96">
        <f>'2017'!S133</f>
        <v>6.6687344157898503</v>
      </c>
      <c r="AQ134" s="106">
        <f t="shared" ref="AQ134:AQ197" si="115">AVERAGE(AG134:AP134)</f>
        <v>5.4794984712793884</v>
      </c>
      <c r="AR134" s="36"/>
      <c r="AS134" s="38"/>
    </row>
    <row r="135" spans="2:45" x14ac:dyDescent="0.35">
      <c r="B135" s="4">
        <f>'2008'!G134</f>
        <v>2008</v>
      </c>
      <c r="C135" s="4">
        <v>5</v>
      </c>
      <c r="D135" s="2">
        <f t="shared" si="106"/>
        <v>11</v>
      </c>
      <c r="E135" s="2">
        <f t="shared" si="113"/>
        <v>131</v>
      </c>
      <c r="F135" s="35">
        <f>'2008'!R134</f>
        <v>4.3186264463216251</v>
      </c>
      <c r="G135" s="35">
        <f>'2009'!R134</f>
        <v>5.6055111592866744</v>
      </c>
      <c r="H135" s="35">
        <f>'2010'!R134</f>
        <v>2.6698546057589994</v>
      </c>
      <c r="I135" s="35">
        <f>'2011'!R134</f>
        <v>5.3735960600126997</v>
      </c>
      <c r="J135" s="35">
        <f>'2012'!R134</f>
        <v>5.0715568139444995</v>
      </c>
      <c r="K135" s="35">
        <f>'2013'!R134</f>
        <v>2.3973810787919243</v>
      </c>
      <c r="L135" s="35">
        <f>'2014'!R134</f>
        <v>0</v>
      </c>
      <c r="M135" s="35">
        <f>'2015'!R134</f>
        <v>0</v>
      </c>
      <c r="N135" s="35">
        <f>'2016'!R134</f>
        <v>0</v>
      </c>
      <c r="O135" s="35">
        <f>'2017'!R134</f>
        <v>6.9075454255463242</v>
      </c>
      <c r="P135" s="107">
        <f t="shared" si="114"/>
        <v>3.2344071589662748</v>
      </c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36"/>
      <c r="AE135" s="36"/>
      <c r="AF135" s="36"/>
      <c r="AG135" s="96">
        <f>'2008'!S134</f>
        <v>5.4056926804397394</v>
      </c>
      <c r="AH135" s="96">
        <f>'2009'!S134</f>
        <v>6.9942901791723493</v>
      </c>
      <c r="AI135" s="96">
        <f>'2010'!S134</f>
        <v>3.9476421998592253</v>
      </c>
      <c r="AJ135" s="96">
        <f>'2011'!S134</f>
        <v>7.416873623589292</v>
      </c>
      <c r="AK135" s="96">
        <f>'2012'!S134</f>
        <v>6.8691415508867397</v>
      </c>
      <c r="AL135" s="96">
        <f>'2013'!S134</f>
        <v>4.269383894560228</v>
      </c>
      <c r="AM135" s="96">
        <f>'2014'!S134</f>
        <v>0.37336610169491524</v>
      </c>
      <c r="AN135" s="96">
        <f>'2015'!S134</f>
        <v>0.36823093525179851</v>
      </c>
      <c r="AO135" s="96">
        <f>'2016'!S134</f>
        <v>0.3834510204081632</v>
      </c>
      <c r="AP135" s="96">
        <f>'2017'!S134</f>
        <v>8.9616675757126405</v>
      </c>
      <c r="AQ135" s="106">
        <f t="shared" si="115"/>
        <v>4.4989739761575098</v>
      </c>
      <c r="AR135" s="36"/>
      <c r="AS135" s="38"/>
    </row>
    <row r="136" spans="2:45" x14ac:dyDescent="0.35">
      <c r="B136" s="4">
        <f>'2008'!G135</f>
        <v>2008</v>
      </c>
      <c r="C136" s="4">
        <v>5</v>
      </c>
      <c r="D136" s="2">
        <f t="shared" si="106"/>
        <v>12</v>
      </c>
      <c r="E136" s="2">
        <f t="shared" si="113"/>
        <v>132</v>
      </c>
      <c r="F136" s="35">
        <f>'2008'!R135</f>
        <v>4.4509732356375</v>
      </c>
      <c r="G136" s="35">
        <f>'2009'!R135</f>
        <v>6.6717596905492487</v>
      </c>
      <c r="H136" s="35">
        <f>'2010'!R135</f>
        <v>2.3390716779632994</v>
      </c>
      <c r="I136" s="35">
        <f>'2011'!R135</f>
        <v>4.7354768713115254</v>
      </c>
      <c r="J136" s="35">
        <f>'2012'!R135</f>
        <v>5.5074514935719989</v>
      </c>
      <c r="K136" s="35">
        <f>'2013'!R135</f>
        <v>4.1936703807743241</v>
      </c>
      <c r="L136" s="35">
        <f>'2014'!R135</f>
        <v>0</v>
      </c>
      <c r="M136" s="35">
        <f>'2015'!R135</f>
        <v>3.3718327763512494</v>
      </c>
      <c r="N136" s="35">
        <f>'2016'!R135</f>
        <v>5.4264264804494999</v>
      </c>
      <c r="O136" s="35">
        <f>'2017'!R135</f>
        <v>6.9382624881056243</v>
      </c>
      <c r="P136" s="107">
        <f t="shared" si="114"/>
        <v>4.3634925094714268</v>
      </c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36"/>
      <c r="AE136" s="36"/>
      <c r="AF136" s="36"/>
      <c r="AG136" s="96">
        <f>'2008'!S135</f>
        <v>5.5741375930725976</v>
      </c>
      <c r="AH136" s="96">
        <f>'2009'!S135</f>
        <v>9.2543269185029722</v>
      </c>
      <c r="AI136" s="96">
        <f>'2010'!S135</f>
        <v>3.396573695569352</v>
      </c>
      <c r="AJ136" s="96">
        <f>'2011'!S135</f>
        <v>6.9244615245673788</v>
      </c>
      <c r="AK136" s="96">
        <f>'2012'!S135</f>
        <v>7.745177913302685</v>
      </c>
      <c r="AL136" s="96">
        <f>'2013'!S135</f>
        <v>5.8393417532402676</v>
      </c>
      <c r="AM136" s="96">
        <f>'2014'!S135</f>
        <v>0.3538455370650529</v>
      </c>
      <c r="AN136" s="96">
        <f>'2015'!S135</f>
        <v>4.6235455089132333</v>
      </c>
      <c r="AO136" s="96">
        <f>'2016'!S135</f>
        <v>6.8978704173389458</v>
      </c>
      <c r="AP136" s="96">
        <f>'2017'!S135</f>
        <v>11.063486363883296</v>
      </c>
      <c r="AQ136" s="106">
        <f t="shared" si="115"/>
        <v>6.1672767225455782</v>
      </c>
      <c r="AR136" s="36"/>
      <c r="AS136" s="38"/>
    </row>
    <row r="137" spans="2:45" x14ac:dyDescent="0.35">
      <c r="B137" s="4">
        <f>'2008'!G136</f>
        <v>2008</v>
      </c>
      <c r="C137" s="4">
        <v>5</v>
      </c>
      <c r="D137" s="2">
        <f t="shared" si="106"/>
        <v>13</v>
      </c>
      <c r="E137" s="2">
        <f t="shared" si="113"/>
        <v>133</v>
      </c>
      <c r="F137" s="35">
        <f>'2008'!R136</f>
        <v>5.2356978478777485</v>
      </c>
      <c r="G137" s="35">
        <f>'2009'!R136</f>
        <v>6.5624600297197508</v>
      </c>
      <c r="H137" s="35">
        <f>'2010'!R136</f>
        <v>1.5497502867545998</v>
      </c>
      <c r="I137" s="35">
        <f>'2011'!R136</f>
        <v>4.9875024795252001</v>
      </c>
      <c r="J137" s="35">
        <f>'2012'!R136</f>
        <v>5.3746068160484999</v>
      </c>
      <c r="K137" s="35">
        <f>'2013'!R136</f>
        <v>2.7381347858202751</v>
      </c>
      <c r="L137" s="35">
        <f>'2014'!R136</f>
        <v>0</v>
      </c>
      <c r="M137" s="35">
        <f>'2015'!R136</f>
        <v>5.9740730584607995</v>
      </c>
      <c r="N137" s="35">
        <f>'2016'!R136</f>
        <v>4.2554733483530249</v>
      </c>
      <c r="O137" s="35">
        <f>'2017'!R136</f>
        <v>6.7974552827733747</v>
      </c>
      <c r="P137" s="107">
        <f t="shared" si="114"/>
        <v>4.3475153935333273</v>
      </c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36"/>
      <c r="AE137" s="36"/>
      <c r="AF137" s="36"/>
      <c r="AG137" s="96">
        <f>'2008'!S136</f>
        <v>6.2802791493819283</v>
      </c>
      <c r="AH137" s="96">
        <f>'2009'!S136</f>
        <v>8.5810689522189652</v>
      </c>
      <c r="AI137" s="96">
        <f>'2010'!S136</f>
        <v>2.2748644215908391</v>
      </c>
      <c r="AJ137" s="96">
        <f>'2011'!S136</f>
        <v>6.152599088985105</v>
      </c>
      <c r="AK137" s="96">
        <f>'2012'!S136</f>
        <v>5.4803045875043068</v>
      </c>
      <c r="AL137" s="96">
        <f>'2013'!S136</f>
        <v>5.0148588065231285</v>
      </c>
      <c r="AM137" s="96">
        <f>'2014'!S136</f>
        <v>0.3479462962962962</v>
      </c>
      <c r="AN137" s="96">
        <f>'2015'!S136</f>
        <v>7.8859129543157209</v>
      </c>
      <c r="AO137" s="96">
        <f>'2016'!S136</f>
        <v>6.0575082142348649</v>
      </c>
      <c r="AP137" s="96">
        <f>'2017'!S136</f>
        <v>11.16157756532092</v>
      </c>
      <c r="AQ137" s="106">
        <f t="shared" si="115"/>
        <v>5.9236920036372069</v>
      </c>
      <c r="AR137" s="36"/>
      <c r="AS137" s="38"/>
    </row>
    <row r="138" spans="2:45" x14ac:dyDescent="0.35">
      <c r="B138" s="4">
        <f>'2008'!G137</f>
        <v>2008</v>
      </c>
      <c r="C138" s="4">
        <v>5</v>
      </c>
      <c r="D138" s="2">
        <f t="shared" si="106"/>
        <v>14</v>
      </c>
      <c r="E138" s="2">
        <f t="shared" si="113"/>
        <v>134</v>
      </c>
      <c r="F138" s="35">
        <f>'2008'!R137</f>
        <v>5.0933963640037492</v>
      </c>
      <c r="G138" s="35">
        <f>'2009'!R137</f>
        <v>5.9522578195889997</v>
      </c>
      <c r="H138" s="35">
        <f>'2010'!R137</f>
        <v>2.62188028362345</v>
      </c>
      <c r="I138" s="35">
        <f>'2011'!R137</f>
        <v>5.0081545876964251</v>
      </c>
      <c r="J138" s="35">
        <f>'2012'!R137</f>
        <v>5.5744963460729986</v>
      </c>
      <c r="K138" s="35">
        <f>'2013'!R137</f>
        <v>3.3418931806552505</v>
      </c>
      <c r="L138" s="35">
        <f>'2014'!R137</f>
        <v>0</v>
      </c>
      <c r="M138" s="35">
        <f>'2015'!R137</f>
        <v>4.9342968318719995</v>
      </c>
      <c r="N138" s="35">
        <f>'2016'!R137</f>
        <v>6.1254428608211988</v>
      </c>
      <c r="O138" s="35">
        <f>'2017'!R137</f>
        <v>6.3892590265968003</v>
      </c>
      <c r="P138" s="107">
        <f t="shared" si="114"/>
        <v>4.5041077300930876</v>
      </c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36"/>
      <c r="AE138" s="36"/>
      <c r="AF138" s="36"/>
      <c r="AG138" s="96">
        <f>'2008'!S137</f>
        <v>6.9027887464675652</v>
      </c>
      <c r="AH138" s="96">
        <f>'2009'!S137</f>
        <v>7.4472949363869185</v>
      </c>
      <c r="AI138" s="96">
        <f>'2010'!S137</f>
        <v>3.6653846151334428</v>
      </c>
      <c r="AJ138" s="96">
        <f>'2011'!S137</f>
        <v>5.7555082474221066</v>
      </c>
      <c r="AK138" s="96">
        <f>'2012'!S137</f>
        <v>7.793469824645527</v>
      </c>
      <c r="AL138" s="96">
        <f>'2013'!S137</f>
        <v>5.9420350110974303</v>
      </c>
      <c r="AM138" s="96">
        <f>'2014'!S137</f>
        <v>0.33986513470681451</v>
      </c>
      <c r="AN138" s="96">
        <f>'2015'!S137</f>
        <v>6.6245761634422138</v>
      </c>
      <c r="AO138" s="96">
        <f>'2016'!S137</f>
        <v>7.6146508901606778</v>
      </c>
      <c r="AP138" s="96">
        <f>'2017'!S137</f>
        <v>9.5575764009751527</v>
      </c>
      <c r="AQ138" s="106">
        <f t="shared" si="115"/>
        <v>6.1643149970437836</v>
      </c>
      <c r="AR138" s="36"/>
      <c r="AS138" s="38"/>
    </row>
    <row r="139" spans="2:45" x14ac:dyDescent="0.35">
      <c r="B139" s="4">
        <f>'2008'!G138</f>
        <v>2008</v>
      </c>
      <c r="C139" s="4">
        <v>5</v>
      </c>
      <c r="D139" s="2">
        <f t="shared" si="106"/>
        <v>15</v>
      </c>
      <c r="E139" s="2">
        <f t="shared" si="113"/>
        <v>135</v>
      </c>
      <c r="F139" s="35">
        <f>'2008'!R138</f>
        <v>4.4831008382039998</v>
      </c>
      <c r="G139" s="35">
        <f>'2009'!R138</f>
        <v>6.6073365172120484</v>
      </c>
      <c r="H139" s="35">
        <f>'2010'!R138</f>
        <v>0.63166739246002501</v>
      </c>
      <c r="I139" s="35">
        <f>'2011'!R138</f>
        <v>5.0555973788700008</v>
      </c>
      <c r="J139" s="35">
        <f>'2012'!R138</f>
        <v>5.0589370975499994</v>
      </c>
      <c r="K139" s="35">
        <f>'2013'!R138</f>
        <v>4.4101574531519994</v>
      </c>
      <c r="L139" s="35">
        <f>'2014'!R138</f>
        <v>0</v>
      </c>
      <c r="M139" s="35">
        <f>'2015'!R138</f>
        <v>5.4085153972713735</v>
      </c>
      <c r="N139" s="35">
        <f>'2016'!R138</f>
        <v>6.7068528896333239</v>
      </c>
      <c r="O139" s="35">
        <f>'2017'!R138</f>
        <v>6.7228205512207495</v>
      </c>
      <c r="P139" s="107">
        <f t="shared" si="114"/>
        <v>4.5084985515573521</v>
      </c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36"/>
      <c r="AE139" s="36"/>
      <c r="AF139" s="36"/>
      <c r="AG139" s="96">
        <f>'2008'!S138</f>
        <v>6.5025235447460386</v>
      </c>
      <c r="AH139" s="96">
        <f>'2009'!S138</f>
        <v>8.8259032913709703</v>
      </c>
      <c r="AI139" s="96">
        <f>'2010'!S138</f>
        <v>1.5334770948874969</v>
      </c>
      <c r="AJ139" s="96">
        <f>'2011'!S138</f>
        <v>6.2517988864281646</v>
      </c>
      <c r="AK139" s="96">
        <f>'2012'!S138</f>
        <v>7.1714418929921901</v>
      </c>
      <c r="AL139" s="96">
        <f>'2013'!S138</f>
        <v>7.803401558206132</v>
      </c>
      <c r="AM139" s="96">
        <f>'2014'!S138</f>
        <v>0.36823093525179851</v>
      </c>
      <c r="AN139" s="96">
        <f>'2015'!S138</f>
        <v>6.8535741877108558</v>
      </c>
      <c r="AO139" s="96">
        <f>'2016'!S138</f>
        <v>7.9796405086762459</v>
      </c>
      <c r="AP139" s="96">
        <f>'2017'!S138</f>
        <v>8.4953779054876417</v>
      </c>
      <c r="AQ139" s="106">
        <f t="shared" si="115"/>
        <v>6.1785369805757542</v>
      </c>
      <c r="AR139" s="36"/>
      <c r="AS139" s="38"/>
    </row>
    <row r="140" spans="2:45" x14ac:dyDescent="0.35">
      <c r="B140" s="4">
        <f>'2008'!G139</f>
        <v>2008</v>
      </c>
      <c r="C140" s="4">
        <v>5</v>
      </c>
      <c r="D140" s="2">
        <f t="shared" si="106"/>
        <v>16</v>
      </c>
      <c r="E140" s="2">
        <f t="shared" si="113"/>
        <v>136</v>
      </c>
      <c r="F140" s="35">
        <f>'2008'!R139</f>
        <v>5.387753274837749</v>
      </c>
      <c r="G140" s="35">
        <f>'2009'!R139</f>
        <v>7.6033666037412013</v>
      </c>
      <c r="H140" s="35">
        <f>'2010'!R139</f>
        <v>2.5805400916349246</v>
      </c>
      <c r="I140" s="35">
        <f>'2011'!R139</f>
        <v>5.8315621054666495</v>
      </c>
      <c r="J140" s="35">
        <f>'2012'!R139</f>
        <v>4.6962338261999985</v>
      </c>
      <c r="K140" s="35">
        <f>'2013'!R139</f>
        <v>3.5399539691349005</v>
      </c>
      <c r="L140" s="35">
        <f>'2014'!R139</f>
        <v>0</v>
      </c>
      <c r="M140" s="35">
        <f>'2015'!R139</f>
        <v>6.823521664287</v>
      </c>
      <c r="N140" s="35">
        <f>'2016'!R139</f>
        <v>6.1342027464647986</v>
      </c>
      <c r="O140" s="35">
        <f>'2017'!R139</f>
        <v>6.7686294587003983</v>
      </c>
      <c r="P140" s="107">
        <f t="shared" si="114"/>
        <v>4.9365763740467621</v>
      </c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36"/>
      <c r="AE140" s="36"/>
      <c r="AF140" s="36"/>
      <c r="AG140" s="96">
        <f>'2008'!S139</f>
        <v>6.135808871972765</v>
      </c>
      <c r="AH140" s="96">
        <f>'2009'!S139</f>
        <v>9.8398659713283099</v>
      </c>
      <c r="AI140" s="96">
        <f>'2010'!S139</f>
        <v>4.7839217271173267</v>
      </c>
      <c r="AJ140" s="96">
        <f>'2011'!S139</f>
        <v>6.9122173584077569</v>
      </c>
      <c r="AK140" s="96">
        <f>'2012'!S139</f>
        <v>8.4512793485024478</v>
      </c>
      <c r="AL140" s="96">
        <f>'2013'!S139</f>
        <v>5.2132997959573695</v>
      </c>
      <c r="AM140" s="96">
        <f>'2014'!S139</f>
        <v>0.39870769230769226</v>
      </c>
      <c r="AN140" s="96">
        <f>'2015'!S139</f>
        <v>8.4504545527574173</v>
      </c>
      <c r="AO140" s="96">
        <f>'2016'!S139</f>
        <v>8.4577820206998986</v>
      </c>
      <c r="AP140" s="96">
        <f>'2017'!S139</f>
        <v>11.760295569511845</v>
      </c>
      <c r="AQ140" s="106">
        <f t="shared" si="115"/>
        <v>7.0403632908562823</v>
      </c>
      <c r="AR140" s="36"/>
      <c r="AS140" s="38"/>
    </row>
    <row r="141" spans="2:45" x14ac:dyDescent="0.35">
      <c r="B141" s="4">
        <f>'2008'!G140</f>
        <v>2008</v>
      </c>
      <c r="C141" s="4">
        <v>5</v>
      </c>
      <c r="D141" s="2">
        <f t="shared" si="106"/>
        <v>17</v>
      </c>
      <c r="E141" s="2">
        <f t="shared" si="113"/>
        <v>137</v>
      </c>
      <c r="F141" s="35">
        <f>'2008'!R140</f>
        <v>4.4963025496919995</v>
      </c>
      <c r="G141" s="35">
        <f>'2009'!R140</f>
        <v>7.8438978088582498</v>
      </c>
      <c r="H141" s="35">
        <f>'2010'!R140</f>
        <v>2.2884501376387498</v>
      </c>
      <c r="I141" s="35">
        <f>'2011'!R140</f>
        <v>6.1079103200214</v>
      </c>
      <c r="J141" s="35">
        <f>'2012'!R140</f>
        <v>4.4992640943449995</v>
      </c>
      <c r="K141" s="35">
        <f>'2013'!R140</f>
        <v>5.7642915763871985</v>
      </c>
      <c r="L141" s="35">
        <f>'2014'!R140</f>
        <v>0</v>
      </c>
      <c r="M141" s="35">
        <f>'2015'!R140</f>
        <v>2.5863803018927998</v>
      </c>
      <c r="N141" s="35">
        <f>'2016'!R140</f>
        <v>5.6182790756976004</v>
      </c>
      <c r="O141" s="35">
        <f>'2017'!R140</f>
        <v>6.9033605861429983</v>
      </c>
      <c r="P141" s="107">
        <f t="shared" si="114"/>
        <v>4.6108136450675996</v>
      </c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36"/>
      <c r="AE141" s="36"/>
      <c r="AF141" s="36"/>
      <c r="AG141" s="96">
        <f>'2008'!S140</f>
        <v>7.7928939428006849</v>
      </c>
      <c r="AH141" s="96">
        <f>'2009'!S140</f>
        <v>10.108788486010523</v>
      </c>
      <c r="AI141" s="96">
        <f>'2010'!S140</f>
        <v>3.7907510123546881</v>
      </c>
      <c r="AJ141" s="96">
        <f>'2011'!S140</f>
        <v>6.7572894430535708</v>
      </c>
      <c r="AK141" s="96">
        <f>'2012'!S140</f>
        <v>7.6245252680129401</v>
      </c>
      <c r="AL141" s="96">
        <f>'2013'!S140</f>
        <v>10.086851882886975</v>
      </c>
      <c r="AM141" s="96">
        <f>'2014'!S140</f>
        <v>0.41229999999999994</v>
      </c>
      <c r="AN141" s="96">
        <f>'2015'!S140</f>
        <v>3.4563226387802191</v>
      </c>
      <c r="AO141" s="96">
        <f>'2016'!S140</f>
        <v>6.8179123430515789</v>
      </c>
      <c r="AP141" s="96">
        <f>'2017'!S140</f>
        <v>13.320395803590163</v>
      </c>
      <c r="AQ141" s="106">
        <f t="shared" si="115"/>
        <v>7.0168030820541345</v>
      </c>
      <c r="AR141" s="36"/>
      <c r="AS141" s="38"/>
    </row>
    <row r="142" spans="2:45" x14ac:dyDescent="0.35">
      <c r="B142" s="4">
        <f>'2008'!G141</f>
        <v>2008</v>
      </c>
      <c r="C142" s="4">
        <v>5</v>
      </c>
      <c r="D142" s="2">
        <f t="shared" si="106"/>
        <v>18</v>
      </c>
      <c r="E142" s="2">
        <f t="shared" si="113"/>
        <v>138</v>
      </c>
      <c r="F142" s="35">
        <f>'2008'!R141</f>
        <v>5.7399241539682482</v>
      </c>
      <c r="G142" s="35">
        <f>'2009'!R141</f>
        <v>7.3204145866318484</v>
      </c>
      <c r="H142" s="35">
        <f>'2010'!R141</f>
        <v>2.5267736904812996</v>
      </c>
      <c r="I142" s="35">
        <f>'2011'!R141</f>
        <v>5.8594720853619</v>
      </c>
      <c r="J142" s="35">
        <f>'2012'!R141</f>
        <v>4.8618599298918763</v>
      </c>
      <c r="K142" s="35">
        <f>'2013'!R141</f>
        <v>5.8317941668013971</v>
      </c>
      <c r="L142" s="35">
        <f>'2014'!R141</f>
        <v>0</v>
      </c>
      <c r="M142" s="35">
        <f>'2015'!R141</f>
        <v>7.0307235820316238</v>
      </c>
      <c r="N142" s="35">
        <f>'2016'!R141</f>
        <v>3.954679866465975</v>
      </c>
      <c r="O142" s="35">
        <f>'2017'!R141</f>
        <v>6.9589126317364469</v>
      </c>
      <c r="P142" s="107">
        <f t="shared" si="114"/>
        <v>5.0084554693370613</v>
      </c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36"/>
      <c r="AE142" s="36"/>
      <c r="AF142" s="36"/>
      <c r="AG142" s="96">
        <f>'2008'!S141</f>
        <v>8.3492829740762176</v>
      </c>
      <c r="AH142" s="96">
        <f>'2009'!S141</f>
        <v>9.4311154140512379</v>
      </c>
      <c r="AI142" s="96">
        <f>'2010'!S141</f>
        <v>4.8633638798820229</v>
      </c>
      <c r="AJ142" s="96">
        <f>'2011'!S141</f>
        <v>6.8170760186849053</v>
      </c>
      <c r="AK142" s="96">
        <f>'2012'!S141</f>
        <v>7.8865681016460734</v>
      </c>
      <c r="AL142" s="96">
        <f>'2013'!S141</f>
        <v>9.2682436925115592</v>
      </c>
      <c r="AM142" s="96">
        <f>'2014'!S141</f>
        <v>0.38381032608695653</v>
      </c>
      <c r="AN142" s="96">
        <f>'2015'!S141</f>
        <v>9.42759893668382</v>
      </c>
      <c r="AO142" s="96">
        <f>'2016'!S141</f>
        <v>5.1430953818959981</v>
      </c>
      <c r="AP142" s="96">
        <f>'2017'!S141</f>
        <v>10.735273689621303</v>
      </c>
      <c r="AQ142" s="106">
        <f t="shared" si="115"/>
        <v>7.2305428415140103</v>
      </c>
      <c r="AR142" s="36"/>
      <c r="AS142" s="38"/>
    </row>
    <row r="143" spans="2:45" x14ac:dyDescent="0.35">
      <c r="B143" s="4">
        <f>'2008'!G142</f>
        <v>2008</v>
      </c>
      <c r="C143" s="4">
        <v>5</v>
      </c>
      <c r="D143" s="2">
        <f t="shared" si="106"/>
        <v>19</v>
      </c>
      <c r="E143" s="2">
        <f t="shared" ref="E143:E158" si="116">E142+1</f>
        <v>139</v>
      </c>
      <c r="F143" s="35">
        <f>'2008'!R142</f>
        <v>4.5989694309959992</v>
      </c>
      <c r="G143" s="35">
        <f>'2009'!R142</f>
        <v>3.8980442540581492</v>
      </c>
      <c r="H143" s="35">
        <f>'2010'!R142</f>
        <v>2.1085019205120004</v>
      </c>
      <c r="I143" s="35">
        <f>'2011'!R142</f>
        <v>5.7461038613639994</v>
      </c>
      <c r="J143" s="35">
        <f>'2012'!R142</f>
        <v>5.0993526049290008</v>
      </c>
      <c r="K143" s="35">
        <f>'2013'!R142</f>
        <v>6.7599835163999993</v>
      </c>
      <c r="L143" s="35">
        <f>'2014'!R142</f>
        <v>0</v>
      </c>
      <c r="M143" s="35">
        <f>'2015'!R142</f>
        <v>7.3633521955331238</v>
      </c>
      <c r="N143" s="35">
        <f>'2016'!R142</f>
        <v>6.0894681970163997</v>
      </c>
      <c r="O143" s="35">
        <f>'2017'!R142</f>
        <v>3.551363528642999</v>
      </c>
      <c r="P143" s="107">
        <f t="shared" si="114"/>
        <v>4.5215139509451676</v>
      </c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36"/>
      <c r="AE143" s="36"/>
      <c r="AF143" s="36"/>
      <c r="AG143" s="96">
        <f>'2008'!S142</f>
        <v>8.1255629145813941</v>
      </c>
      <c r="AH143" s="96">
        <f>'2009'!S142</f>
        <v>4.6564487690925418</v>
      </c>
      <c r="AI143" s="96">
        <f>'2010'!S142</f>
        <v>3.9532621516375714</v>
      </c>
      <c r="AJ143" s="96">
        <f>'2011'!S142</f>
        <v>7.1246546649185278</v>
      </c>
      <c r="AK143" s="96">
        <f>'2012'!S142</f>
        <v>7.6301239215147634</v>
      </c>
      <c r="AL143" s="96">
        <f>'2013'!S142</f>
        <v>10.217180215266215</v>
      </c>
      <c r="AM143" s="96">
        <f>'2014'!S142</f>
        <v>0.35561428571428566</v>
      </c>
      <c r="AN143" s="96">
        <f>'2015'!S142</f>
        <v>9.718159717938013</v>
      </c>
      <c r="AO143" s="96">
        <f>'2016'!S142</f>
        <v>7.7017881834915736</v>
      </c>
      <c r="AP143" s="96">
        <f>'2017'!S142</f>
        <v>5.7649617455447704</v>
      </c>
      <c r="AQ143" s="106">
        <f t="shared" si="115"/>
        <v>6.5247756569699664</v>
      </c>
      <c r="AR143" s="36"/>
      <c r="AS143" s="38"/>
    </row>
    <row r="144" spans="2:45" x14ac:dyDescent="0.35">
      <c r="B144" s="4">
        <f>'2008'!G143</f>
        <v>2008</v>
      </c>
      <c r="C144" s="4">
        <v>5</v>
      </c>
      <c r="D144" s="2">
        <f t="shared" si="106"/>
        <v>20</v>
      </c>
      <c r="E144" s="2">
        <f t="shared" si="116"/>
        <v>140</v>
      </c>
      <c r="F144" s="35">
        <f>'2008'!R143</f>
        <v>5.6083920349995013</v>
      </c>
      <c r="G144" s="35">
        <f>'2009'!R143</f>
        <v>6.6383158459147484</v>
      </c>
      <c r="H144" s="35">
        <f>'2010'!R143</f>
        <v>1.4572033669698747</v>
      </c>
      <c r="I144" s="35">
        <f>'2011'!R143</f>
        <v>4.2943078918451247</v>
      </c>
      <c r="J144" s="35">
        <f>'2012'!R143</f>
        <v>5.351231240964001</v>
      </c>
      <c r="K144" s="35">
        <f>'2013'!R143</f>
        <v>2.7924316128818996</v>
      </c>
      <c r="L144" s="35">
        <f>'2014'!R143</f>
        <v>0</v>
      </c>
      <c r="M144" s="35">
        <f>'2015'!R143</f>
        <v>0</v>
      </c>
      <c r="N144" s="35">
        <f>'2016'!R143</f>
        <v>6.473125992975449</v>
      </c>
      <c r="O144" s="35">
        <f>'2017'!R143</f>
        <v>4.9873357391587492</v>
      </c>
      <c r="P144" s="107">
        <f t="shared" si="114"/>
        <v>3.7602343725709355</v>
      </c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36"/>
      <c r="AE144" s="36"/>
      <c r="AF144" s="36"/>
      <c r="AG144" s="96">
        <f>'2008'!S143</f>
        <v>10.455165980357082</v>
      </c>
      <c r="AH144" s="96">
        <f>'2009'!S143</f>
        <v>8.13554262153915</v>
      </c>
      <c r="AI144" s="96">
        <f>'2010'!S143</f>
        <v>2.0299325810139903</v>
      </c>
      <c r="AJ144" s="96">
        <f>'2011'!S143</f>
        <v>4.7478427767156317</v>
      </c>
      <c r="AK144" s="96">
        <f>'2012'!S143</f>
        <v>7.0679093534459643</v>
      </c>
      <c r="AL144" s="96">
        <f>'2013'!S143</f>
        <v>3.650219452965652</v>
      </c>
      <c r="AM144" s="96">
        <f>'2014'!S143</f>
        <v>0.35197504201680663</v>
      </c>
      <c r="AN144" s="96">
        <f>'2015'!S143</f>
        <v>0.44774517857142865</v>
      </c>
      <c r="AO144" s="96">
        <f>'2016'!S143</f>
        <v>8.7140477594092545</v>
      </c>
      <c r="AP144" s="96">
        <f>'2017'!S143</f>
        <v>7.2756398136796347</v>
      </c>
      <c r="AQ144" s="106">
        <f t="shared" si="115"/>
        <v>5.2876020559714592</v>
      </c>
      <c r="AR144" s="36"/>
      <c r="AS144" s="38"/>
    </row>
    <row r="145" spans="2:55" x14ac:dyDescent="0.35">
      <c r="B145" s="4">
        <f>'2008'!G144</f>
        <v>2008</v>
      </c>
      <c r="C145" s="4">
        <v>5</v>
      </c>
      <c r="D145" s="2">
        <f t="shared" si="106"/>
        <v>21</v>
      </c>
      <c r="E145" s="2">
        <f t="shared" si="116"/>
        <v>141</v>
      </c>
      <c r="F145" s="35">
        <f>'2008'!R144</f>
        <v>5.7927813412679994</v>
      </c>
      <c r="G145" s="35">
        <f>'2009'!R144</f>
        <v>5.0817638291602485</v>
      </c>
      <c r="H145" s="35">
        <f>'2010'!R144</f>
        <v>0.53278532102039988</v>
      </c>
      <c r="I145" s="35">
        <f>'2011'!R144</f>
        <v>6.0411839686327484</v>
      </c>
      <c r="J145" s="35">
        <f>'2012'!R144</f>
        <v>5.5133942282820003</v>
      </c>
      <c r="K145" s="35">
        <f>'2013'!R144</f>
        <v>2.2004063128021492</v>
      </c>
      <c r="L145" s="35">
        <f>'2014'!R144</f>
        <v>0</v>
      </c>
      <c r="M145" s="35">
        <f>'2015'!R144</f>
        <v>0</v>
      </c>
      <c r="N145" s="35">
        <f>'2016'!R144</f>
        <v>6.7729498513913251</v>
      </c>
      <c r="O145" s="35">
        <f>'2017'!R144</f>
        <v>3.6864320658992993</v>
      </c>
      <c r="P145" s="107">
        <f t="shared" si="114"/>
        <v>3.5621696918456167</v>
      </c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36"/>
      <c r="AE145" s="36"/>
      <c r="AF145" s="36"/>
      <c r="AG145" s="96">
        <f>'2008'!S144</f>
        <v>10.181213356552865</v>
      </c>
      <c r="AH145" s="96">
        <f>'2009'!S144</f>
        <v>5.7876066452384496</v>
      </c>
      <c r="AI145" s="96">
        <f>'2010'!S144</f>
        <v>1.2168166023356974</v>
      </c>
      <c r="AJ145" s="96">
        <f>'2011'!S144</f>
        <v>6.7180680145249552</v>
      </c>
      <c r="AK145" s="96">
        <f>'2012'!S144</f>
        <v>7.9672319082353171</v>
      </c>
      <c r="AL145" s="96">
        <f>'2013'!S144</f>
        <v>2.7812202336137051</v>
      </c>
      <c r="AM145" s="96">
        <f>'2014'!S144</f>
        <v>0.37297779349363502</v>
      </c>
      <c r="AN145" s="96">
        <f>'2015'!S144</f>
        <v>0.4213615384615384</v>
      </c>
      <c r="AO145" s="96">
        <f>'2016'!S144</f>
        <v>9.4788897731788317</v>
      </c>
      <c r="AP145" s="96">
        <f>'2017'!S144</f>
        <v>4.6601376684804308</v>
      </c>
      <c r="AQ145" s="106">
        <f t="shared" si="115"/>
        <v>4.9585523534115428</v>
      </c>
      <c r="AR145" s="36"/>
      <c r="AS145" s="38"/>
    </row>
    <row r="146" spans="2:55" x14ac:dyDescent="0.35">
      <c r="B146" s="4">
        <f>'2008'!G145</f>
        <v>2008</v>
      </c>
      <c r="C146" s="4">
        <v>5</v>
      </c>
      <c r="D146" s="2">
        <f t="shared" si="106"/>
        <v>22</v>
      </c>
      <c r="E146" s="2">
        <f t="shared" si="116"/>
        <v>142</v>
      </c>
      <c r="F146" s="35">
        <f>'2008'!R145</f>
        <v>6.0468553512000005</v>
      </c>
      <c r="G146" s="35">
        <f>'2009'!R145</f>
        <v>6.802483401143399</v>
      </c>
      <c r="H146" s="35">
        <f>'2010'!R145</f>
        <v>2.6501532123575995</v>
      </c>
      <c r="I146" s="35">
        <f>'2011'!R145</f>
        <v>6.4756081897708491</v>
      </c>
      <c r="J146" s="35">
        <f>'2012'!R145</f>
        <v>4.5585023544314973</v>
      </c>
      <c r="K146" s="35">
        <f>'2013'!R145</f>
        <v>6.8001927470369994</v>
      </c>
      <c r="L146" s="35">
        <f>'2014'!R145</f>
        <v>0</v>
      </c>
      <c r="M146" s="35">
        <f>'2015'!R145</f>
        <v>2.8183971889162494</v>
      </c>
      <c r="N146" s="35">
        <f>'2016'!R145</f>
        <v>6.1593252890999981</v>
      </c>
      <c r="O146" s="35">
        <f>'2017'!R145</f>
        <v>5.8764027400966503</v>
      </c>
      <c r="P146" s="107">
        <f t="shared" si="114"/>
        <v>4.8187920474053243</v>
      </c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36"/>
      <c r="AE146" s="36"/>
      <c r="AF146" s="36"/>
      <c r="AG146" s="96">
        <f>'2008'!S145</f>
        <v>7.7502542322079631</v>
      </c>
      <c r="AH146" s="96">
        <f>'2009'!S145</f>
        <v>7.9545418300877628</v>
      </c>
      <c r="AI146" s="96">
        <f>'2010'!S145</f>
        <v>4.450497354877303</v>
      </c>
      <c r="AJ146" s="96">
        <f>'2011'!S145</f>
        <v>8.5944726009073236</v>
      </c>
      <c r="AK146" s="96">
        <f>'2012'!S145</f>
        <v>6.8381865250503902</v>
      </c>
      <c r="AL146" s="96">
        <f>'2013'!S145</f>
        <v>9.373129463239378</v>
      </c>
      <c r="AM146" s="96">
        <f>'2014'!S145</f>
        <v>0.36414817518248171</v>
      </c>
      <c r="AN146" s="96">
        <f>'2015'!S145</f>
        <v>3.017444395773071</v>
      </c>
      <c r="AO146" s="96">
        <f>'2016'!S145</f>
        <v>8.218485112295367</v>
      </c>
      <c r="AP146" s="96">
        <f>'2017'!S145</f>
        <v>7.1332364250187581</v>
      </c>
      <c r="AQ146" s="106">
        <f t="shared" si="115"/>
        <v>6.3694396114639797</v>
      </c>
      <c r="AR146" s="36"/>
      <c r="AS146" s="38"/>
    </row>
    <row r="147" spans="2:55" x14ac:dyDescent="0.35">
      <c r="B147" s="4">
        <f>'2008'!G146</f>
        <v>2008</v>
      </c>
      <c r="C147" s="4">
        <v>5</v>
      </c>
      <c r="D147" s="2">
        <f t="shared" si="106"/>
        <v>23</v>
      </c>
      <c r="E147" s="2">
        <f t="shared" si="116"/>
        <v>143</v>
      </c>
      <c r="F147" s="35">
        <f>'2008'!R146</f>
        <v>6.5026680148080001</v>
      </c>
      <c r="G147" s="35">
        <f>'2009'!R146</f>
        <v>2.6192077719767997</v>
      </c>
      <c r="H147" s="35">
        <f>'2010'!R146</f>
        <v>0.33741718072649995</v>
      </c>
      <c r="I147" s="35">
        <f>'2011'!R146</f>
        <v>6.3935073452118001</v>
      </c>
      <c r="J147" s="35">
        <f>'2012'!R146</f>
        <v>4.2798298430160004</v>
      </c>
      <c r="K147" s="35">
        <f>'2013'!R146</f>
        <v>7.3376766347753231</v>
      </c>
      <c r="L147" s="35">
        <f>'2014'!R146</f>
        <v>0</v>
      </c>
      <c r="M147" s="35">
        <f>'2015'!R146</f>
        <v>0</v>
      </c>
      <c r="N147" s="35">
        <f>'2016'!R146</f>
        <v>7.0970065612087492</v>
      </c>
      <c r="O147" s="35">
        <f>'2017'!R146</f>
        <v>2.1987222105442497</v>
      </c>
      <c r="P147" s="107">
        <f t="shared" si="114"/>
        <v>3.6766035562267421</v>
      </c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36"/>
      <c r="AE147" s="36"/>
      <c r="AF147" s="36"/>
      <c r="AG147" s="96">
        <f>'2008'!S146</f>
        <v>9.2343255520218221</v>
      </c>
      <c r="AH147" s="96">
        <f>'2009'!S146</f>
        <v>3.7693939304227646</v>
      </c>
      <c r="AI147" s="96">
        <f>'2010'!S146</f>
        <v>0.86639547559613717</v>
      </c>
      <c r="AJ147" s="96">
        <f>'2011'!S146</f>
        <v>8.153336515527835</v>
      </c>
      <c r="AK147" s="96">
        <f>'2012'!S146</f>
        <v>7.9491684937248426</v>
      </c>
      <c r="AL147" s="96">
        <f>'2013'!S146</f>
        <v>8.4201349905961855</v>
      </c>
      <c r="AM147" s="96">
        <f>'2014'!S146</f>
        <v>0.39899633204633206</v>
      </c>
      <c r="AN147" s="96">
        <f>'2015'!S146</f>
        <v>0.39196297193877555</v>
      </c>
      <c r="AO147" s="96">
        <f>'2016'!S146</f>
        <v>8.5608516791905842</v>
      </c>
      <c r="AP147" s="96">
        <f>'2017'!S146</f>
        <v>3.1590824480947255</v>
      </c>
      <c r="AQ147" s="106">
        <f t="shared" si="115"/>
        <v>5.0903648389160008</v>
      </c>
      <c r="AR147" s="36"/>
      <c r="AS147" s="38"/>
    </row>
    <row r="148" spans="2:55" x14ac:dyDescent="0.35">
      <c r="B148" s="4">
        <f>'2008'!G147</f>
        <v>2008</v>
      </c>
      <c r="C148" s="4">
        <v>5</v>
      </c>
      <c r="D148" s="2">
        <f t="shared" si="106"/>
        <v>24</v>
      </c>
      <c r="E148" s="2">
        <f t="shared" si="116"/>
        <v>144</v>
      </c>
      <c r="F148" s="35">
        <f>'2008'!R147</f>
        <v>6.4461776556059993</v>
      </c>
      <c r="G148" s="35">
        <f>'2009'!R147</f>
        <v>5.4518478787930507</v>
      </c>
      <c r="H148" s="35">
        <f>'2010'!R147</f>
        <v>2.6679460547603995</v>
      </c>
      <c r="I148" s="35">
        <f>'2011'!R147</f>
        <v>6.8036507064923244</v>
      </c>
      <c r="J148" s="35">
        <f>'2012'!R147</f>
        <v>5.0364529326719998</v>
      </c>
      <c r="K148" s="35">
        <f>'2013'!R147</f>
        <v>7.2876094631949</v>
      </c>
      <c r="L148" s="35">
        <f>'2014'!R147</f>
        <v>0</v>
      </c>
      <c r="M148" s="35">
        <f>'2015'!R147</f>
        <v>5.3750131075599725</v>
      </c>
      <c r="N148" s="35">
        <f>'2016'!R147</f>
        <v>6.0357601181558973</v>
      </c>
      <c r="O148" s="35">
        <f>'2017'!R147</f>
        <v>4.7659010945674503</v>
      </c>
      <c r="P148" s="107">
        <f t="shared" si="114"/>
        <v>4.9870359011801995</v>
      </c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36"/>
      <c r="AE148" s="36"/>
      <c r="AF148" s="36"/>
      <c r="AG148" s="96">
        <f>'2008'!S147</f>
        <v>7.7612306939080229</v>
      </c>
      <c r="AH148" s="96">
        <f>'2009'!S147</f>
        <v>7.0057722433486589</v>
      </c>
      <c r="AI148" s="96">
        <f>'2010'!S147</f>
        <v>4.3534174549629112</v>
      </c>
      <c r="AJ148" s="96">
        <f>'2011'!S147</f>
        <v>9.7091280232851247</v>
      </c>
      <c r="AK148" s="96">
        <f>'2012'!S147</f>
        <v>7.8398243665910536</v>
      </c>
      <c r="AL148" s="96">
        <f>'2013'!S147</f>
        <v>8.0071508860902743</v>
      </c>
      <c r="AM148" s="96">
        <f>'2014'!S147</f>
        <v>0.41473942060085833</v>
      </c>
      <c r="AN148" s="96">
        <f>'2015'!S147</f>
        <v>7.5827508647941233</v>
      </c>
      <c r="AO148" s="96">
        <f>'2016'!S147</f>
        <v>7.8958587771103739</v>
      </c>
      <c r="AP148" s="96">
        <f>'2017'!S147</f>
        <v>6.7918463741487223</v>
      </c>
      <c r="AQ148" s="106">
        <f t="shared" si="115"/>
        <v>6.7361719104840123</v>
      </c>
      <c r="AR148" s="36"/>
      <c r="AS148" s="38"/>
    </row>
    <row r="149" spans="2:55" x14ac:dyDescent="0.35">
      <c r="B149" s="4">
        <f>'2008'!G148</f>
        <v>2008</v>
      </c>
      <c r="C149" s="4">
        <v>5</v>
      </c>
      <c r="D149" s="2">
        <f t="shared" si="106"/>
        <v>25</v>
      </c>
      <c r="E149" s="2">
        <f t="shared" si="116"/>
        <v>145</v>
      </c>
      <c r="F149" s="35">
        <f>'2008'!R148</f>
        <v>4.0055996485799996</v>
      </c>
      <c r="G149" s="35">
        <f>'2009'!R148</f>
        <v>6.7257602403618</v>
      </c>
      <c r="H149" s="35">
        <f>'2010'!R148</f>
        <v>2.6988260513891249</v>
      </c>
      <c r="I149" s="35">
        <f>'2011'!R148</f>
        <v>6.9125693692679979</v>
      </c>
      <c r="J149" s="35">
        <f>'2012'!R148</f>
        <v>5.0634457177679995</v>
      </c>
      <c r="K149" s="35">
        <f>'2013'!R148</f>
        <v>3.4387786651296</v>
      </c>
      <c r="L149" s="35">
        <f>'2014'!R148</f>
        <v>0</v>
      </c>
      <c r="M149" s="35">
        <f>'2015'!R148</f>
        <v>7.1686273194364496</v>
      </c>
      <c r="N149" s="35">
        <f>'2016'!R148</f>
        <v>6.298930441275</v>
      </c>
      <c r="O149" s="35">
        <f>'2017'!R148</f>
        <v>6.5144798139629998</v>
      </c>
      <c r="P149" s="107">
        <f t="shared" si="114"/>
        <v>4.8827017267170962</v>
      </c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36"/>
      <c r="AE149" s="36"/>
      <c r="AF149" s="36"/>
      <c r="AG149" s="96">
        <f>'2008'!S148</f>
        <v>5.2113430260992075</v>
      </c>
      <c r="AH149" s="96">
        <f>'2009'!S148</f>
        <v>10.706333645532391</v>
      </c>
      <c r="AI149" s="96">
        <f>'2010'!S148</f>
        <v>4.5658468710248794</v>
      </c>
      <c r="AJ149" s="96">
        <f>'2011'!S148</f>
        <v>10.388279314920213</v>
      </c>
      <c r="AK149" s="96">
        <f>'2012'!S148</f>
        <v>7.6717201778351454</v>
      </c>
      <c r="AL149" s="96">
        <f>'2013'!S148</f>
        <v>4.9983127738745488</v>
      </c>
      <c r="AM149" s="96">
        <f>'2014'!S148</f>
        <v>0.42315395184135968</v>
      </c>
      <c r="AN149" s="96">
        <f>'2015'!S148</f>
        <v>9.7264214389588552</v>
      </c>
      <c r="AO149" s="96">
        <f>'2016'!S148</f>
        <v>9.0837185408406889</v>
      </c>
      <c r="AP149" s="96">
        <f>'2017'!S148</f>
        <v>8.5186041550976626</v>
      </c>
      <c r="AQ149" s="106">
        <f t="shared" si="115"/>
        <v>7.1293733896024944</v>
      </c>
      <c r="AR149" s="36"/>
      <c r="AS149" s="38"/>
    </row>
    <row r="150" spans="2:55" x14ac:dyDescent="0.35">
      <c r="B150" s="4">
        <f>'2008'!G149</f>
        <v>2008</v>
      </c>
      <c r="C150" s="4">
        <v>5</v>
      </c>
      <c r="D150" s="2">
        <f t="shared" si="106"/>
        <v>26</v>
      </c>
      <c r="E150" s="2">
        <f t="shared" si="116"/>
        <v>146</v>
      </c>
      <c r="F150" s="35">
        <f>'2008'!R149</f>
        <v>5.7379485630284988</v>
      </c>
      <c r="G150" s="35">
        <f>'2009'!R149</f>
        <v>3.9668564562164983</v>
      </c>
      <c r="H150" s="35">
        <f>'2010'!R149</f>
        <v>1.7014403092001997</v>
      </c>
      <c r="I150" s="35">
        <f>'2011'!R149</f>
        <v>6.4215300406124989</v>
      </c>
      <c r="J150" s="35">
        <f>'2012'!R149</f>
        <v>4.3348025947590001</v>
      </c>
      <c r="K150" s="35">
        <f>'2013'!R149</f>
        <v>6.9913112180943733</v>
      </c>
      <c r="L150" s="35">
        <f>'2014'!R149</f>
        <v>0</v>
      </c>
      <c r="M150" s="35">
        <f>'2015'!R149</f>
        <v>6.8512374002501994</v>
      </c>
      <c r="N150" s="35">
        <f>'2016'!R149</f>
        <v>6.5548762898568755</v>
      </c>
      <c r="O150" s="35">
        <f>'2017'!R149</f>
        <v>4.181281129525499</v>
      </c>
      <c r="P150" s="107">
        <f t="shared" si="114"/>
        <v>4.6741284001543653</v>
      </c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36"/>
      <c r="AE150" s="36"/>
      <c r="AF150" s="36"/>
      <c r="AG150" s="96">
        <f>'2008'!S149</f>
        <v>6.8770033266378423</v>
      </c>
      <c r="AH150" s="96">
        <f>'2009'!S149</f>
        <v>5.5946997094742299</v>
      </c>
      <c r="AI150" s="96">
        <f>'2010'!S149</f>
        <v>2.4121894774105317</v>
      </c>
      <c r="AJ150" s="96">
        <f>'2011'!S149</f>
        <v>8.5797003221457988</v>
      </c>
      <c r="AK150" s="96">
        <f>'2012'!S149</f>
        <v>6.069041359537974</v>
      </c>
      <c r="AL150" s="96">
        <f>'2013'!S149</f>
        <v>11.384142339995529</v>
      </c>
      <c r="AM150" s="96">
        <f>'2014'!S149</f>
        <v>0.41276807947019867</v>
      </c>
      <c r="AN150" s="96">
        <f>'2015'!S149</f>
        <v>9.492061464329181</v>
      </c>
      <c r="AO150" s="96">
        <f>'2016'!S149</f>
        <v>9.085217003470536</v>
      </c>
      <c r="AP150" s="96">
        <f>'2017'!S149</f>
        <v>5.8732163925789296</v>
      </c>
      <c r="AQ150" s="106">
        <f t="shared" si="115"/>
        <v>6.5780039475050742</v>
      </c>
      <c r="AR150" s="36"/>
      <c r="AS150" s="38"/>
    </row>
    <row r="151" spans="2:55" x14ac:dyDescent="0.35">
      <c r="B151" s="4">
        <f>'2008'!G150</f>
        <v>2008</v>
      </c>
      <c r="C151" s="4">
        <v>5</v>
      </c>
      <c r="D151" s="2">
        <f t="shared" si="106"/>
        <v>27</v>
      </c>
      <c r="E151" s="2">
        <f t="shared" si="116"/>
        <v>147</v>
      </c>
      <c r="F151" s="35">
        <f>'2008'!R150</f>
        <v>5.306402884711499</v>
      </c>
      <c r="G151" s="35">
        <f>'2009'!R150</f>
        <v>6.6340696146239262</v>
      </c>
      <c r="H151" s="35">
        <f>'2010'!R150</f>
        <v>3.1071845049324742</v>
      </c>
      <c r="I151" s="35">
        <f>'2011'!R150</f>
        <v>6.2924674717103235</v>
      </c>
      <c r="J151" s="35">
        <f>'2012'!R150</f>
        <v>4.8062112534675006</v>
      </c>
      <c r="K151" s="35">
        <f>'2013'!R150</f>
        <v>7.3848215525107497</v>
      </c>
      <c r="L151" s="35">
        <f>'2014'!R150</f>
        <v>0</v>
      </c>
      <c r="M151" s="35">
        <f>'2015'!R150</f>
        <v>4.8556635239027246</v>
      </c>
      <c r="N151" s="35">
        <f>'2016'!R150</f>
        <v>4.2325924690979999</v>
      </c>
      <c r="O151" s="35">
        <f>'2017'!R150</f>
        <v>6.8944052287296005</v>
      </c>
      <c r="P151" s="107">
        <f t="shared" si="114"/>
        <v>4.9513818503686808</v>
      </c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36"/>
      <c r="AE151" s="36"/>
      <c r="AF151" s="36"/>
      <c r="AG151" s="96">
        <f>'2008'!S150</f>
        <v>6.8345002214931583</v>
      </c>
      <c r="AH151" s="96">
        <f>'2009'!S150</f>
        <v>9.0669232706327634</v>
      </c>
      <c r="AI151" s="96">
        <f>'2010'!S150</f>
        <v>4.2464085882124456</v>
      </c>
      <c r="AJ151" s="96">
        <f>'2011'!S150</f>
        <v>7.6424157311685663</v>
      </c>
      <c r="AK151" s="96">
        <f>'2012'!S150</f>
        <v>6.5532906806893738</v>
      </c>
      <c r="AL151" s="96">
        <f>'2013'!S150</f>
        <v>10.277795252700306</v>
      </c>
      <c r="AM151" s="96">
        <f>'2014'!S150</f>
        <v>0.38977250996015933</v>
      </c>
      <c r="AN151" s="96">
        <f>'2015'!S150</f>
        <v>5.5810854847008349</v>
      </c>
      <c r="AO151" s="96">
        <f>'2016'!S150</f>
        <v>5.3517942761221438</v>
      </c>
      <c r="AP151" s="96">
        <f>'2017'!S150</f>
        <v>9.1655043574739352</v>
      </c>
      <c r="AQ151" s="106">
        <f t="shared" si="115"/>
        <v>6.5109490373153687</v>
      </c>
      <c r="AR151" s="36"/>
      <c r="AS151" s="38"/>
    </row>
    <row r="152" spans="2:55" x14ac:dyDescent="0.35">
      <c r="B152" s="4">
        <f>'2008'!G151</f>
        <v>2008</v>
      </c>
      <c r="C152" s="4">
        <v>5</v>
      </c>
      <c r="D152" s="2">
        <f t="shared" si="106"/>
        <v>28</v>
      </c>
      <c r="E152" s="2">
        <f t="shared" si="116"/>
        <v>148</v>
      </c>
      <c r="F152" s="35">
        <f>'2008'!R151</f>
        <v>5.687252370168749</v>
      </c>
      <c r="G152" s="35">
        <f>'2009'!R151</f>
        <v>6.510991526915249</v>
      </c>
      <c r="H152" s="35">
        <f>'2010'!R151</f>
        <v>3.4091060013604499</v>
      </c>
      <c r="I152" s="35">
        <f>'2011'!R151</f>
        <v>4.8499069293956252</v>
      </c>
      <c r="J152" s="35">
        <f>'2012'!R151</f>
        <v>4.5053050560749996</v>
      </c>
      <c r="K152" s="35">
        <f>'2013'!R151</f>
        <v>6.1567438830144017</v>
      </c>
      <c r="L152" s="35">
        <f>'2014'!R151</f>
        <v>0</v>
      </c>
      <c r="M152" s="35">
        <f>'2015'!R151</f>
        <v>6.7212742123583986</v>
      </c>
      <c r="N152" s="35">
        <f>'2016'!R151</f>
        <v>2.8828009624169995</v>
      </c>
      <c r="O152" s="35">
        <f>'2017'!R151</f>
        <v>6.8664517833779994</v>
      </c>
      <c r="P152" s="107">
        <f t="shared" si="114"/>
        <v>4.7589832725082868</v>
      </c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36"/>
      <c r="AE152" s="36"/>
      <c r="AF152" s="36"/>
      <c r="AG152" s="96">
        <f>'2008'!S151</f>
        <v>9.9209675800370718</v>
      </c>
      <c r="AH152" s="96">
        <f>'2009'!S151</f>
        <v>9.5762915202163974</v>
      </c>
      <c r="AI152" s="96">
        <f>'2010'!S151</f>
        <v>4.7504828779343393</v>
      </c>
      <c r="AJ152" s="96">
        <f>'2011'!S151</f>
        <v>5.1927257678038519</v>
      </c>
      <c r="AK152" s="96">
        <f>'2012'!S151</f>
        <v>6.9182728500483552</v>
      </c>
      <c r="AL152" s="96">
        <f>'2013'!S151</f>
        <v>10.101068709567322</v>
      </c>
      <c r="AM152" s="96">
        <f>'2014'!S151</f>
        <v>0.39181304347826079</v>
      </c>
      <c r="AN152" s="96">
        <f>'2015'!S151</f>
        <v>9.998796442131658</v>
      </c>
      <c r="AO152" s="96">
        <f>'2016'!S151</f>
        <v>3.9366382361411718</v>
      </c>
      <c r="AP152" s="96">
        <f>'2017'!S151</f>
        <v>11.165966727367813</v>
      </c>
      <c r="AQ152" s="106">
        <f t="shared" si="115"/>
        <v>7.1953023754726235</v>
      </c>
      <c r="AR152" s="36"/>
      <c r="AS152" s="38"/>
    </row>
    <row r="153" spans="2:55" x14ac:dyDescent="0.35">
      <c r="B153" s="4">
        <f>'2008'!G152</f>
        <v>2008</v>
      </c>
      <c r="C153" s="4">
        <v>5</v>
      </c>
      <c r="D153" s="2">
        <f t="shared" si="106"/>
        <v>29</v>
      </c>
      <c r="E153" s="2">
        <f t="shared" si="116"/>
        <v>149</v>
      </c>
      <c r="F153" s="35">
        <f>'2008'!R152</f>
        <v>5.7428329015979998</v>
      </c>
      <c r="G153" s="35">
        <f>'2009'!R152</f>
        <v>6.5253889068041984</v>
      </c>
      <c r="H153" s="35">
        <f>'2010'!R152</f>
        <v>1.5377839028268752</v>
      </c>
      <c r="I153" s="35">
        <f>'2011'!R152</f>
        <v>4.3591118176685999</v>
      </c>
      <c r="J153" s="35">
        <f>'2012'!R152</f>
        <v>5.3381031997409982</v>
      </c>
      <c r="K153" s="35">
        <f>'2013'!R152</f>
        <v>6.9642836851900505</v>
      </c>
      <c r="L153" s="35">
        <f>'2014'!R152</f>
        <v>0</v>
      </c>
      <c r="M153" s="35">
        <f>'2015'!R152</f>
        <v>7.0637879020176007</v>
      </c>
      <c r="N153" s="35">
        <f>'2016'!R152</f>
        <v>2.9166057913499999</v>
      </c>
      <c r="O153" s="35">
        <f>'2017'!R152</f>
        <v>7.5674012715032974</v>
      </c>
      <c r="P153" s="107">
        <f t="shared" si="114"/>
        <v>4.8015299378699625</v>
      </c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36"/>
      <c r="AE153" s="36"/>
      <c r="AF153" s="36"/>
      <c r="AG153" s="96">
        <f>'2008'!S152</f>
        <v>8.0895579888856357</v>
      </c>
      <c r="AH153" s="96">
        <f>'2009'!S152</f>
        <v>9.4318261294071615</v>
      </c>
      <c r="AI153" s="96">
        <f>'2010'!S152</f>
        <v>3.1953569683075398</v>
      </c>
      <c r="AJ153" s="96">
        <f>'2011'!S152</f>
        <v>4.3836176107387788</v>
      </c>
      <c r="AK153" s="96">
        <f>'2012'!S152</f>
        <v>6.890315859718025</v>
      </c>
      <c r="AL153" s="96">
        <f>'2013'!S152</f>
        <v>11.672968329333584</v>
      </c>
      <c r="AM153" s="96">
        <f>'2014'!S152</f>
        <v>0.41698077065351419</v>
      </c>
      <c r="AN153" s="96">
        <f>'2015'!S152</f>
        <v>8.4259547488405762</v>
      </c>
      <c r="AO153" s="96">
        <f>'2016'!S152</f>
        <v>4.1867767472176354</v>
      </c>
      <c r="AP153" s="96">
        <f>'2017'!S152</f>
        <v>10.024659860061464</v>
      </c>
      <c r="AQ153" s="106">
        <f t="shared" si="115"/>
        <v>6.6718015013163923</v>
      </c>
      <c r="AR153" s="36"/>
      <c r="AS153" s="38"/>
    </row>
    <row r="154" spans="2:55" x14ac:dyDescent="0.35">
      <c r="B154" s="4">
        <f>'2008'!G153</f>
        <v>2008</v>
      </c>
      <c r="C154" s="4">
        <v>5</v>
      </c>
      <c r="D154" s="2">
        <f t="shared" si="106"/>
        <v>30</v>
      </c>
      <c r="E154" s="2">
        <f t="shared" si="116"/>
        <v>150</v>
      </c>
      <c r="F154" s="35">
        <f>'2008'!R153</f>
        <v>6.0983784927843754</v>
      </c>
      <c r="G154" s="35">
        <f>'2009'!R153</f>
        <v>7.0585331247989229</v>
      </c>
      <c r="H154" s="35">
        <f>'2010'!R153</f>
        <v>1.1431163313311248</v>
      </c>
      <c r="I154" s="35">
        <f>'2011'!R153</f>
        <v>6.7153712595915005</v>
      </c>
      <c r="J154" s="35">
        <f>'2012'!R153</f>
        <v>5.1701976152662485</v>
      </c>
      <c r="K154" s="35">
        <f>'2013'!R153</f>
        <v>6.3457264075218749</v>
      </c>
      <c r="L154" s="35">
        <f>'2014'!R153</f>
        <v>0</v>
      </c>
      <c r="M154" s="35">
        <f>'2015'!R153</f>
        <v>7.1000336723975987</v>
      </c>
      <c r="N154" s="35">
        <f>'2016'!R153</f>
        <v>5.0139636108754493</v>
      </c>
      <c r="O154" s="35">
        <f>'2017'!R153</f>
        <v>7.6117936225707741</v>
      </c>
      <c r="P154" s="107">
        <f t="shared" si="114"/>
        <v>5.2257114137137872</v>
      </c>
      <c r="Q154" s="94"/>
      <c r="AC154" s="94"/>
      <c r="AD154" s="36"/>
      <c r="AE154" s="36"/>
      <c r="AF154" s="36"/>
      <c r="AG154" s="96">
        <f>'2008'!S153</f>
        <v>8.9957182074046873</v>
      </c>
      <c r="AH154" s="96">
        <f>'2009'!S153</f>
        <v>12.328621283431691</v>
      </c>
      <c r="AI154" s="96">
        <f>'2010'!S153</f>
        <v>1.9226554231267243</v>
      </c>
      <c r="AJ154" s="96">
        <f>'2011'!S153</f>
        <v>12.432983092494439</v>
      </c>
      <c r="AK154" s="96">
        <f>'2012'!S153</f>
        <v>7.5474362295176469</v>
      </c>
      <c r="AL154" s="96">
        <f>'2013'!S153</f>
        <v>10.363059211029467</v>
      </c>
      <c r="AM154" s="96">
        <f>'2014'!S153</f>
        <v>0.51369214285714282</v>
      </c>
      <c r="AN154" s="96">
        <f>'2015'!S153</f>
        <v>10.279059295673543</v>
      </c>
      <c r="AO154" s="96">
        <f>'2016'!S153</f>
        <v>8.2721215184549806</v>
      </c>
      <c r="AP154" s="96">
        <f>'2017'!S153</f>
        <v>11.094011546735725</v>
      </c>
      <c r="AQ154" s="106">
        <f t="shared" si="115"/>
        <v>8.3749357950726058</v>
      </c>
      <c r="AR154" s="36"/>
    </row>
    <row r="155" spans="2:55" x14ac:dyDescent="0.35">
      <c r="B155" s="4">
        <f>'2008'!G154</f>
        <v>2008</v>
      </c>
      <c r="C155" s="1">
        <v>5</v>
      </c>
      <c r="D155" s="1">
        <f t="shared" si="106"/>
        <v>31</v>
      </c>
      <c r="E155" s="1">
        <f t="shared" si="116"/>
        <v>151</v>
      </c>
      <c r="F155" s="48">
        <f>'2008'!R154</f>
        <v>4.7560332081382501</v>
      </c>
      <c r="G155" s="48">
        <f>'2009'!R154</f>
        <v>7.9120529950365723</v>
      </c>
      <c r="H155" s="48">
        <f>'2010'!R154</f>
        <v>1.853557250831475</v>
      </c>
      <c r="I155" s="48">
        <f>'2011'!R154</f>
        <v>7.7440073142745494</v>
      </c>
      <c r="J155" s="48">
        <f>'2012'!R154</f>
        <v>5.8292702235225011</v>
      </c>
      <c r="K155" s="48">
        <f>'2013'!R154</f>
        <v>5.5816718298839989</v>
      </c>
      <c r="L155" s="48">
        <f>'2014'!R154</f>
        <v>0</v>
      </c>
      <c r="M155" s="48">
        <f>'2015'!R154</f>
        <v>0</v>
      </c>
      <c r="N155" s="48">
        <f>'2016'!R154</f>
        <v>6.556383583478774</v>
      </c>
      <c r="O155" s="48">
        <f>'2017'!R154</f>
        <v>7.4263071204888744</v>
      </c>
      <c r="P155" s="107">
        <f t="shared" si="114"/>
        <v>4.7659283525655001</v>
      </c>
      <c r="Q155" s="94"/>
      <c r="AC155" s="94"/>
      <c r="AD155" s="36"/>
      <c r="AE155" s="36"/>
      <c r="AF155" s="36"/>
      <c r="AG155" s="97">
        <f>'2008'!S154</f>
        <v>6.9559448359514668</v>
      </c>
      <c r="AH155" s="97">
        <f>'2009'!S154</f>
        <v>12.621404061331299</v>
      </c>
      <c r="AI155" s="97">
        <f>'2010'!S154</f>
        <v>3.212781581162707</v>
      </c>
      <c r="AJ155" s="97">
        <f>'2011'!S154</f>
        <v>11.570071500180042</v>
      </c>
      <c r="AK155" s="97">
        <f>'2012'!S154</f>
        <v>8.1615699222907878</v>
      </c>
      <c r="AL155" s="97">
        <f>'2013'!S154</f>
        <v>7.2155127393972025</v>
      </c>
      <c r="AM155" s="97">
        <f>'2014'!S154</f>
        <v>0.52461180577849109</v>
      </c>
      <c r="AN155" s="97">
        <f>'2015'!S154</f>
        <v>0.48429899613899607</v>
      </c>
      <c r="AO155" s="97">
        <f>'2016'!S154</f>
        <v>11.320884186827502</v>
      </c>
      <c r="AP155" s="97">
        <f>'2017'!S154</f>
        <v>9.2135582438771362</v>
      </c>
      <c r="AQ155" s="111">
        <f t="shared" si="115"/>
        <v>7.1280637872935628</v>
      </c>
      <c r="AR155" s="36"/>
    </row>
    <row r="156" spans="2:55" ht="15.5" x14ac:dyDescent="0.35">
      <c r="B156" s="4">
        <f>'2008'!G155</f>
        <v>2008</v>
      </c>
      <c r="C156" s="4">
        <v>6</v>
      </c>
      <c r="D156" s="2">
        <v>1</v>
      </c>
      <c r="E156" s="2">
        <f>E155+1</f>
        <v>152</v>
      </c>
      <c r="F156" s="35">
        <f>'2008'!R155</f>
        <v>4.9937278624852492</v>
      </c>
      <c r="G156" s="35">
        <f>'2009'!R155</f>
        <v>5.446782802506748</v>
      </c>
      <c r="H156" s="35">
        <f>'2010'!R155</f>
        <v>2.1461719826819996</v>
      </c>
      <c r="I156" s="35">
        <f>'2011'!R155</f>
        <v>4.5600683386978504</v>
      </c>
      <c r="J156" s="35">
        <f>'2012'!R155</f>
        <v>4.2556217939370002</v>
      </c>
      <c r="K156" s="35">
        <f>'2013'!R155</f>
        <v>7.246026650466975</v>
      </c>
      <c r="L156" s="35">
        <f>'2014'!R155</f>
        <v>7.6576452588041226</v>
      </c>
      <c r="M156" s="35">
        <f>'2015'!R155</f>
        <v>6.1444119717884984</v>
      </c>
      <c r="N156" s="35">
        <f>'2016'!R155</f>
        <v>6.9261619015118239</v>
      </c>
      <c r="O156" s="35">
        <f>'2017'!R155</f>
        <v>4.9422114740084995</v>
      </c>
      <c r="P156" s="107">
        <f t="shared" si="114"/>
        <v>5.4318830036888768</v>
      </c>
      <c r="Q156" s="94"/>
      <c r="R156" s="62" t="s">
        <v>62</v>
      </c>
      <c r="S156" s="45">
        <f t="shared" ref="S156:AB156" si="117">AVERAGE(F125:F155)</f>
        <v>4.8578528021794112</v>
      </c>
      <c r="T156" s="45">
        <f t="shared" si="117"/>
        <v>5.5556955082889541</v>
      </c>
      <c r="U156" s="45">
        <f t="shared" si="117"/>
        <v>2.1149314493214382</v>
      </c>
      <c r="V156" s="45">
        <f t="shared" si="117"/>
        <v>5.3221941416611527</v>
      </c>
      <c r="W156" s="45">
        <f t="shared" si="117"/>
        <v>4.8523677538926417</v>
      </c>
      <c r="X156" s="45">
        <f t="shared" si="117"/>
        <v>5.2226296657254441</v>
      </c>
      <c r="Y156" s="45">
        <f t="shared" si="117"/>
        <v>0</v>
      </c>
      <c r="Z156" s="45">
        <f t="shared" si="117"/>
        <v>4.4265314339762671</v>
      </c>
      <c r="AA156" s="45">
        <f t="shared" si="117"/>
        <v>5.1028226130373424</v>
      </c>
      <c r="AB156" s="45">
        <f t="shared" si="117"/>
        <v>5.529301365389883</v>
      </c>
      <c r="AC156" s="94"/>
      <c r="AD156" s="36"/>
      <c r="AE156" s="36"/>
      <c r="AF156" s="36"/>
      <c r="AG156" s="96">
        <f>'2008'!S155</f>
        <v>9.9988426444422469</v>
      </c>
      <c r="AH156" s="96">
        <f>'2009'!S155</f>
        <v>10.220095504474816</v>
      </c>
      <c r="AI156" s="96">
        <f>'2010'!S155</f>
        <v>3.6397465180268576</v>
      </c>
      <c r="AJ156" s="96">
        <f>'2011'!S155</f>
        <v>7.3696736594228707</v>
      </c>
      <c r="AK156" s="96">
        <f>'2012'!S155</f>
        <v>5.9917567227968886</v>
      </c>
      <c r="AL156" s="96">
        <f>'2013'!S155</f>
        <v>8.2437009030766095</v>
      </c>
      <c r="AM156" s="96">
        <f>'2014'!S155</f>
        <v>10.552307153648943</v>
      </c>
      <c r="AN156" s="96">
        <f>'2015'!S155</f>
        <v>10.347687007976024</v>
      </c>
      <c r="AO156" s="96">
        <f>'2016'!S155</f>
        <v>11.857474255871304</v>
      </c>
      <c r="AP156" s="96">
        <f>'2017'!S155</f>
        <v>6.4144167328775152</v>
      </c>
      <c r="AQ156" s="106">
        <f t="shared" si="115"/>
        <v>8.463570110261406</v>
      </c>
      <c r="AR156" s="36"/>
      <c r="AS156" s="62" t="s">
        <v>62</v>
      </c>
      <c r="AT156" s="98">
        <f t="shared" ref="AT156:BC156" si="118">AVERAGE(AG125:AG155)</f>
        <v>6.9049561856617547</v>
      </c>
      <c r="AU156" s="98">
        <f t="shared" si="118"/>
        <v>7.5768308897430732</v>
      </c>
      <c r="AV156" s="98">
        <f t="shared" si="118"/>
        <v>3.3406791585824478</v>
      </c>
      <c r="AW156" s="98">
        <f t="shared" si="118"/>
        <v>6.9215688075564126</v>
      </c>
      <c r="AX156" s="98">
        <f t="shared" si="118"/>
        <v>7.08385321595952</v>
      </c>
      <c r="AY156" s="98">
        <f t="shared" si="118"/>
        <v>7.561796185036477</v>
      </c>
      <c r="AZ156" s="98">
        <f t="shared" si="118"/>
        <v>0.4103721547973232</v>
      </c>
      <c r="BA156" s="98">
        <f t="shared" si="118"/>
        <v>6.2665888626023589</v>
      </c>
      <c r="BB156" s="98">
        <f t="shared" si="118"/>
        <v>7.100705013239728</v>
      </c>
      <c r="BC156" s="98">
        <f t="shared" si="118"/>
        <v>7.8586695376765983</v>
      </c>
    </row>
    <row r="157" spans="2:55" ht="15.5" x14ac:dyDescent="0.35">
      <c r="B157" s="4">
        <f>'2008'!G156</f>
        <v>2008</v>
      </c>
      <c r="C157" s="4">
        <v>6</v>
      </c>
      <c r="D157" s="2">
        <f t="shared" ref="D157:D185" si="119">D156+1</f>
        <v>2</v>
      </c>
      <c r="E157" s="2">
        <f t="shared" si="116"/>
        <v>153</v>
      </c>
      <c r="F157" s="35">
        <f>'2008'!R156</f>
        <v>6.0628817034318754</v>
      </c>
      <c r="G157" s="35">
        <f>'2009'!R156</f>
        <v>8.100837592098749</v>
      </c>
      <c r="H157" s="35">
        <f>'2010'!R156</f>
        <v>1.5400533153401998</v>
      </c>
      <c r="I157" s="35">
        <f>'2011'!R156</f>
        <v>6.6983369753506494</v>
      </c>
      <c r="J157" s="35">
        <f>'2012'!R156</f>
        <v>4.5586165433422501</v>
      </c>
      <c r="K157" s="35">
        <f>'2013'!R156</f>
        <v>7.3250308882205228</v>
      </c>
      <c r="L157" s="35">
        <f>'2014'!R156</f>
        <v>6.7526727248689475</v>
      </c>
      <c r="M157" s="35">
        <f>'2015'!R156</f>
        <v>4.4425350434843995</v>
      </c>
      <c r="N157" s="35">
        <f>'2016'!R156</f>
        <v>7.4878538383291495</v>
      </c>
      <c r="O157" s="35">
        <f>'2017'!R156</f>
        <v>7.0207259131522495</v>
      </c>
      <c r="P157" s="107">
        <f t="shared" si="114"/>
        <v>5.9989544537618986</v>
      </c>
      <c r="Q157" s="94"/>
      <c r="R157" s="63" t="s">
        <v>61</v>
      </c>
      <c r="S157" s="64">
        <f t="shared" ref="S157:AB157" si="120">SUM(F125:F155)</f>
        <v>150.59343686756173</v>
      </c>
      <c r="T157" s="64">
        <f t="shared" si="120"/>
        <v>172.22656075695758</v>
      </c>
      <c r="U157" s="64">
        <f t="shared" si="120"/>
        <v>65.56287492896459</v>
      </c>
      <c r="V157" s="64">
        <f t="shared" si="120"/>
        <v>164.98801839149573</v>
      </c>
      <c r="W157" s="64">
        <f t="shared" si="120"/>
        <v>150.42340037067189</v>
      </c>
      <c r="X157" s="64">
        <f t="shared" si="120"/>
        <v>161.90151963748878</v>
      </c>
      <c r="Y157" s="64">
        <f t="shared" si="120"/>
        <v>0</v>
      </c>
      <c r="Z157" s="64">
        <f t="shared" si="120"/>
        <v>137.22247445326428</v>
      </c>
      <c r="AA157" s="64">
        <f t="shared" si="120"/>
        <v>158.18750100415761</v>
      </c>
      <c r="AB157" s="64">
        <f t="shared" si="120"/>
        <v>171.40834232708639</v>
      </c>
      <c r="AC157" s="94"/>
      <c r="AD157" s="36"/>
      <c r="AE157" s="36"/>
      <c r="AF157" s="36"/>
      <c r="AG157" s="96">
        <f>'2008'!S156</f>
        <v>10.508736999456204</v>
      </c>
      <c r="AH157" s="96">
        <f>'2009'!S156</f>
        <v>12.632576413996899</v>
      </c>
      <c r="AI157" s="96">
        <f>'2010'!S156</f>
        <v>2.9664036243921794</v>
      </c>
      <c r="AJ157" s="96">
        <f>'2011'!S156</f>
        <v>11.260436521477679</v>
      </c>
      <c r="AK157" s="96">
        <f>'2012'!S156</f>
        <v>7.5829129021555604</v>
      </c>
      <c r="AL157" s="96">
        <f>'2013'!S156</f>
        <v>11.971854030597143</v>
      </c>
      <c r="AM157" s="96">
        <f>'2014'!S156</f>
        <v>9.4915110998208334</v>
      </c>
      <c r="AN157" s="96">
        <f>'2015'!S156</f>
        <v>6.9837647378673182</v>
      </c>
      <c r="AO157" s="96">
        <f>'2016'!S156</f>
        <v>12.055303464917799</v>
      </c>
      <c r="AP157" s="96">
        <f>'2017'!S156</f>
        <v>12.225698112612568</v>
      </c>
      <c r="AQ157" s="106">
        <f t="shared" si="115"/>
        <v>9.7679197907294188</v>
      </c>
      <c r="AR157" s="36"/>
      <c r="AS157" s="63" t="s">
        <v>61</v>
      </c>
      <c r="AT157" s="99">
        <f t="shared" ref="AT157:BC157" si="121">SUM(AG125:AG155)</f>
        <v>214.05364175551441</v>
      </c>
      <c r="AU157" s="99">
        <f t="shared" si="121"/>
        <v>234.88175758203528</v>
      </c>
      <c r="AV157" s="99">
        <f t="shared" si="121"/>
        <v>103.56105391605588</v>
      </c>
      <c r="AW157" s="99">
        <f t="shared" si="121"/>
        <v>214.56863303424879</v>
      </c>
      <c r="AX157" s="99">
        <f t="shared" si="121"/>
        <v>219.59944969474512</v>
      </c>
      <c r="AY157" s="99">
        <f t="shared" si="121"/>
        <v>234.41568173613078</v>
      </c>
      <c r="AZ157" s="99">
        <f t="shared" si="121"/>
        <v>12.721536798717018</v>
      </c>
      <c r="BA157" s="99">
        <f t="shared" si="121"/>
        <v>194.26425474067312</v>
      </c>
      <c r="BB157" s="99">
        <f t="shared" si="121"/>
        <v>220.12185541043158</v>
      </c>
      <c r="BC157" s="99">
        <f t="shared" si="121"/>
        <v>243.61875566797454</v>
      </c>
    </row>
    <row r="158" spans="2:55" x14ac:dyDescent="0.35">
      <c r="B158" s="4">
        <f>'2008'!G157</f>
        <v>2008</v>
      </c>
      <c r="C158" s="4">
        <v>6</v>
      </c>
      <c r="D158" s="2">
        <f t="shared" si="119"/>
        <v>3</v>
      </c>
      <c r="E158" s="2">
        <f t="shared" si="116"/>
        <v>154</v>
      </c>
      <c r="F158" s="35">
        <f>'2008'!R157</f>
        <v>6.4204986569024989</v>
      </c>
      <c r="G158" s="35">
        <f>'2009'!R157</f>
        <v>8.1519502675233007</v>
      </c>
      <c r="H158" s="35">
        <f>'2010'!R157</f>
        <v>1.8422483740188749</v>
      </c>
      <c r="I158" s="35">
        <f>'2011'!R157</f>
        <v>7.5385500311888993</v>
      </c>
      <c r="J158" s="35">
        <f>'2012'!R157</f>
        <v>4.6025129707425005</v>
      </c>
      <c r="K158" s="35">
        <f>'2013'!R157</f>
        <v>7.8293702781677972</v>
      </c>
      <c r="L158" s="35">
        <f>'2014'!R157</f>
        <v>5.7311697935945247</v>
      </c>
      <c r="M158" s="35">
        <f>'2015'!R157</f>
        <v>7.080582021194548</v>
      </c>
      <c r="N158" s="35">
        <f>'2016'!R157</f>
        <v>6.8332964806147478</v>
      </c>
      <c r="O158" s="35">
        <f>'2017'!R157</f>
        <v>7.4166407222344501</v>
      </c>
      <c r="P158" s="107">
        <f t="shared" si="114"/>
        <v>6.3446819596182156</v>
      </c>
      <c r="Q158" s="94"/>
      <c r="R158" s="109" t="s">
        <v>63</v>
      </c>
      <c r="S158" s="110">
        <f t="shared" ref="S158:AB158" si="122">STDEV(F125:F155)</f>
        <v>0.99243659934405559</v>
      </c>
      <c r="T158" s="110">
        <f t="shared" si="122"/>
        <v>1.6637088472807469</v>
      </c>
      <c r="U158" s="110">
        <f t="shared" si="122"/>
        <v>0.77807670622220371</v>
      </c>
      <c r="V158" s="110">
        <f t="shared" si="122"/>
        <v>1.2653461263860444</v>
      </c>
      <c r="W158" s="110">
        <f t="shared" si="122"/>
        <v>0.50086509707034255</v>
      </c>
      <c r="X158" s="110">
        <f t="shared" si="122"/>
        <v>1.6258844060530633</v>
      </c>
      <c r="Y158" s="110">
        <f t="shared" si="122"/>
        <v>0</v>
      </c>
      <c r="Z158" s="110">
        <f t="shared" si="122"/>
        <v>2.7064931136131278</v>
      </c>
      <c r="AA158" s="110">
        <f t="shared" si="122"/>
        <v>1.561087158905297</v>
      </c>
      <c r="AB158" s="110">
        <f t="shared" si="122"/>
        <v>1.6644866438256736</v>
      </c>
      <c r="AC158" s="94"/>
      <c r="AD158" s="36"/>
      <c r="AE158" s="36"/>
      <c r="AF158" s="36"/>
      <c r="AG158" s="96">
        <f>'2008'!S157</f>
        <v>8.0388181464752861</v>
      </c>
      <c r="AH158" s="96">
        <f>'2009'!S157</f>
        <v>13.03975958260677</v>
      </c>
      <c r="AI158" s="96">
        <f>'2010'!S157</f>
        <v>2.3740863190817141</v>
      </c>
      <c r="AJ158" s="96">
        <f>'2011'!S157</f>
        <v>11.866861588986312</v>
      </c>
      <c r="AK158" s="96">
        <f>'2012'!S157</f>
        <v>6.3785679083502504</v>
      </c>
      <c r="AL158" s="96">
        <f>'2013'!S157</f>
        <v>11.741953482369295</v>
      </c>
      <c r="AM158" s="96">
        <f>'2014'!S157</f>
        <v>10.083615987970884</v>
      </c>
      <c r="AN158" s="96">
        <f>'2015'!S157</f>
        <v>12.67364421085388</v>
      </c>
      <c r="AO158" s="96">
        <f>'2016'!S157</f>
        <v>11.734041938312266</v>
      </c>
      <c r="AP158" s="96">
        <f>'2017'!S157</f>
        <v>12.372574569828249</v>
      </c>
      <c r="AQ158" s="106">
        <f t="shared" si="115"/>
        <v>10.03039237348349</v>
      </c>
      <c r="AR158" s="36"/>
      <c r="AS158" s="109" t="s">
        <v>63</v>
      </c>
      <c r="AT158" s="110">
        <f t="shared" ref="AT158:BC158" si="123">STDEV(AG125:AG155)</f>
        <v>1.8094993620061663</v>
      </c>
      <c r="AU158" s="110">
        <f t="shared" si="123"/>
        <v>2.474330834781322</v>
      </c>
      <c r="AV158" s="110">
        <f t="shared" si="123"/>
        <v>1.100248203049216</v>
      </c>
      <c r="AW158" s="110">
        <f t="shared" si="123"/>
        <v>2.1516669975638285</v>
      </c>
      <c r="AX158" s="110">
        <f t="shared" si="123"/>
        <v>1.1128939919989702</v>
      </c>
      <c r="AY158" s="110">
        <f t="shared" si="123"/>
        <v>2.4019800356203431</v>
      </c>
      <c r="AZ158" s="110">
        <f t="shared" si="123"/>
        <v>5.3042375665853063E-2</v>
      </c>
      <c r="BA158" s="110">
        <f t="shared" si="123"/>
        <v>3.7349734437338298</v>
      </c>
      <c r="BB158" s="110">
        <f t="shared" si="123"/>
        <v>2.2495908281596124</v>
      </c>
      <c r="BC158" s="110">
        <f t="shared" si="123"/>
        <v>2.7923443387606857</v>
      </c>
    </row>
    <row r="159" spans="2:55" x14ac:dyDescent="0.35">
      <c r="B159" s="4">
        <f>'2008'!G158</f>
        <v>2008</v>
      </c>
      <c r="C159" s="4">
        <v>6</v>
      </c>
      <c r="D159" s="2">
        <f t="shared" si="119"/>
        <v>4</v>
      </c>
      <c r="E159" s="2">
        <f t="shared" ref="E159:E173" si="124">E158+1</f>
        <v>155</v>
      </c>
      <c r="F159" s="35">
        <f>'2008'!R158</f>
        <v>5.9014081470104998</v>
      </c>
      <c r="G159" s="35">
        <f>'2009'!R158</f>
        <v>6.6323242432622997</v>
      </c>
      <c r="H159" s="35">
        <f>'2010'!R158</f>
        <v>4.1668262868298491</v>
      </c>
      <c r="I159" s="35">
        <f>'2011'!R158</f>
        <v>7.5835618264012492</v>
      </c>
      <c r="J159" s="35">
        <f>'2012'!R158</f>
        <v>5.4667020143249996</v>
      </c>
      <c r="K159" s="35">
        <f>'2013'!R158</f>
        <v>8.0110490098193985</v>
      </c>
      <c r="L159" s="35">
        <f>'2014'!R158</f>
        <v>6.8569483191929992</v>
      </c>
      <c r="M159" s="35">
        <f>'2015'!R158</f>
        <v>7.5477971228517005</v>
      </c>
      <c r="N159" s="35">
        <f>'2016'!R158</f>
        <v>6.6654493412168989</v>
      </c>
      <c r="O159" s="35">
        <f>'2017'!R158</f>
        <v>6.4740692179349999</v>
      </c>
      <c r="P159" s="107">
        <f t="shared" si="114"/>
        <v>6.5306135528844891</v>
      </c>
      <c r="Q159" s="94"/>
      <c r="R159" s="109" t="s">
        <v>59</v>
      </c>
      <c r="S159" s="110">
        <f t="shared" ref="S159:AB159" si="125">(STDEV(F125:F155))/SQRT(31)</f>
        <v>0.1782468751676145</v>
      </c>
      <c r="T159" s="110">
        <f t="shared" si="125"/>
        <v>0.29881093000047609</v>
      </c>
      <c r="U159" s="110">
        <f t="shared" si="125"/>
        <v>0.1397467018210371</v>
      </c>
      <c r="V159" s="110">
        <f t="shared" si="125"/>
        <v>0.2272628731979752</v>
      </c>
      <c r="W159" s="110">
        <f t="shared" si="125"/>
        <v>8.9958027033988808E-2</v>
      </c>
      <c r="X159" s="110">
        <f t="shared" si="125"/>
        <v>0.292017459809784</v>
      </c>
      <c r="Y159" s="110">
        <f t="shared" si="125"/>
        <v>0</v>
      </c>
      <c r="Z159" s="110">
        <f t="shared" si="125"/>
        <v>0.48610051310387226</v>
      </c>
      <c r="AA159" s="110">
        <f t="shared" si="125"/>
        <v>0.28037953066530585</v>
      </c>
      <c r="AB159" s="110">
        <f t="shared" si="125"/>
        <v>0.29895062638384301</v>
      </c>
      <c r="AC159" s="94"/>
      <c r="AD159" s="36"/>
      <c r="AE159" s="36"/>
      <c r="AF159" s="36"/>
      <c r="AG159" s="96">
        <f>'2008'!S158</f>
        <v>7.7369788245316036</v>
      </c>
      <c r="AH159" s="96">
        <f>'2009'!S158</f>
        <v>10.867895672697935</v>
      </c>
      <c r="AI159" s="96">
        <f>'2010'!S158</f>
        <v>5.7881079930538171</v>
      </c>
      <c r="AJ159" s="96">
        <f>'2011'!S158</f>
        <v>12.341743878899802</v>
      </c>
      <c r="AK159" s="96">
        <f>'2012'!S158</f>
        <v>8.889002250073256</v>
      </c>
      <c r="AL159" s="96">
        <f>'2013'!S158</f>
        <v>12.388067211861253</v>
      </c>
      <c r="AM159" s="96">
        <f>'2014'!S158</f>
        <v>13.517780690383839</v>
      </c>
      <c r="AN159" s="96">
        <f>'2015'!S158</f>
        <v>10.717968007839451</v>
      </c>
      <c r="AO159" s="96">
        <f>'2016'!S158</f>
        <v>11.371750383096259</v>
      </c>
      <c r="AP159" s="96">
        <f>'2017'!S158</f>
        <v>9.2392530945448748</v>
      </c>
      <c r="AQ159" s="106">
        <f t="shared" si="115"/>
        <v>10.285854800698209</v>
      </c>
      <c r="AR159" s="36"/>
      <c r="AS159" s="109" t="s">
        <v>59</v>
      </c>
      <c r="AT159" s="110">
        <f t="shared" ref="AT159:BC159" si="126">(STDEV(AG125:AG155))/SQRT(31)</f>
        <v>0.324995679430374</v>
      </c>
      <c r="AU159" s="110">
        <f t="shared" si="126"/>
        <v>0.44440293689506144</v>
      </c>
      <c r="AV159" s="110">
        <f t="shared" si="126"/>
        <v>0.19761041081307082</v>
      </c>
      <c r="AW159" s="110">
        <f t="shared" si="126"/>
        <v>0.38645080095849538</v>
      </c>
      <c r="AX159" s="110">
        <f t="shared" si="126"/>
        <v>0.19988166155675827</v>
      </c>
      <c r="AY159" s="110">
        <f t="shared" si="126"/>
        <v>0.4314083497598753</v>
      </c>
      <c r="AZ159" s="110">
        <f t="shared" si="126"/>
        <v>9.5266919016831954E-3</v>
      </c>
      <c r="BA159" s="110">
        <f t="shared" si="126"/>
        <v>0.67082103342379806</v>
      </c>
      <c r="BB159" s="110">
        <f t="shared" si="126"/>
        <v>0.40403844012826989</v>
      </c>
      <c r="BC159" s="110">
        <f t="shared" si="126"/>
        <v>0.50151984832586805</v>
      </c>
    </row>
    <row r="160" spans="2:55" x14ac:dyDescent="0.35">
      <c r="B160" s="4">
        <f>'2008'!G159</f>
        <v>2008</v>
      </c>
      <c r="C160" s="4">
        <v>6</v>
      </c>
      <c r="D160" s="2">
        <f t="shared" si="119"/>
        <v>5</v>
      </c>
      <c r="E160" s="2">
        <f t="shared" si="124"/>
        <v>156</v>
      </c>
      <c r="F160" s="35">
        <f>'2008'!R159</f>
        <v>5.7133279604654996</v>
      </c>
      <c r="G160" s="35">
        <f>'2009'!R159</f>
        <v>7.0963324782839985</v>
      </c>
      <c r="H160" s="35">
        <f>'2010'!R159</f>
        <v>4.8697243534643997</v>
      </c>
      <c r="I160" s="35">
        <f>'2011'!R159</f>
        <v>6.8789167922160006</v>
      </c>
      <c r="J160" s="35">
        <f>'2012'!R159</f>
        <v>5.9062188153149995</v>
      </c>
      <c r="K160" s="35">
        <f>'2013'!R159</f>
        <v>7.9986775622179493</v>
      </c>
      <c r="L160" s="35">
        <f>'2014'!R159</f>
        <v>2.1241389253933494</v>
      </c>
      <c r="M160" s="35">
        <f>'2015'!R159</f>
        <v>0</v>
      </c>
      <c r="N160" s="35">
        <f>'2016'!R159</f>
        <v>7.5992742205204502</v>
      </c>
      <c r="O160" s="35">
        <f>'2017'!R159</f>
        <v>7.8651018300980979</v>
      </c>
      <c r="P160" s="107">
        <f t="shared" si="114"/>
        <v>5.6051712937974738</v>
      </c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36"/>
      <c r="AE160" s="36"/>
      <c r="AF160" s="36"/>
      <c r="AG160" s="96">
        <f>'2008'!S159</f>
        <v>8.7068412648003779</v>
      </c>
      <c r="AH160" s="96">
        <f>'2009'!S159</f>
        <v>10.655958549027554</v>
      </c>
      <c r="AI160" s="96">
        <f>'2010'!S159</f>
        <v>6.428487971537284</v>
      </c>
      <c r="AJ160" s="96">
        <f>'2011'!S159</f>
        <v>10.427215924341583</v>
      </c>
      <c r="AK160" s="96">
        <f>'2012'!S159</f>
        <v>8.8156376107756476</v>
      </c>
      <c r="AL160" s="96">
        <f>'2013'!S159</f>
        <v>11.26128663826341</v>
      </c>
      <c r="AM160" s="96">
        <f>'2014'!S159</f>
        <v>3.6845776904847436</v>
      </c>
      <c r="AN160" s="96">
        <f>'2015'!S159</f>
        <v>0.50112454976303311</v>
      </c>
      <c r="AO160" s="96">
        <f>'2016'!S159</f>
        <v>12.451736647070815</v>
      </c>
      <c r="AP160" s="96">
        <f>'2017'!S159</f>
        <v>10.657781772905958</v>
      </c>
      <c r="AQ160" s="106">
        <f t="shared" si="115"/>
        <v>8.3590648618970427</v>
      </c>
      <c r="AR160" s="36"/>
      <c r="AS160" s="38"/>
    </row>
    <row r="161" spans="2:45" x14ac:dyDescent="0.35">
      <c r="B161" s="4">
        <f>'2008'!G160</f>
        <v>2008</v>
      </c>
      <c r="C161" s="4">
        <v>6</v>
      </c>
      <c r="D161" s="2">
        <f t="shared" si="119"/>
        <v>6</v>
      </c>
      <c r="E161" s="2">
        <f t="shared" si="124"/>
        <v>157</v>
      </c>
      <c r="F161" s="35">
        <f>'2008'!R160</f>
        <v>7.0050697540019984</v>
      </c>
      <c r="G161" s="35">
        <f>'2009'!R160</f>
        <v>7.2138242725814976</v>
      </c>
      <c r="H161" s="35">
        <f>'2010'!R160</f>
        <v>5.8833861900835496</v>
      </c>
      <c r="I161" s="35">
        <f>'2011'!R160</f>
        <v>6.5408358424018482</v>
      </c>
      <c r="J161" s="35">
        <f>'2012'!R160</f>
        <v>5.9187132922590004</v>
      </c>
      <c r="K161" s="35">
        <f>'2013'!R160</f>
        <v>7.4018665189400243</v>
      </c>
      <c r="L161" s="35">
        <f>'2014'!R160</f>
        <v>6.3218959185510002</v>
      </c>
      <c r="M161" s="35">
        <f>'2015'!R160</f>
        <v>7.6341681415376978</v>
      </c>
      <c r="N161" s="35">
        <f>'2016'!R160</f>
        <v>6.897101560428597</v>
      </c>
      <c r="O161" s="35">
        <f>'2017'!R160</f>
        <v>8.2517228896829984</v>
      </c>
      <c r="P161" s="107">
        <f t="shared" si="114"/>
        <v>6.9068584380468208</v>
      </c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36"/>
      <c r="AE161" s="36"/>
      <c r="AF161" s="36"/>
      <c r="AG161" s="96">
        <f>'2008'!S160</f>
        <v>9.4971406502321276</v>
      </c>
      <c r="AH161" s="96">
        <f>'2009'!S160</f>
        <v>12.636919067377804</v>
      </c>
      <c r="AI161" s="96">
        <f>'2010'!S160</f>
        <v>7.6916403444259185</v>
      </c>
      <c r="AJ161" s="96">
        <f>'2011'!S160</f>
        <v>11.815813158918528</v>
      </c>
      <c r="AK161" s="96">
        <f>'2012'!S160</f>
        <v>8.4399864803463007</v>
      </c>
      <c r="AL161" s="96">
        <f>'2013'!S160</f>
        <v>9.2157071933319248</v>
      </c>
      <c r="AM161" s="96">
        <f>'2014'!S160</f>
        <v>12.087124986863493</v>
      </c>
      <c r="AN161" s="96">
        <f>'2015'!S160</f>
        <v>12.357136798703898</v>
      </c>
      <c r="AO161" s="96">
        <f>'2016'!S160</f>
        <v>13.159352817714312</v>
      </c>
      <c r="AP161" s="96">
        <f>'2017'!S160</f>
        <v>9.2207663507414352</v>
      </c>
      <c r="AQ161" s="106">
        <f t="shared" si="115"/>
        <v>10.612158784865574</v>
      </c>
      <c r="AR161" s="36"/>
      <c r="AS161" s="38"/>
    </row>
    <row r="162" spans="2:45" x14ac:dyDescent="0.35">
      <c r="B162" s="4">
        <f>'2008'!G161</f>
        <v>2008</v>
      </c>
      <c r="C162" s="4">
        <v>6</v>
      </c>
      <c r="D162" s="2">
        <f t="shared" si="119"/>
        <v>7</v>
      </c>
      <c r="E162" s="2">
        <f t="shared" si="124"/>
        <v>158</v>
      </c>
      <c r="F162" s="35">
        <f>'2008'!R161</f>
        <v>6.6339152754187483</v>
      </c>
      <c r="G162" s="35">
        <f>'2009'!R161</f>
        <v>7.6148993153756246</v>
      </c>
      <c r="H162" s="35">
        <f>'2010'!R161</f>
        <v>4.3064911119194997</v>
      </c>
      <c r="I162" s="35">
        <f>'2011'!R161</f>
        <v>7.6543943127934506</v>
      </c>
      <c r="J162" s="35">
        <f>'2012'!R161</f>
        <v>6.7052907116639986</v>
      </c>
      <c r="K162" s="35">
        <f>'2013'!R161</f>
        <v>7.0119650452384494</v>
      </c>
      <c r="L162" s="35">
        <f>'2014'!R161</f>
        <v>4.6642377250565241</v>
      </c>
      <c r="M162" s="35">
        <f>'2015'!R161</f>
        <v>6.5051699797911722</v>
      </c>
      <c r="N162" s="35">
        <f>'2016'!R161</f>
        <v>7.5321289308914983</v>
      </c>
      <c r="O162" s="35">
        <f>'2017'!R161</f>
        <v>7.9933913523528748</v>
      </c>
      <c r="P162" s="107">
        <f t="shared" si="114"/>
        <v>6.6621883760501834</v>
      </c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36"/>
      <c r="AE162" s="36"/>
      <c r="AF162" s="36"/>
      <c r="AG162" s="96">
        <f>'2008'!S161</f>
        <v>7.8707278700169878</v>
      </c>
      <c r="AH162" s="96">
        <f>'2009'!S161</f>
        <v>11.16279476808101</v>
      </c>
      <c r="AI162" s="96">
        <f>'2010'!S161</f>
        <v>6.2767915100719351</v>
      </c>
      <c r="AJ162" s="96">
        <f>'2011'!S161</f>
        <v>11.07531903377328</v>
      </c>
      <c r="AK162" s="96">
        <f>'2012'!S161</f>
        <v>9.6112771971166993</v>
      </c>
      <c r="AL162" s="96">
        <f>'2013'!S161</f>
        <v>10.061742832233476</v>
      </c>
      <c r="AM162" s="96">
        <f>'2014'!S161</f>
        <v>6.859762560209286</v>
      </c>
      <c r="AN162" s="96">
        <f>'2015'!S161</f>
        <v>9.2996696409422199</v>
      </c>
      <c r="AO162" s="96">
        <f>'2016'!S161</f>
        <v>11.224621692128641</v>
      </c>
      <c r="AP162" s="96">
        <f>'2017'!S161</f>
        <v>12.073687679574471</v>
      </c>
      <c r="AQ162" s="106">
        <f t="shared" si="115"/>
        <v>9.5516394784148009</v>
      </c>
      <c r="AR162" s="36"/>
      <c r="AS162" s="38"/>
    </row>
    <row r="163" spans="2:45" x14ac:dyDescent="0.35">
      <c r="B163" s="4">
        <f>'2008'!G162</f>
        <v>2008</v>
      </c>
      <c r="C163" s="4">
        <v>6</v>
      </c>
      <c r="D163" s="2">
        <f t="shared" si="119"/>
        <v>8</v>
      </c>
      <c r="E163" s="2">
        <f t="shared" si="124"/>
        <v>159</v>
      </c>
      <c r="F163" s="35">
        <f>'2008'!R162</f>
        <v>6.4574492061509998</v>
      </c>
      <c r="G163" s="35">
        <f>'2009'!R162</f>
        <v>7.5728850404623484</v>
      </c>
      <c r="H163" s="35">
        <f>'2010'!R162</f>
        <v>0.569897822068125</v>
      </c>
      <c r="I163" s="35">
        <f>'2011'!R162</f>
        <v>7.903194268454099</v>
      </c>
      <c r="J163" s="35">
        <f>'2012'!R162</f>
        <v>5.8864015140299992</v>
      </c>
      <c r="K163" s="35">
        <f>'2013'!R162</f>
        <v>7.3105314750145487</v>
      </c>
      <c r="L163" s="35">
        <f>'2014'!R162</f>
        <v>7.5972291339640501</v>
      </c>
      <c r="M163" s="35">
        <f>'2015'!R162</f>
        <v>0</v>
      </c>
      <c r="N163" s="35">
        <f>'2016'!R162</f>
        <v>6.3592464973384502</v>
      </c>
      <c r="O163" s="35">
        <f>'2017'!R162</f>
        <v>8.2238231008410736</v>
      </c>
      <c r="P163" s="107">
        <f t="shared" si="114"/>
        <v>5.7880658058323693</v>
      </c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36"/>
      <c r="AE163" s="36"/>
      <c r="AF163" s="36"/>
      <c r="AG163" s="96">
        <f>'2008'!S162</f>
        <v>8.2694304925249416</v>
      </c>
      <c r="AH163" s="96">
        <f>'2009'!S162</f>
        <v>12.390218544576335</v>
      </c>
      <c r="AI163" s="96">
        <f>'2010'!S162</f>
        <v>1.1903792199123622</v>
      </c>
      <c r="AJ163" s="96">
        <f>'2011'!S162</f>
        <v>10.71134109164522</v>
      </c>
      <c r="AK163" s="96">
        <f>'2012'!S162</f>
        <v>7.5920235475649838</v>
      </c>
      <c r="AL163" s="96">
        <f>'2013'!S162</f>
        <v>11.857029206446059</v>
      </c>
      <c r="AM163" s="96">
        <f>'2014'!S162</f>
        <v>11.698405626131455</v>
      </c>
      <c r="AN163" s="96">
        <f>'2015'!S162</f>
        <v>0.46204435852981968</v>
      </c>
      <c r="AO163" s="96">
        <f>'2016'!S162</f>
        <v>9.9222757317716965</v>
      </c>
      <c r="AP163" s="96">
        <f>'2017'!S162</f>
        <v>13.570350681146071</v>
      </c>
      <c r="AQ163" s="106">
        <f t="shared" si="115"/>
        <v>8.7663498500248931</v>
      </c>
      <c r="AR163" s="36"/>
      <c r="AS163" s="38"/>
    </row>
    <row r="164" spans="2:45" x14ac:dyDescent="0.35">
      <c r="B164" s="4">
        <f>'2008'!G163</f>
        <v>2008</v>
      </c>
      <c r="C164" s="4">
        <v>6</v>
      </c>
      <c r="D164" s="2">
        <f t="shared" si="119"/>
        <v>9</v>
      </c>
      <c r="E164" s="2">
        <f t="shared" si="124"/>
        <v>160</v>
      </c>
      <c r="F164" s="35">
        <f>'2008'!R163</f>
        <v>6.6510841306769981</v>
      </c>
      <c r="G164" s="35">
        <f>'2009'!R163</f>
        <v>7.9471444751477982</v>
      </c>
      <c r="H164" s="35">
        <f>'2010'!R163</f>
        <v>0.96154135196939983</v>
      </c>
      <c r="I164" s="35">
        <f>'2011'!R163</f>
        <v>8.0002175163239979</v>
      </c>
      <c r="J164" s="35">
        <f>'2012'!R163</f>
        <v>5.8668788938049996</v>
      </c>
      <c r="K164" s="35">
        <f>'2013'!R163</f>
        <v>6.5274956308156504</v>
      </c>
      <c r="L164" s="35">
        <f>'2014'!R163</f>
        <v>8.0029821158018972</v>
      </c>
      <c r="M164" s="35">
        <f>'2015'!R163</f>
        <v>7.1822474780296508</v>
      </c>
      <c r="N164" s="35">
        <f>'2016'!R163</f>
        <v>6.348819699165448</v>
      </c>
      <c r="O164" s="35">
        <f>'2017'!R163</f>
        <v>8.540483316052498</v>
      </c>
      <c r="P164" s="107">
        <f t="shared" si="114"/>
        <v>6.6028894607788349</v>
      </c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36"/>
      <c r="AE164" s="36"/>
      <c r="AF164" s="36"/>
      <c r="AG164" s="96">
        <f>'2008'!S163</f>
        <v>11.540286882813628</v>
      </c>
      <c r="AH164" s="96">
        <f>'2009'!S163</f>
        <v>14.295862212182728</v>
      </c>
      <c r="AI164" s="96">
        <f>'2010'!S163</f>
        <v>1.5830729883073056</v>
      </c>
      <c r="AJ164" s="96">
        <f>'2011'!S163</f>
        <v>12.584705339787199</v>
      </c>
      <c r="AK164" s="96">
        <f>'2012'!S163</f>
        <v>8.0732088376304247</v>
      </c>
      <c r="AL164" s="96">
        <f>'2013'!S163</f>
        <v>11.062809984984787</v>
      </c>
      <c r="AM164" s="96">
        <f>'2014'!S163</f>
        <v>13.0707742195546</v>
      </c>
      <c r="AN164" s="96">
        <f>'2015'!S163</f>
        <v>11.7627420718973</v>
      </c>
      <c r="AO164" s="96">
        <f>'2016'!S163</f>
        <v>11.177664085215586</v>
      </c>
      <c r="AP164" s="96">
        <f>'2017'!S163</f>
        <v>14.553782103790098</v>
      </c>
      <c r="AQ164" s="106">
        <f t="shared" si="115"/>
        <v>10.970490872616363</v>
      </c>
      <c r="AR164" s="36"/>
      <c r="AS164" s="38"/>
    </row>
    <row r="165" spans="2:45" x14ac:dyDescent="0.35">
      <c r="B165" s="4">
        <f>'2008'!G164</f>
        <v>2008</v>
      </c>
      <c r="C165" s="4">
        <v>6</v>
      </c>
      <c r="D165" s="2">
        <f t="shared" si="119"/>
        <v>10</v>
      </c>
      <c r="E165" s="2">
        <f t="shared" si="124"/>
        <v>161</v>
      </c>
      <c r="F165" s="35">
        <f>'2008'!R164</f>
        <v>6.6822540197984983</v>
      </c>
      <c r="G165" s="35">
        <f>'2009'!R164</f>
        <v>8.016726408791623</v>
      </c>
      <c r="H165" s="35">
        <f>'2010'!R164</f>
        <v>5.6408712902976008</v>
      </c>
      <c r="I165" s="35">
        <f>'2011'!R164</f>
        <v>7.9084329609982476</v>
      </c>
      <c r="J165" s="35">
        <f>'2012'!R164</f>
        <v>6.7929104413417489</v>
      </c>
      <c r="K165" s="35">
        <f>'2013'!R164</f>
        <v>6.9334615197193488</v>
      </c>
      <c r="L165" s="35">
        <f>'2014'!R164</f>
        <v>7.2322489602904483</v>
      </c>
      <c r="M165" s="35">
        <f>'2015'!R164</f>
        <v>7.8343435121903999</v>
      </c>
      <c r="N165" s="35">
        <f>'2016'!R164</f>
        <v>7.3710930986279983</v>
      </c>
      <c r="O165" s="35">
        <f>'2017'!R164</f>
        <v>8.4073531662521219</v>
      </c>
      <c r="P165" s="107">
        <f t="shared" si="114"/>
        <v>7.281969537830804</v>
      </c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36"/>
      <c r="AE165" s="36"/>
      <c r="AF165" s="36"/>
      <c r="AG165" s="96">
        <f>'2008'!S164</f>
        <v>8.7945715462767637</v>
      </c>
      <c r="AH165" s="96">
        <f>'2009'!S164</f>
        <v>11.520939643879354</v>
      </c>
      <c r="AI165" s="96">
        <f>'2010'!S164</f>
        <v>7.1493720257424513</v>
      </c>
      <c r="AJ165" s="96">
        <f>'2011'!S164</f>
        <v>12.264860750559293</v>
      </c>
      <c r="AK165" s="96">
        <f>'2012'!S164</f>
        <v>10.35247067951625</v>
      </c>
      <c r="AL165" s="96">
        <f>'2013'!S164</f>
        <v>10.4725270968824</v>
      </c>
      <c r="AM165" s="96">
        <f>'2014'!S164</f>
        <v>10.126057687401083</v>
      </c>
      <c r="AN165" s="96">
        <f>'2015'!S164</f>
        <v>9.7814732405086744</v>
      </c>
      <c r="AO165" s="96">
        <f>'2016'!S164</f>
        <v>8.9343259923931182</v>
      </c>
      <c r="AP165" s="96">
        <f>'2017'!S164</f>
        <v>8.3598707822238811</v>
      </c>
      <c r="AQ165" s="106">
        <f t="shared" si="115"/>
        <v>9.7756469445383267</v>
      </c>
      <c r="AR165" s="36"/>
      <c r="AS165" s="38"/>
    </row>
    <row r="166" spans="2:45" x14ac:dyDescent="0.35">
      <c r="B166" s="4">
        <f>'2008'!G165</f>
        <v>2008</v>
      </c>
      <c r="C166" s="4">
        <v>6</v>
      </c>
      <c r="D166" s="2">
        <f t="shared" si="119"/>
        <v>11</v>
      </c>
      <c r="E166" s="2">
        <f t="shared" si="124"/>
        <v>162</v>
      </c>
      <c r="F166" s="35">
        <f>'2008'!R165</f>
        <v>6.8808395861324998</v>
      </c>
      <c r="G166" s="35">
        <f>'2009'!R165</f>
        <v>8.2120146168479984</v>
      </c>
      <c r="H166" s="35">
        <f>'2010'!R165</f>
        <v>5.4422714810457</v>
      </c>
      <c r="I166" s="35">
        <f>'2011'!R165</f>
        <v>7.4143927968817493</v>
      </c>
      <c r="J166" s="35">
        <f>'2012'!R165</f>
        <v>7.0355360920927499</v>
      </c>
      <c r="K166" s="35">
        <f>'2013'!R165</f>
        <v>7.2774202516265252</v>
      </c>
      <c r="L166" s="35">
        <f>'2014'!R165</f>
        <v>8.0985792301251731</v>
      </c>
      <c r="M166" s="35">
        <f>'2015'!R165</f>
        <v>7.3463261378051987</v>
      </c>
      <c r="N166" s="35">
        <f>'2016'!R165</f>
        <v>7.4123872467008987</v>
      </c>
      <c r="O166" s="35">
        <f>'2017'!R165</f>
        <v>7.9462239651866247</v>
      </c>
      <c r="P166" s="107">
        <f t="shared" si="114"/>
        <v>7.3065991404445114</v>
      </c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36"/>
      <c r="AE166" s="36"/>
      <c r="AF166" s="36"/>
      <c r="AG166" s="96">
        <f>'2008'!S165</f>
        <v>8.2621541085657579</v>
      </c>
      <c r="AH166" s="96">
        <f>'2009'!S165</f>
        <v>11.863002016959719</v>
      </c>
      <c r="AI166" s="96">
        <f>'2010'!S165</f>
        <v>7.9229231103794762</v>
      </c>
      <c r="AJ166" s="96">
        <f>'2011'!S165</f>
        <v>9.4715119337082978</v>
      </c>
      <c r="AK166" s="96">
        <f>'2012'!S165</f>
        <v>9.6473761975458849</v>
      </c>
      <c r="AL166" s="96">
        <f>'2013'!S165</f>
        <v>10.297629108307964</v>
      </c>
      <c r="AM166" s="96">
        <f>'2014'!S165</f>
        <v>10.814261648512616</v>
      </c>
      <c r="AN166" s="96">
        <f>'2015'!S165</f>
        <v>10.400491250815872</v>
      </c>
      <c r="AO166" s="96">
        <f>'2016'!S165</f>
        <v>11.997186879390769</v>
      </c>
      <c r="AP166" s="96">
        <f>'2017'!S165</f>
        <v>10.466989764865772</v>
      </c>
      <c r="AQ166" s="106">
        <f t="shared" si="115"/>
        <v>10.114352601905214</v>
      </c>
      <c r="AR166" s="36"/>
      <c r="AS166" s="38"/>
    </row>
    <row r="167" spans="2:45" x14ac:dyDescent="0.35">
      <c r="B167" s="4">
        <f>'2008'!G166</f>
        <v>2008</v>
      </c>
      <c r="C167" s="4">
        <v>6</v>
      </c>
      <c r="D167" s="2">
        <f t="shared" si="119"/>
        <v>12</v>
      </c>
      <c r="E167" s="2">
        <f t="shared" si="124"/>
        <v>163</v>
      </c>
      <c r="F167" s="35">
        <f>'2008'!R166</f>
        <v>6.1099428826327484</v>
      </c>
      <c r="G167" s="35">
        <f>'2009'!R166</f>
        <v>8.8820530440494991</v>
      </c>
      <c r="H167" s="35">
        <f>'2010'!R166</f>
        <v>4.0304708528277748</v>
      </c>
      <c r="I167" s="35">
        <f>'2011'!R166</f>
        <v>6.497619882682649</v>
      </c>
      <c r="J167" s="35">
        <f>'2012'!R166</f>
        <v>6.882651874651498</v>
      </c>
      <c r="K167" s="35">
        <f>'2013'!R166</f>
        <v>7.8404513910777709</v>
      </c>
      <c r="L167" s="35">
        <f>'2014'!R166</f>
        <v>5.7644432143493241</v>
      </c>
      <c r="M167" s="35">
        <f>'2015'!R166</f>
        <v>7.6011206429289002</v>
      </c>
      <c r="N167" s="35">
        <f>'2016'!R166</f>
        <v>7.5233279126832757</v>
      </c>
      <c r="O167" s="35">
        <f>'2017'!R166</f>
        <v>8.1707592684479984</v>
      </c>
      <c r="P167" s="107">
        <f t="shared" si="114"/>
        <v>6.9302840966331427</v>
      </c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36"/>
      <c r="AE167" s="36"/>
      <c r="AF167" s="36"/>
      <c r="AG167" s="96">
        <f>'2008'!S166</f>
        <v>8.5060588207982342</v>
      </c>
      <c r="AH167" s="96">
        <f>'2009'!S166</f>
        <v>11.882042844372187</v>
      </c>
      <c r="AI167" s="96">
        <f>'2010'!S166</f>
        <v>6.6533055715437381</v>
      </c>
      <c r="AJ167" s="96">
        <f>'2011'!S166</f>
        <v>10.621130530603066</v>
      </c>
      <c r="AK167" s="96">
        <f>'2012'!S166</f>
        <v>9.3461362786272186</v>
      </c>
      <c r="AL167" s="96">
        <f>'2013'!S166</f>
        <v>11.588776855035015</v>
      </c>
      <c r="AM167" s="96">
        <f>'2014'!S166</f>
        <v>9.2695061120755362</v>
      </c>
      <c r="AN167" s="96">
        <f>'2015'!S166</f>
        <v>11.278167879107723</v>
      </c>
      <c r="AO167" s="96">
        <f>'2016'!S166</f>
        <v>11.283854474302167</v>
      </c>
      <c r="AP167" s="96">
        <f>'2017'!S166</f>
        <v>11.930393608304636</v>
      </c>
      <c r="AQ167" s="106">
        <f t="shared" si="115"/>
        <v>10.235937297476953</v>
      </c>
      <c r="AR167" s="36"/>
      <c r="AS167" s="38"/>
    </row>
    <row r="168" spans="2:45" x14ac:dyDescent="0.35">
      <c r="B168" s="4">
        <f>'2008'!G167</f>
        <v>2008</v>
      </c>
      <c r="C168" s="4">
        <v>6</v>
      </c>
      <c r="D168" s="2">
        <f t="shared" si="119"/>
        <v>13</v>
      </c>
      <c r="E168" s="2">
        <f t="shared" si="124"/>
        <v>164</v>
      </c>
      <c r="F168" s="35">
        <f>'2008'!R167</f>
        <v>5.7378454246574986</v>
      </c>
      <c r="G168" s="35">
        <f>'2009'!R167</f>
        <v>8.5879026555250491</v>
      </c>
      <c r="H168" s="35">
        <f>'2010'!R167</f>
        <v>5.0048907493893742</v>
      </c>
      <c r="I168" s="35">
        <f>'2011'!R167</f>
        <v>6.3753339958902737</v>
      </c>
      <c r="J168" s="35">
        <f>'2012'!R167</f>
        <v>6.7005610806509992</v>
      </c>
      <c r="K168" s="35">
        <f>'2013'!R167</f>
        <v>8.1201152586926248</v>
      </c>
      <c r="L168" s="35">
        <f>'2014'!R167</f>
        <v>7.0654750738698748</v>
      </c>
      <c r="M168" s="35">
        <f>'2015'!R167</f>
        <v>7.7955811655579987</v>
      </c>
      <c r="N168" s="35">
        <f>'2016'!R167</f>
        <v>7.4430026442944985</v>
      </c>
      <c r="O168" s="35">
        <f>'2017'!R167</f>
        <v>8.3366369560948481</v>
      </c>
      <c r="P168" s="107">
        <f t="shared" si="114"/>
        <v>7.1167345004623046</v>
      </c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36"/>
      <c r="AE168" s="36"/>
      <c r="AF168" s="36"/>
      <c r="AG168" s="96">
        <f>'2008'!S167</f>
        <v>8.0860319782735317</v>
      </c>
      <c r="AH168" s="96">
        <f>'2009'!S167</f>
        <v>12.255505372397369</v>
      </c>
      <c r="AI168" s="96">
        <f>'2010'!S167</f>
        <v>8.056950170205905</v>
      </c>
      <c r="AJ168" s="96">
        <f>'2011'!S167</f>
        <v>10.818572723944914</v>
      </c>
      <c r="AK168" s="96">
        <f>'2012'!S167</f>
        <v>9.5616345473314404</v>
      </c>
      <c r="AL168" s="96">
        <f>'2013'!S167</f>
        <v>9.8683488325325968</v>
      </c>
      <c r="AM168" s="96">
        <f>'2014'!S167</f>
        <v>12.509777998638771</v>
      </c>
      <c r="AN168" s="96">
        <f>'2015'!S167</f>
        <v>12.973566219861514</v>
      </c>
      <c r="AO168" s="96">
        <f>'2016'!S167</f>
        <v>13.375659228157508</v>
      </c>
      <c r="AP168" s="96">
        <f>'2017'!S167</f>
        <v>10.585786000369575</v>
      </c>
      <c r="AQ168" s="106">
        <f t="shared" si="115"/>
        <v>10.809183307171313</v>
      </c>
      <c r="AR168" s="36"/>
      <c r="AS168" s="38"/>
    </row>
    <row r="169" spans="2:45" x14ac:dyDescent="0.35">
      <c r="B169" s="4">
        <f>'2008'!G168</f>
        <v>2008</v>
      </c>
      <c r="C169" s="4">
        <v>6</v>
      </c>
      <c r="D169" s="2">
        <f t="shared" si="119"/>
        <v>14</v>
      </c>
      <c r="E169" s="2">
        <f t="shared" si="124"/>
        <v>165</v>
      </c>
      <c r="F169" s="35">
        <f>'2008'!R168</f>
        <v>6.2903552224289996</v>
      </c>
      <c r="G169" s="35">
        <f>'2009'!R168</f>
        <v>7.4651191945501498</v>
      </c>
      <c r="H169" s="35">
        <f>'2010'!R168</f>
        <v>6.0796147990726475</v>
      </c>
      <c r="I169" s="35">
        <f>'2011'!R168</f>
        <v>6.5963898525356992</v>
      </c>
      <c r="J169" s="35">
        <f>'2012'!R168</f>
        <v>6.3785483523359989</v>
      </c>
      <c r="K169" s="35">
        <f>'2013'!R168</f>
        <v>8.3881091424125991</v>
      </c>
      <c r="L169" s="35">
        <f>'2014'!R168</f>
        <v>7.7158227898583993</v>
      </c>
      <c r="M169" s="35">
        <f>'2015'!R168</f>
        <v>7.9016643826175992</v>
      </c>
      <c r="N169" s="35">
        <f>'2016'!R168</f>
        <v>8.0583711045421484</v>
      </c>
      <c r="O169" s="35">
        <f>'2017'!R168</f>
        <v>7.3212336771948747</v>
      </c>
      <c r="P169" s="107">
        <f t="shared" si="114"/>
        <v>7.2195228517549115</v>
      </c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36"/>
      <c r="AE169" s="36"/>
      <c r="AF169" s="36"/>
      <c r="AG169" s="96">
        <f>'2008'!S168</f>
        <v>9.0779982873248066</v>
      </c>
      <c r="AH169" s="96">
        <f>'2009'!S168</f>
        <v>13.47068954439094</v>
      </c>
      <c r="AI169" s="96">
        <f>'2010'!S168</f>
        <v>8.1700441331584788</v>
      </c>
      <c r="AJ169" s="96">
        <f>'2011'!S168</f>
        <v>10.659369806208966</v>
      </c>
      <c r="AK169" s="96">
        <f>'2012'!S168</f>
        <v>11.523990143942077</v>
      </c>
      <c r="AL169" s="96">
        <f>'2013'!S168</f>
        <v>9.6970450388680245</v>
      </c>
      <c r="AM169" s="96">
        <f>'2014'!S168</f>
        <v>13.936123852146951</v>
      </c>
      <c r="AN169" s="96">
        <f>'2015'!S168</f>
        <v>12.036476202207927</v>
      </c>
      <c r="AO169" s="96">
        <f>'2016'!S168</f>
        <v>14.800432414965494</v>
      </c>
      <c r="AP169" s="96">
        <f>'2017'!S168</f>
        <v>8.5166935447388887</v>
      </c>
      <c r="AQ169" s="106">
        <f t="shared" si="115"/>
        <v>11.188886296795255</v>
      </c>
      <c r="AR169" s="36"/>
      <c r="AS169" s="38"/>
    </row>
    <row r="170" spans="2:45" x14ac:dyDescent="0.35">
      <c r="B170" s="4">
        <f>'2008'!G169</f>
        <v>2008</v>
      </c>
      <c r="C170" s="4">
        <v>6</v>
      </c>
      <c r="D170" s="2">
        <f t="shared" si="119"/>
        <v>15</v>
      </c>
      <c r="E170" s="2">
        <f t="shared" si="124"/>
        <v>166</v>
      </c>
      <c r="F170" s="35">
        <f>'2008'!R169</f>
        <v>6.9389543746777491</v>
      </c>
      <c r="G170" s="35">
        <f>'2009'!R169</f>
        <v>7.9323802173391487</v>
      </c>
      <c r="H170" s="35">
        <f>'2010'!R169</f>
        <v>1.2975660419036248</v>
      </c>
      <c r="I170" s="35">
        <f>'2011'!R169</f>
        <v>7.3987419174338234</v>
      </c>
      <c r="J170" s="35">
        <f>'2012'!R169</f>
        <v>6.9709935729262478</v>
      </c>
      <c r="K170" s="35">
        <f>'2013'!R169</f>
        <v>8.2393399004067014</v>
      </c>
      <c r="L170" s="35">
        <f>'2014'!R169</f>
        <v>7.3905948456112505</v>
      </c>
      <c r="M170" s="35">
        <f>'2015'!R169</f>
        <v>7.3752478560064496</v>
      </c>
      <c r="N170" s="35">
        <f>'2016'!R169</f>
        <v>8.3912570728360514</v>
      </c>
      <c r="O170" s="35">
        <f>'2017'!R169</f>
        <v>7.4743905974003972</v>
      </c>
      <c r="P170" s="107">
        <f t="shared" si="114"/>
        <v>6.940946639654145</v>
      </c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36"/>
      <c r="AE170" s="36"/>
      <c r="AF170" s="36"/>
      <c r="AG170" s="96">
        <f>'2008'!S169</f>
        <v>9.7857739871806402</v>
      </c>
      <c r="AH170" s="96">
        <f>'2009'!S169</f>
        <v>15.877053283936723</v>
      </c>
      <c r="AI170" s="96">
        <f>'2010'!S169</f>
        <v>2.4543361000179322</v>
      </c>
      <c r="AJ170" s="96">
        <f>'2011'!S169</f>
        <v>13.19367224010716</v>
      </c>
      <c r="AK170" s="96">
        <f>'2012'!S169</f>
        <v>12.215643170931127</v>
      </c>
      <c r="AL170" s="96">
        <f>'2013'!S169</f>
        <v>10.501493683412942</v>
      </c>
      <c r="AM170" s="96">
        <f>'2014'!S169</f>
        <v>12.350205360910605</v>
      </c>
      <c r="AN170" s="96">
        <f>'2015'!S169</f>
        <v>11.599588364365637</v>
      </c>
      <c r="AO170" s="96">
        <f>'2016'!S169</f>
        <v>14.338396803654135</v>
      </c>
      <c r="AP170" s="96">
        <f>'2017'!S169</f>
        <v>11.48333449607742</v>
      </c>
      <c r="AQ170" s="106">
        <f t="shared" si="115"/>
        <v>11.379949749059433</v>
      </c>
      <c r="AR170" s="36"/>
      <c r="AS170" s="38"/>
    </row>
    <row r="171" spans="2:45" x14ac:dyDescent="0.35">
      <c r="B171" s="4">
        <f>'2008'!G170</f>
        <v>2008</v>
      </c>
      <c r="C171" s="4">
        <v>6</v>
      </c>
      <c r="D171" s="2">
        <f t="shared" si="119"/>
        <v>16</v>
      </c>
      <c r="E171" s="2">
        <f t="shared" si="124"/>
        <v>167</v>
      </c>
      <c r="F171" s="35">
        <f>'2008'!R170</f>
        <v>7.1123852290274989</v>
      </c>
      <c r="G171" s="35">
        <f>'2009'!R170</f>
        <v>8.0579774597594973</v>
      </c>
      <c r="H171" s="35">
        <f>'2010'!R170</f>
        <v>2.9726369392334999</v>
      </c>
      <c r="I171" s="35">
        <f>'2011'!R170</f>
        <v>8.0362877059057496</v>
      </c>
      <c r="J171" s="35">
        <f>'2012'!R170</f>
        <v>7.1864754145379983</v>
      </c>
      <c r="K171" s="35">
        <f>'2013'!R170</f>
        <v>7.8214021023053997</v>
      </c>
      <c r="L171" s="35">
        <f>'2014'!R170</f>
        <v>7.7120272978055997</v>
      </c>
      <c r="M171" s="35">
        <f>'2015'!R170</f>
        <v>7.3678287691858495</v>
      </c>
      <c r="N171" s="35">
        <f>'2016'!R170</f>
        <v>6.5069413813131005</v>
      </c>
      <c r="O171" s="35">
        <f>'2017'!R170</f>
        <v>7.7480552497687478</v>
      </c>
      <c r="P171" s="107">
        <f t="shared" si="114"/>
        <v>7.0522017548842939</v>
      </c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36"/>
      <c r="AE171" s="36"/>
      <c r="AF171" s="36"/>
      <c r="AG171" s="96">
        <f>'2008'!S170</f>
        <v>11.595380956350711</v>
      </c>
      <c r="AH171" s="96">
        <f>'2009'!S170</f>
        <v>16.629689454163422</v>
      </c>
      <c r="AI171" s="96">
        <f>'2010'!S170</f>
        <v>5.1533893747636164</v>
      </c>
      <c r="AJ171" s="96">
        <f>'2011'!S170</f>
        <v>14.27908481773694</v>
      </c>
      <c r="AK171" s="96">
        <f>'2012'!S170</f>
        <v>9.3680511452388764</v>
      </c>
      <c r="AL171" s="96">
        <f>'2013'!S170</f>
        <v>12.83945765826023</v>
      </c>
      <c r="AM171" s="96">
        <f>'2014'!S170</f>
        <v>13.684442082705644</v>
      </c>
      <c r="AN171" s="96">
        <f>'2015'!S170</f>
        <v>13.612986705605842</v>
      </c>
      <c r="AO171" s="96">
        <f>'2016'!S170</f>
        <v>12.117190241812052</v>
      </c>
      <c r="AP171" s="96">
        <f>'2017'!S170</f>
        <v>11.462643589362385</v>
      </c>
      <c r="AQ171" s="106">
        <f t="shared" si="115"/>
        <v>12.074231602599973</v>
      </c>
      <c r="AR171" s="36"/>
      <c r="AS171" s="38"/>
    </row>
    <row r="172" spans="2:45" x14ac:dyDescent="0.35">
      <c r="B172" s="4">
        <f>'2008'!G171</f>
        <v>2008</v>
      </c>
      <c r="C172" s="4">
        <v>6</v>
      </c>
      <c r="D172" s="2">
        <f t="shared" si="119"/>
        <v>17</v>
      </c>
      <c r="E172" s="2">
        <f t="shared" si="124"/>
        <v>168</v>
      </c>
      <c r="F172" s="35">
        <f>'2008'!R171</f>
        <v>6.8797627724257495</v>
      </c>
      <c r="G172" s="35">
        <f>'2009'!R171</f>
        <v>7.578775100932873</v>
      </c>
      <c r="H172" s="35">
        <f>'2010'!R171</f>
        <v>4.3388426720915989</v>
      </c>
      <c r="I172" s="35">
        <f>'2011'!R171</f>
        <v>7.8337924586081993</v>
      </c>
      <c r="J172" s="35">
        <f>'2012'!R171</f>
        <v>6.6599392965300002</v>
      </c>
      <c r="K172" s="35">
        <f>'2013'!R171</f>
        <v>7.9449242989282505</v>
      </c>
      <c r="L172" s="35">
        <f>'2014'!R171</f>
        <v>7.8361147909285496</v>
      </c>
      <c r="M172" s="35">
        <f>'2015'!R171</f>
        <v>7.4671420572432741</v>
      </c>
      <c r="N172" s="35">
        <f>'2016'!R171</f>
        <v>6.7776551712168747</v>
      </c>
      <c r="O172" s="35">
        <f>'2017'!R171</f>
        <v>7.7870329591424996</v>
      </c>
      <c r="P172" s="107">
        <f t="shared" si="114"/>
        <v>7.1103981578047852</v>
      </c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36"/>
      <c r="AE172" s="36"/>
      <c r="AF172" s="36"/>
      <c r="AG172" s="96">
        <f>'2008'!S171</f>
        <v>11.27182124155061</v>
      </c>
      <c r="AH172" s="96">
        <f>'2009'!S171</f>
        <v>15.186642659333039</v>
      </c>
      <c r="AI172" s="96">
        <f>'2010'!S171</f>
        <v>6.9802973728092361</v>
      </c>
      <c r="AJ172" s="96">
        <f>'2011'!S171</f>
        <v>12.368678183479201</v>
      </c>
      <c r="AK172" s="96">
        <f>'2012'!S171</f>
        <v>10.022275337120275</v>
      </c>
      <c r="AL172" s="96">
        <f>'2013'!S171</f>
        <v>12.471617816726798</v>
      </c>
      <c r="AM172" s="96">
        <f>'2014'!S171</f>
        <v>13.15514876704396</v>
      </c>
      <c r="AN172" s="96">
        <f>'2015'!S171</f>
        <v>12.852872306843469</v>
      </c>
      <c r="AO172" s="96">
        <f>'2016'!S171</f>
        <v>11.799373698032154</v>
      </c>
      <c r="AP172" s="96">
        <f>'2017'!S171</f>
        <v>12.392066300435811</v>
      </c>
      <c r="AQ172" s="106">
        <f t="shared" si="115"/>
        <v>11.850079368337457</v>
      </c>
      <c r="AR172" s="36"/>
      <c r="AS172" s="38"/>
    </row>
    <row r="173" spans="2:45" x14ac:dyDescent="0.35">
      <c r="B173" s="4">
        <f>'2008'!G172</f>
        <v>2008</v>
      </c>
      <c r="C173" s="4">
        <v>6</v>
      </c>
      <c r="D173" s="2">
        <f t="shared" si="119"/>
        <v>18</v>
      </c>
      <c r="E173" s="2">
        <f t="shared" si="124"/>
        <v>169</v>
      </c>
      <c r="F173" s="35">
        <f>'2008'!R172</f>
        <v>6.6470617342080001</v>
      </c>
      <c r="G173" s="35">
        <f>'2009'!R172</f>
        <v>7.1224187507691727</v>
      </c>
      <c r="H173" s="35">
        <f>'2010'!R172</f>
        <v>7.5733503909695994</v>
      </c>
      <c r="I173" s="35">
        <f>'2011'!R172</f>
        <v>0</v>
      </c>
      <c r="J173" s="35">
        <f>'2012'!R172</f>
        <v>6.3350092257209978</v>
      </c>
      <c r="K173" s="35">
        <f>'2013'!R172</f>
        <v>7.7147668493933983</v>
      </c>
      <c r="L173" s="35">
        <f>'2014'!R172</f>
        <v>8.2123527633643487</v>
      </c>
      <c r="M173" s="35">
        <f>'2015'!R172</f>
        <v>7.8000662112912007</v>
      </c>
      <c r="N173" s="35">
        <f>'2016'!R172</f>
        <v>6.1932050161357504</v>
      </c>
      <c r="O173" s="35">
        <f>'2017'!R172</f>
        <v>7.7849693322360745</v>
      </c>
      <c r="P173" s="107">
        <f t="shared" si="114"/>
        <v>6.5383200274088553</v>
      </c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36"/>
      <c r="AE173" s="36"/>
      <c r="AF173" s="36"/>
      <c r="AG173" s="96">
        <f>'2008'!S172</f>
        <v>12.148416491916469</v>
      </c>
      <c r="AH173" s="96">
        <f>'2009'!S172</f>
        <v>14.094766165092842</v>
      </c>
      <c r="AI173" s="96">
        <f>'2010'!S172</f>
        <v>10.53115021470793</v>
      </c>
      <c r="AJ173" s="96">
        <f>'2011'!S172</f>
        <v>0.54522150051387464</v>
      </c>
      <c r="AK173" s="96">
        <f>'2012'!S172</f>
        <v>9.1181886168277959</v>
      </c>
      <c r="AL173" s="96">
        <f>'2013'!S172</f>
        <v>10.316627461179909</v>
      </c>
      <c r="AM173" s="96">
        <f>'2014'!S172</f>
        <v>14.137137528356702</v>
      </c>
      <c r="AN173" s="96">
        <f>'2015'!S172</f>
        <v>12.365269108779909</v>
      </c>
      <c r="AO173" s="96">
        <f>'2016'!S172</f>
        <v>10.45884213132018</v>
      </c>
      <c r="AP173" s="96">
        <f>'2017'!S172</f>
        <v>8.403150395254146</v>
      </c>
      <c r="AQ173" s="106">
        <f t="shared" si="115"/>
        <v>10.211876961394976</v>
      </c>
      <c r="AR173" s="36"/>
      <c r="AS173" s="38"/>
    </row>
    <row r="174" spans="2:45" x14ac:dyDescent="0.35">
      <c r="B174" s="4">
        <f>'2008'!G173</f>
        <v>2008</v>
      </c>
      <c r="C174" s="4">
        <v>6</v>
      </c>
      <c r="D174" s="2">
        <f t="shared" si="119"/>
        <v>19</v>
      </c>
      <c r="E174" s="2">
        <f t="shared" ref="E174:E189" si="127">E173+1</f>
        <v>170</v>
      </c>
      <c r="F174" s="35">
        <f>'2008'!R173</f>
        <v>6.8487979322084982</v>
      </c>
      <c r="G174" s="35">
        <f>'2009'!R173</f>
        <v>7.3159897049483993</v>
      </c>
      <c r="H174" s="35">
        <f>'2010'!R173</f>
        <v>6.3335665163647485</v>
      </c>
      <c r="I174" s="35">
        <f>'2011'!R173</f>
        <v>0</v>
      </c>
      <c r="J174" s="35">
        <f>'2012'!R173</f>
        <v>5.4989695903949993</v>
      </c>
      <c r="K174" s="35">
        <f>'2013'!R173</f>
        <v>5.995713207669449</v>
      </c>
      <c r="L174" s="35">
        <f>'2014'!R173</f>
        <v>8.4103763483601739</v>
      </c>
      <c r="M174" s="35">
        <f>'2015'!R173</f>
        <v>7.5133415399111998</v>
      </c>
      <c r="N174" s="35">
        <f>'2016'!R173</f>
        <v>6.4704078057644985</v>
      </c>
      <c r="O174" s="35">
        <f>'2017'!R173</f>
        <v>7.6525606598975999</v>
      </c>
      <c r="P174" s="107">
        <f t="shared" si="114"/>
        <v>6.2039723305519576</v>
      </c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36"/>
      <c r="AE174" s="36"/>
      <c r="AF174" s="36"/>
      <c r="AG174" s="96">
        <f>'2008'!S173</f>
        <v>12.008604076553548</v>
      </c>
      <c r="AH174" s="96">
        <f>'2009'!S173</f>
        <v>10.69851471982723</v>
      </c>
      <c r="AI174" s="96">
        <f>'2010'!S173</f>
        <v>8.1233814738707384</v>
      </c>
      <c r="AJ174" s="96">
        <f>'2011'!S173</f>
        <v>0.41428221153846151</v>
      </c>
      <c r="AK174" s="96">
        <f>'2012'!S173</f>
        <v>8.7525048149581863</v>
      </c>
      <c r="AL174" s="96">
        <f>'2013'!S173</f>
        <v>7.0309894778986992</v>
      </c>
      <c r="AM174" s="96">
        <f>'2014'!S173</f>
        <v>10.988631153279131</v>
      </c>
      <c r="AN174" s="96">
        <f>'2015'!S173</f>
        <v>8.9977957065543848</v>
      </c>
      <c r="AO174" s="96">
        <f>'2016'!S173</f>
        <v>7.4519545145243935</v>
      </c>
      <c r="AP174" s="96">
        <f>'2017'!S173</f>
        <v>9.5269198416852419</v>
      </c>
      <c r="AQ174" s="106">
        <f t="shared" si="115"/>
        <v>8.3993577990690014</v>
      </c>
      <c r="AR174" s="36"/>
      <c r="AS174" s="38"/>
    </row>
    <row r="175" spans="2:45" x14ac:dyDescent="0.35">
      <c r="B175" s="4">
        <f>'2008'!G174</f>
        <v>2008</v>
      </c>
      <c r="C175" s="4">
        <v>6</v>
      </c>
      <c r="D175" s="2">
        <f t="shared" si="119"/>
        <v>20</v>
      </c>
      <c r="E175" s="2">
        <f t="shared" si="127"/>
        <v>171</v>
      </c>
      <c r="F175" s="35">
        <f>'2008'!R174</f>
        <v>6.810171384431249</v>
      </c>
      <c r="G175" s="35">
        <f>'2009'!R174</f>
        <v>7.7673919753583993</v>
      </c>
      <c r="H175" s="35">
        <f>'2010'!R174</f>
        <v>4.3799005841813994</v>
      </c>
      <c r="I175" s="35">
        <f>'2011'!R174</f>
        <v>7.9325095086542259</v>
      </c>
      <c r="J175" s="35">
        <f>'2012'!R174</f>
        <v>5.7870939968099986</v>
      </c>
      <c r="K175" s="35">
        <f>'2013'!R174</f>
        <v>7.8113502857812476</v>
      </c>
      <c r="L175" s="35">
        <f>'2014'!R174</f>
        <v>8.6058624838618485</v>
      </c>
      <c r="M175" s="35">
        <f>'2015'!R174</f>
        <v>7.4480490574469993</v>
      </c>
      <c r="N175" s="35">
        <f>'2016'!R174</f>
        <v>6.3027792214861496</v>
      </c>
      <c r="O175" s="35">
        <f>'2017'!R174</f>
        <v>7.7490510261839995</v>
      </c>
      <c r="P175" s="107">
        <f t="shared" si="114"/>
        <v>7.0594159524195517</v>
      </c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36"/>
      <c r="AE175" s="36"/>
      <c r="AF175" s="36"/>
      <c r="AG175" s="96">
        <f>'2008'!S174</f>
        <v>11.005371942648106</v>
      </c>
      <c r="AH175" s="96">
        <f>'2009'!S174</f>
        <v>13.476719262510105</v>
      </c>
      <c r="AI175" s="96">
        <f>'2010'!S174</f>
        <v>8.2182091617655768</v>
      </c>
      <c r="AJ175" s="96">
        <f>'2011'!S174</f>
        <v>12.961673945783843</v>
      </c>
      <c r="AK175" s="96">
        <f>'2012'!S174</f>
        <v>9.9702302633890536</v>
      </c>
      <c r="AL175" s="96">
        <f>'2013'!S174</f>
        <v>10.527046390269307</v>
      </c>
      <c r="AM175" s="96">
        <f>'2014'!S174</f>
        <v>12.98652840555925</v>
      </c>
      <c r="AN175" s="96">
        <f>'2015'!S174</f>
        <v>11.168527456538444</v>
      </c>
      <c r="AO175" s="96">
        <f>'2016'!S174</f>
        <v>10.804019520158745</v>
      </c>
      <c r="AP175" s="96">
        <f>'2017'!S174</f>
        <v>8.6286729325838181</v>
      </c>
      <c r="AQ175" s="106">
        <f t="shared" si="115"/>
        <v>10.974699928120625</v>
      </c>
      <c r="AR175" s="36"/>
      <c r="AS175" s="38"/>
    </row>
    <row r="176" spans="2:45" x14ac:dyDescent="0.35">
      <c r="B176" s="4">
        <f>'2008'!G175</f>
        <v>2008</v>
      </c>
      <c r="C176" s="4">
        <v>6</v>
      </c>
      <c r="D176" s="2">
        <f t="shared" si="119"/>
        <v>21</v>
      </c>
      <c r="E176" s="2">
        <f t="shared" si="127"/>
        <v>172</v>
      </c>
      <c r="F176" s="35">
        <f>'2008'!R175</f>
        <v>6.8425826175179987</v>
      </c>
      <c r="G176" s="35">
        <f>'2009'!R175</f>
        <v>7.5920228563364978</v>
      </c>
      <c r="H176" s="35">
        <f>'2010'!R175</f>
        <v>8.2565018797735501</v>
      </c>
      <c r="I176" s="35">
        <f>'2011'!R175</f>
        <v>8.2434976045957491</v>
      </c>
      <c r="J176" s="35">
        <f>'2012'!R175</f>
        <v>6.1453966976640002</v>
      </c>
      <c r="K176" s="35">
        <f>'2013'!R175</f>
        <v>7.8142838357335505</v>
      </c>
      <c r="L176" s="35">
        <f>'2014'!R175</f>
        <v>7.7602076511155991</v>
      </c>
      <c r="M176" s="35">
        <f>'2015'!R175</f>
        <v>7.4127979584282757</v>
      </c>
      <c r="N176" s="35">
        <f>'2016'!R175</f>
        <v>7.5843670423976981</v>
      </c>
      <c r="O176" s="35">
        <f>'2017'!R175</f>
        <v>7.2626885315182497</v>
      </c>
      <c r="P176" s="107">
        <f t="shared" si="114"/>
        <v>7.491434667508118</v>
      </c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36"/>
      <c r="AE176" s="36"/>
      <c r="AF176" s="36"/>
      <c r="AG176" s="96">
        <f>'2008'!S175</f>
        <v>11.252238755601937</v>
      </c>
      <c r="AH176" s="96">
        <f>'2009'!S175</f>
        <v>13.017507885958416</v>
      </c>
      <c r="AI176" s="96">
        <f>'2010'!S175</f>
        <v>14.492349069712173</v>
      </c>
      <c r="AJ176" s="96">
        <f>'2011'!S175</f>
        <v>13.75605695323781</v>
      </c>
      <c r="AK176" s="96">
        <f>'2012'!S175</f>
        <v>8.6531564724850121</v>
      </c>
      <c r="AL176" s="96">
        <f>'2013'!S175</f>
        <v>10.137807872709308</v>
      </c>
      <c r="AM176" s="96">
        <f>'2014'!S175</f>
        <v>10.063456026406715</v>
      </c>
      <c r="AN176" s="96">
        <f>'2015'!S175</f>
        <v>12.644966990674391</v>
      </c>
      <c r="AO176" s="96">
        <f>'2016'!S175</f>
        <v>13.024856954688751</v>
      </c>
      <c r="AP176" s="96">
        <f>'2017'!S175</f>
        <v>9.591985927421506</v>
      </c>
      <c r="AQ176" s="106">
        <f t="shared" si="115"/>
        <v>11.6634382908896</v>
      </c>
      <c r="AR176" s="36"/>
      <c r="AS176" s="38"/>
    </row>
    <row r="177" spans="2:55" x14ac:dyDescent="0.35">
      <c r="B177" s="4">
        <f>'2008'!G176</f>
        <v>2008</v>
      </c>
      <c r="C177" s="4">
        <v>6</v>
      </c>
      <c r="D177" s="2">
        <f t="shared" si="119"/>
        <v>22</v>
      </c>
      <c r="E177" s="2">
        <f t="shared" si="127"/>
        <v>173</v>
      </c>
      <c r="F177" s="35">
        <f>'2008'!R176</f>
        <v>7.5081050574749995</v>
      </c>
      <c r="G177" s="35">
        <f>'2009'!R176</f>
        <v>8.3477013704114267</v>
      </c>
      <c r="H177" s="35">
        <f>'2010'!R176</f>
        <v>8.4714196527229486</v>
      </c>
      <c r="I177" s="35">
        <f>'2011'!R176</f>
        <v>8.2757794235836464</v>
      </c>
      <c r="J177" s="35">
        <f>'2012'!R176</f>
        <v>6.3859006447829998</v>
      </c>
      <c r="K177" s="35">
        <f>'2013'!R176</f>
        <v>7.8546706117091984</v>
      </c>
      <c r="L177" s="35">
        <f>'2014'!R176</f>
        <v>7.5355103960550007</v>
      </c>
      <c r="M177" s="35">
        <f>'2015'!R176</f>
        <v>7.3773344434787989</v>
      </c>
      <c r="N177" s="35">
        <f>'2016'!R176</f>
        <v>7.9757057001856495</v>
      </c>
      <c r="O177" s="35">
        <f>'2017'!R176</f>
        <v>7.4131901298056233</v>
      </c>
      <c r="P177" s="107">
        <f t="shared" si="114"/>
        <v>7.7145317430210296</v>
      </c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36"/>
      <c r="AE177" s="36"/>
      <c r="AF177" s="36"/>
      <c r="AG177" s="96">
        <f>'2008'!S176</f>
        <v>11.094564972854402</v>
      </c>
      <c r="AH177" s="96">
        <f>'2009'!S176</f>
        <v>14.452798305377041</v>
      </c>
      <c r="AI177" s="96">
        <f>'2010'!S176</f>
        <v>12.418581734637172</v>
      </c>
      <c r="AJ177" s="96">
        <f>'2011'!S176</f>
        <v>14.802045353338274</v>
      </c>
      <c r="AK177" s="96">
        <f>'2012'!S176</f>
        <v>9.5717814700928745</v>
      </c>
      <c r="AL177" s="96">
        <f>'2013'!S176</f>
        <v>12.183935709421526</v>
      </c>
      <c r="AM177" s="96">
        <f>'2014'!S176</f>
        <v>13.324336960503462</v>
      </c>
      <c r="AN177" s="96">
        <f>'2015'!S176</f>
        <v>13.01025251335305</v>
      </c>
      <c r="AO177" s="96">
        <f>'2016'!S176</f>
        <v>13.340481026713235</v>
      </c>
      <c r="AP177" s="96">
        <f>'2017'!S176</f>
        <v>10.566504661057278</v>
      </c>
      <c r="AQ177" s="106">
        <f t="shared" si="115"/>
        <v>12.476528270734832</v>
      </c>
      <c r="AR177" s="36"/>
      <c r="AS177" s="38"/>
    </row>
    <row r="178" spans="2:55" x14ac:dyDescent="0.35">
      <c r="B178" s="4">
        <f>'2008'!G177</f>
        <v>2008</v>
      </c>
      <c r="C178" s="4">
        <v>6</v>
      </c>
      <c r="D178" s="2">
        <f t="shared" si="119"/>
        <v>23</v>
      </c>
      <c r="E178" s="2">
        <f t="shared" si="127"/>
        <v>174</v>
      </c>
      <c r="F178" s="35">
        <f>'2008'!R177</f>
        <v>6.0096923860207498</v>
      </c>
      <c r="G178" s="35">
        <f>'2009'!R177</f>
        <v>8.5048210141712968</v>
      </c>
      <c r="H178" s="35">
        <f>'2010'!R177</f>
        <v>7.5792263313059989</v>
      </c>
      <c r="I178" s="35">
        <f>'2011'!R177</f>
        <v>8.3267238852364489</v>
      </c>
      <c r="J178" s="35">
        <f>'2012'!R177</f>
        <v>6.1535961981584997</v>
      </c>
      <c r="K178" s="35">
        <f>'2013'!R177</f>
        <v>8.40761138053095</v>
      </c>
      <c r="L178" s="35">
        <f>'2014'!R177</f>
        <v>8.1594828065519991</v>
      </c>
      <c r="M178" s="35">
        <f>'2015'!R177</f>
        <v>7.8577294011119987</v>
      </c>
      <c r="N178" s="35">
        <f>'2016'!R177</f>
        <v>7.3972497262162493</v>
      </c>
      <c r="O178" s="35">
        <f>'2017'!R177</f>
        <v>7.8068011469174978</v>
      </c>
      <c r="P178" s="107">
        <f t="shared" si="114"/>
        <v>7.6202934276221681</v>
      </c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36"/>
      <c r="AE178" s="36"/>
      <c r="AF178" s="36"/>
      <c r="AG178" s="96">
        <f>'2008'!S177</f>
        <v>10.07701394635575</v>
      </c>
      <c r="AH178" s="96">
        <f>'2009'!S177</f>
        <v>16.025052726716051</v>
      </c>
      <c r="AI178" s="96">
        <f>'2010'!S177</f>
        <v>10.783932110822823</v>
      </c>
      <c r="AJ178" s="96">
        <f>'2011'!S177</f>
        <v>15.916367363630053</v>
      </c>
      <c r="AK178" s="96">
        <f>'2012'!S177</f>
        <v>9.5564064017340122</v>
      </c>
      <c r="AL178" s="96">
        <f>'2013'!S177</f>
        <v>13.922865407875857</v>
      </c>
      <c r="AM178" s="96">
        <f>'2014'!S177</f>
        <v>14.639402199397079</v>
      </c>
      <c r="AN178" s="96">
        <f>'2015'!S177</f>
        <v>12.474088007744609</v>
      </c>
      <c r="AO178" s="96">
        <f>'2016'!S177</f>
        <v>13.868295831406318</v>
      </c>
      <c r="AP178" s="96">
        <f>'2017'!S177</f>
        <v>13.213900402925063</v>
      </c>
      <c r="AQ178" s="106">
        <f t="shared" si="115"/>
        <v>13.047732439860761</v>
      </c>
      <c r="AR178" s="36"/>
      <c r="AS178" s="38"/>
    </row>
    <row r="179" spans="2:55" x14ac:dyDescent="0.35">
      <c r="B179" s="4">
        <f>'2008'!G178</f>
        <v>2008</v>
      </c>
      <c r="C179" s="4">
        <v>6</v>
      </c>
      <c r="D179" s="2">
        <f t="shared" si="119"/>
        <v>24</v>
      </c>
      <c r="E179" s="2">
        <f t="shared" si="127"/>
        <v>175</v>
      </c>
      <c r="F179" s="35">
        <f>'2008'!R178</f>
        <v>6.2851381398292494</v>
      </c>
      <c r="G179" s="35">
        <f>'2009'!R178</f>
        <v>8.2889826084769478</v>
      </c>
      <c r="H179" s="35">
        <f>'2010'!R178</f>
        <v>6.0487238746879495</v>
      </c>
      <c r="I179" s="35">
        <f>'2011'!R178</f>
        <v>6.2289427072547987</v>
      </c>
      <c r="J179" s="35">
        <f>'2012'!R178</f>
        <v>6.064806953023874</v>
      </c>
      <c r="K179" s="35">
        <f>'2013'!R178</f>
        <v>8.2798413564281983</v>
      </c>
      <c r="L179" s="35">
        <f>'2014'!R178</f>
        <v>8.2758812113331253</v>
      </c>
      <c r="M179" s="35">
        <f>'2015'!R178</f>
        <v>7.9161143139622512</v>
      </c>
      <c r="N179" s="35">
        <f>'2016'!R178</f>
        <v>7.9831456602479989</v>
      </c>
      <c r="O179" s="35">
        <f>'2017'!R178</f>
        <v>8.2340886839174985</v>
      </c>
      <c r="P179" s="107">
        <f t="shared" si="114"/>
        <v>7.3605665509161895</v>
      </c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36"/>
      <c r="AE179" s="36"/>
      <c r="AF179" s="36"/>
      <c r="AG179" s="96">
        <f>'2008'!S178</f>
        <v>10.602945691892995</v>
      </c>
      <c r="AH179" s="96">
        <f>'2009'!S178</f>
        <v>17.284433831936436</v>
      </c>
      <c r="AI179" s="96">
        <f>'2010'!S178</f>
        <v>9.2376208557491815</v>
      </c>
      <c r="AJ179" s="96">
        <f>'2011'!S178</f>
        <v>11.911289860878652</v>
      </c>
      <c r="AK179" s="96">
        <f>'2012'!S178</f>
        <v>8.4828754353253242</v>
      </c>
      <c r="AL179" s="96">
        <f>'2013'!S178</f>
        <v>11.653631217862468</v>
      </c>
      <c r="AM179" s="96">
        <f>'2014'!S178</f>
        <v>15.568955563919619</v>
      </c>
      <c r="AN179" s="96">
        <f>'2015'!S178</f>
        <v>10.84840344291535</v>
      </c>
      <c r="AO179" s="96">
        <f>'2016'!S178</f>
        <v>13.777733476161853</v>
      </c>
      <c r="AP179" s="96">
        <f>'2017'!S178</f>
        <v>14.302946707460396</v>
      </c>
      <c r="AQ179" s="106">
        <f t="shared" si="115"/>
        <v>12.367083608410228</v>
      </c>
      <c r="AR179" s="36"/>
      <c r="AS179" s="38"/>
    </row>
    <row r="180" spans="2:55" x14ac:dyDescent="0.35">
      <c r="B180" s="4">
        <f>'2008'!G179</f>
        <v>2008</v>
      </c>
      <c r="C180" s="4">
        <v>6</v>
      </c>
      <c r="D180" s="2">
        <f t="shared" si="119"/>
        <v>25</v>
      </c>
      <c r="E180" s="2">
        <f t="shared" si="127"/>
        <v>176</v>
      </c>
      <c r="F180" s="35">
        <f>'2008'!R179</f>
        <v>6.3170778832200005</v>
      </c>
      <c r="G180" s="35">
        <f>'2009'!R179</f>
        <v>7.9825190946441742</v>
      </c>
      <c r="H180" s="35">
        <f>'2010'!R179</f>
        <v>6.8780040176326507</v>
      </c>
      <c r="I180" s="35">
        <f>'2011'!R179</f>
        <v>8.2411020931454999</v>
      </c>
      <c r="J180" s="35">
        <f>'2012'!R179</f>
        <v>6.16089692142</v>
      </c>
      <c r="K180" s="35">
        <f>'2013'!R179</f>
        <v>8.2706843880562477</v>
      </c>
      <c r="L180" s="35">
        <f>'2014'!R179</f>
        <v>0</v>
      </c>
      <c r="M180" s="35">
        <f>'2015'!R179</f>
        <v>7.1324404852684475</v>
      </c>
      <c r="N180" s="35">
        <f>'2016'!R179</f>
        <v>6.7178809599524971</v>
      </c>
      <c r="O180" s="35">
        <f>'2017'!R179</f>
        <v>8.1388687613510236</v>
      </c>
      <c r="P180" s="107">
        <f t="shared" si="114"/>
        <v>6.5839474604690533</v>
      </c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36"/>
      <c r="AE180" s="36"/>
      <c r="AF180" s="36"/>
      <c r="AG180" s="96">
        <f>'2008'!S179</f>
        <v>9.9595295586740544</v>
      </c>
      <c r="AH180" s="96">
        <f>'2009'!S179</f>
        <v>16.583604122325919</v>
      </c>
      <c r="AI180" s="96">
        <f>'2010'!S179</f>
        <v>11.133024241489231</v>
      </c>
      <c r="AJ180" s="96">
        <f>'2011'!S179</f>
        <v>15.367142906124885</v>
      </c>
      <c r="AK180" s="96">
        <f>'2012'!S179</f>
        <v>7.8410678948167662</v>
      </c>
      <c r="AL180" s="96">
        <f>'2013'!S179</f>
        <v>13.582175812033988</v>
      </c>
      <c r="AM180" s="96">
        <f>'2014'!S179</f>
        <v>0.59789936124055909</v>
      </c>
      <c r="AN180" s="96">
        <f>'2015'!S179</f>
        <v>13.602055859719233</v>
      </c>
      <c r="AO180" s="96">
        <f>'2016'!S179</f>
        <v>11.573170206079766</v>
      </c>
      <c r="AP180" s="96">
        <f>'2017'!S179</f>
        <v>13.912295777966973</v>
      </c>
      <c r="AQ180" s="106">
        <f t="shared" si="115"/>
        <v>11.415196574047137</v>
      </c>
      <c r="AR180" s="36"/>
      <c r="AS180" s="38"/>
    </row>
    <row r="181" spans="2:55" x14ac:dyDescent="0.35">
      <c r="B181" s="4">
        <f>'2008'!G180</f>
        <v>2008</v>
      </c>
      <c r="C181" s="4">
        <v>6</v>
      </c>
      <c r="D181" s="2">
        <f t="shared" si="119"/>
        <v>26</v>
      </c>
      <c r="E181" s="2">
        <f t="shared" si="127"/>
        <v>177</v>
      </c>
      <c r="F181" s="35">
        <f>'2008'!R180</f>
        <v>6.8101677009179991</v>
      </c>
      <c r="G181" s="35">
        <f>'2009'!R180</f>
        <v>8.0685933449459988</v>
      </c>
      <c r="H181" s="35">
        <f>'2010'!R180</f>
        <v>7.6658927677546504</v>
      </c>
      <c r="I181" s="35">
        <f>'2011'!R180</f>
        <v>7.8262045440969743</v>
      </c>
      <c r="J181" s="35">
        <f>'2012'!R180</f>
        <v>6.2076333375359978</v>
      </c>
      <c r="K181" s="35">
        <f>'2013'!R180</f>
        <v>8.4531766850009991</v>
      </c>
      <c r="L181" s="35">
        <f>'2014'!R180</f>
        <v>1.5257485144175993</v>
      </c>
      <c r="M181" s="35">
        <f>'2015'!R180</f>
        <v>7.1807469375153739</v>
      </c>
      <c r="N181" s="35">
        <f>'2016'!R180</f>
        <v>8.1427014568876483</v>
      </c>
      <c r="O181" s="35">
        <f>'2017'!R180</f>
        <v>8.6499548741669976</v>
      </c>
      <c r="P181" s="107">
        <f t="shared" si="114"/>
        <v>7.0530820163240238</v>
      </c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36"/>
      <c r="AE181" s="36"/>
      <c r="AF181" s="36"/>
      <c r="AG181" s="96">
        <f>'2008'!S180</f>
        <v>10.508492699481028</v>
      </c>
      <c r="AH181" s="96">
        <f>'2009'!S180</f>
        <v>15.059500952954894</v>
      </c>
      <c r="AI181" s="96">
        <f>'2010'!S180</f>
        <v>10.834221918991858</v>
      </c>
      <c r="AJ181" s="96">
        <f>'2011'!S180</f>
        <v>12.23754854336941</v>
      </c>
      <c r="AK181" s="96">
        <f>'2012'!S180</f>
        <v>8.7294053348104796</v>
      </c>
      <c r="AL181" s="96">
        <f>'2013'!S180</f>
        <v>16.223250758921008</v>
      </c>
      <c r="AM181" s="96">
        <f>'2014'!S180</f>
        <v>3.0325808152194149</v>
      </c>
      <c r="AN181" s="96">
        <f>'2015'!S180</f>
        <v>11.497876325146168</v>
      </c>
      <c r="AO181" s="96">
        <f>'2016'!S180</f>
        <v>14.273301086358684</v>
      </c>
      <c r="AP181" s="96">
        <f>'2017'!S180</f>
        <v>15.381877914010484</v>
      </c>
      <c r="AQ181" s="106">
        <f t="shared" si="115"/>
        <v>11.777805634926343</v>
      </c>
      <c r="AR181" s="36"/>
      <c r="AS181" s="38"/>
    </row>
    <row r="182" spans="2:55" x14ac:dyDescent="0.35">
      <c r="B182" s="4">
        <f>'2008'!G181</f>
        <v>2008</v>
      </c>
      <c r="C182" s="4">
        <v>6</v>
      </c>
      <c r="D182" s="2">
        <f t="shared" si="119"/>
        <v>27</v>
      </c>
      <c r="E182" s="2">
        <f t="shared" si="127"/>
        <v>178</v>
      </c>
      <c r="F182" s="35">
        <f>'2008'!R181</f>
        <v>7.162009519531499</v>
      </c>
      <c r="G182" s="35">
        <f>'2009'!R181</f>
        <v>8.2015382140299007</v>
      </c>
      <c r="H182" s="35">
        <f>'2010'!R181</f>
        <v>5.8644131500354497</v>
      </c>
      <c r="I182" s="35">
        <f>'2011'!R181</f>
        <v>7.8243675760392</v>
      </c>
      <c r="J182" s="35">
        <f>'2012'!R181</f>
        <v>4.5927148254975005</v>
      </c>
      <c r="K182" s="35">
        <f>'2013'!R181</f>
        <v>8.3543118032898729</v>
      </c>
      <c r="L182" s="35">
        <f>'2014'!R181</f>
        <v>1.4571947721056251</v>
      </c>
      <c r="M182" s="35">
        <f>'2015'!R181</f>
        <v>6.1053524884205972</v>
      </c>
      <c r="N182" s="35">
        <f>'2016'!R181</f>
        <v>6.745457090763523</v>
      </c>
      <c r="O182" s="35">
        <f>'2017'!R181</f>
        <v>9.1742995473588014</v>
      </c>
      <c r="P182" s="107">
        <f t="shared" si="114"/>
        <v>6.5481658987071985</v>
      </c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36"/>
      <c r="AE182" s="36"/>
      <c r="AF182" s="36"/>
      <c r="AG182" s="96">
        <f>'2008'!S181</f>
        <v>11.163774384216104</v>
      </c>
      <c r="AH182" s="96">
        <f>'2009'!S181</f>
        <v>18.011918045213747</v>
      </c>
      <c r="AI182" s="96">
        <f>'2010'!S181</f>
        <v>8.781996846835316</v>
      </c>
      <c r="AJ182" s="96">
        <f>'2011'!S181</f>
        <v>12.732925449844556</v>
      </c>
      <c r="AK182" s="96">
        <f>'2012'!S181</f>
        <v>12.659078163042444</v>
      </c>
      <c r="AL182" s="96">
        <f>'2013'!S181</f>
        <v>13.074745074517816</v>
      </c>
      <c r="AM182" s="96">
        <f>'2014'!S181</f>
        <v>3.1241106146116748</v>
      </c>
      <c r="AN182" s="96">
        <f>'2015'!S181</f>
        <v>11.207938934635749</v>
      </c>
      <c r="AO182" s="96">
        <f>'2016'!S181</f>
        <v>11.445121103946096</v>
      </c>
      <c r="AP182" s="96">
        <f>'2017'!S181</f>
        <v>12.652740471191546</v>
      </c>
      <c r="AQ182" s="106">
        <f t="shared" si="115"/>
        <v>11.485434908805505</v>
      </c>
      <c r="AR182" s="36"/>
      <c r="AS182" s="38"/>
    </row>
    <row r="183" spans="2:55" x14ac:dyDescent="0.35">
      <c r="B183" s="4">
        <f>'2008'!G182</f>
        <v>2008</v>
      </c>
      <c r="C183" s="4">
        <v>6</v>
      </c>
      <c r="D183" s="2">
        <f t="shared" si="119"/>
        <v>28</v>
      </c>
      <c r="E183" s="2">
        <f t="shared" si="127"/>
        <v>179</v>
      </c>
      <c r="F183" s="35">
        <f>'2008'!R182</f>
        <v>7.456594808186999</v>
      </c>
      <c r="G183" s="35">
        <f>'2009'!R182</f>
        <v>7.8177215358659984</v>
      </c>
      <c r="H183" s="35">
        <f>'2010'!R182</f>
        <v>6.8208940915019998</v>
      </c>
      <c r="I183" s="35">
        <f>'2011'!R182</f>
        <v>7.4224394315763735</v>
      </c>
      <c r="J183" s="35">
        <f>'2012'!R182</f>
        <v>6.3350092257209978</v>
      </c>
      <c r="K183" s="35">
        <f>'2013'!R182</f>
        <v>8.6657270639846224</v>
      </c>
      <c r="L183" s="35">
        <f>'2014'!R182</f>
        <v>6.0334670083739992</v>
      </c>
      <c r="M183" s="35">
        <f>'2015'!R182</f>
        <v>6.4794282385786497</v>
      </c>
      <c r="N183" s="35">
        <f>'2016'!R182</f>
        <v>8.0294872037435976</v>
      </c>
      <c r="O183" s="35">
        <f>'2017'!R182</f>
        <v>9.0081473151910494</v>
      </c>
      <c r="P183" s="107">
        <f t="shared" si="114"/>
        <v>7.4068915922724274</v>
      </c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36"/>
      <c r="AE183" s="36"/>
      <c r="AF183" s="36"/>
      <c r="AG183" s="96">
        <f>'2008'!S182</f>
        <v>9.3150362119415409</v>
      </c>
      <c r="AH183" s="96">
        <f>'2009'!S182</f>
        <v>13.184338873988162</v>
      </c>
      <c r="AI183" s="96">
        <f>'2010'!S182</f>
        <v>11.399628121753368</v>
      </c>
      <c r="AJ183" s="96">
        <f>'2011'!S182</f>
        <v>10.860225736664598</v>
      </c>
      <c r="AK183" s="96">
        <f>'2012'!S182</f>
        <v>9.6779594726741252</v>
      </c>
      <c r="AL183" s="96">
        <f>'2013'!S182</f>
        <v>11.872930840816121</v>
      </c>
      <c r="AM183" s="96">
        <f>'2014'!S182</f>
        <v>10.982685494668369</v>
      </c>
      <c r="AN183" s="96">
        <f>'2015'!S182</f>
        <v>11.319169290064343</v>
      </c>
      <c r="AO183" s="96">
        <f>'2016'!S182</f>
        <v>10.884563727039142</v>
      </c>
      <c r="AP183" s="96">
        <f>'2017'!S182</f>
        <v>11.062078545369847</v>
      </c>
      <c r="AQ183" s="106">
        <f t="shared" si="115"/>
        <v>11.05586163149796</v>
      </c>
      <c r="AR183" s="36"/>
      <c r="AS183" s="38"/>
    </row>
    <row r="184" spans="2:55" x14ac:dyDescent="0.35">
      <c r="B184" s="4">
        <f>'2008'!G183</f>
        <v>2008</v>
      </c>
      <c r="C184" s="4">
        <v>6</v>
      </c>
      <c r="D184" s="2">
        <f t="shared" si="119"/>
        <v>29</v>
      </c>
      <c r="E184" s="2">
        <f t="shared" si="127"/>
        <v>180</v>
      </c>
      <c r="F184" s="35">
        <f>'2008'!R183</f>
        <v>7.0817162977079988</v>
      </c>
      <c r="G184" s="35">
        <f>'2009'!R183</f>
        <v>8.3655238037040007</v>
      </c>
      <c r="H184" s="35">
        <f>'2010'!R183</f>
        <v>6.8778138255651742</v>
      </c>
      <c r="I184" s="35">
        <f>'2011'!R183</f>
        <v>7.7209126684672498</v>
      </c>
      <c r="J184" s="35">
        <f>'2012'!R183</f>
        <v>5.6120534471700001</v>
      </c>
      <c r="K184" s="35">
        <f>'2013'!R183</f>
        <v>8.5758990681134986</v>
      </c>
      <c r="L184" s="35">
        <f>'2014'!R183</f>
        <v>7.4569259560281749</v>
      </c>
      <c r="M184" s="35">
        <f>'2015'!R183</f>
        <v>7.490640784454099</v>
      </c>
      <c r="N184" s="35">
        <f>'2016'!R183</f>
        <v>8.2048835807635498</v>
      </c>
      <c r="O184" s="35">
        <f>'2017'!R183</f>
        <v>8.8535126922533998</v>
      </c>
      <c r="P184" s="107">
        <f t="shared" si="114"/>
        <v>7.6239882124227147</v>
      </c>
      <c r="Q184" s="94"/>
      <c r="AC184" s="94"/>
      <c r="AD184" s="36"/>
      <c r="AE184" s="36"/>
      <c r="AF184" s="36"/>
      <c r="AG184" s="96">
        <f>'2008'!S183</f>
        <v>8.7619693542108674</v>
      </c>
      <c r="AH184" s="96">
        <f>'2009'!S183</f>
        <v>18.078693142540182</v>
      </c>
      <c r="AI184" s="96">
        <f>'2010'!S183</f>
        <v>11.368429391560284</v>
      </c>
      <c r="AJ184" s="96">
        <f>'2011'!S183</f>
        <v>11.974759394309112</v>
      </c>
      <c r="AK184" s="96">
        <f>'2012'!S183</f>
        <v>9.9149591712546385</v>
      </c>
      <c r="AL184" s="96">
        <f>'2013'!S183</f>
        <v>12.264529240299327</v>
      </c>
      <c r="AM184" s="96">
        <f>'2014'!S183</f>
        <v>12.816402389365862</v>
      </c>
      <c r="AN184" s="96">
        <f>'2015'!S183</f>
        <v>11.001636530883392</v>
      </c>
      <c r="AO184" s="96">
        <f>'2016'!S183</f>
        <v>14.815743128467068</v>
      </c>
      <c r="AP184" s="96">
        <f>'2017'!S183</f>
        <v>12.282037548337691</v>
      </c>
      <c r="AQ184" s="106">
        <f t="shared" si="115"/>
        <v>12.327915929122842</v>
      </c>
      <c r="AR184" s="36"/>
    </row>
    <row r="185" spans="2:55" x14ac:dyDescent="0.35">
      <c r="B185" s="4">
        <f>'2008'!G184</f>
        <v>2008</v>
      </c>
      <c r="C185" s="1">
        <v>6</v>
      </c>
      <c r="D185" s="1">
        <f t="shared" si="119"/>
        <v>30</v>
      </c>
      <c r="E185" s="1">
        <f t="shared" si="127"/>
        <v>181</v>
      </c>
      <c r="F185" s="48">
        <f>'2008'!R184</f>
        <v>6.2369798875987499</v>
      </c>
      <c r="G185" s="48">
        <f>'2009'!R184</f>
        <v>8.1317741920477502</v>
      </c>
      <c r="H185" s="48">
        <f>'2010'!R184</f>
        <v>7.2776895164450996</v>
      </c>
      <c r="I185" s="48">
        <f>'2011'!R184</f>
        <v>7.7318281460647489</v>
      </c>
      <c r="J185" s="48">
        <f>'2012'!R184</f>
        <v>5.3977245452054987</v>
      </c>
      <c r="K185" s="48">
        <f>'2013'!R184</f>
        <v>8.8704465393662986</v>
      </c>
      <c r="L185" s="48">
        <f>'2014'!R184</f>
        <v>8.1515853541439984</v>
      </c>
      <c r="M185" s="48">
        <f>'2015'!R184</f>
        <v>7.3249686368465978</v>
      </c>
      <c r="N185" s="48">
        <f>'2016'!R184</f>
        <v>7.8967842186964479</v>
      </c>
      <c r="O185" s="48">
        <f>'2017'!R184</f>
        <v>8.6744760218722465</v>
      </c>
      <c r="P185" s="107">
        <f t="shared" si="114"/>
        <v>7.5694257058287446</v>
      </c>
      <c r="Q185" s="94"/>
      <c r="AC185" s="94"/>
      <c r="AD185" s="36"/>
      <c r="AE185" s="36"/>
      <c r="AF185" s="36"/>
      <c r="AG185" s="97">
        <f>'2008'!S184</f>
        <v>8.1711472619523864</v>
      </c>
      <c r="AH185" s="97">
        <f>'2009'!S184</f>
        <v>14.797999203419101</v>
      </c>
      <c r="AI185" s="97">
        <f>'2010'!S184</f>
        <v>14.849472052140438</v>
      </c>
      <c r="AJ185" s="97">
        <f>'2011'!S184</f>
        <v>12.609209230599616</v>
      </c>
      <c r="AK185" s="97">
        <f>'2012'!S184</f>
        <v>9.5790307709836835</v>
      </c>
      <c r="AL185" s="97">
        <f>'2013'!S184</f>
        <v>13.713381932251089</v>
      </c>
      <c r="AM185" s="97">
        <f>'2014'!S184</f>
        <v>13.326387099006039</v>
      </c>
      <c r="AN185" s="97">
        <f>'2015'!S184</f>
        <v>11.207123123407213</v>
      </c>
      <c r="AO185" s="97">
        <f>'2016'!S184</f>
        <v>14.402492547424835</v>
      </c>
      <c r="AP185" s="97">
        <f>'2017'!S184</f>
        <v>12.78269229483408</v>
      </c>
      <c r="AQ185" s="111">
        <f t="shared" si="115"/>
        <v>12.543893551601849</v>
      </c>
      <c r="AR185" s="36"/>
    </row>
    <row r="186" spans="2:55" ht="15.5" x14ac:dyDescent="0.35">
      <c r="B186" s="4">
        <f>'2008'!G185</f>
        <v>2008</v>
      </c>
      <c r="C186" s="4">
        <v>7</v>
      </c>
      <c r="D186" s="2">
        <v>1</v>
      </c>
      <c r="E186" s="2">
        <f>E185+1</f>
        <v>182</v>
      </c>
      <c r="F186" s="35">
        <f>'2008'!R185</f>
        <v>6.1639616044439975</v>
      </c>
      <c r="G186" s="35">
        <f>'2009'!R185</f>
        <v>8.3707971212726999</v>
      </c>
      <c r="H186" s="35">
        <f>'2010'!R185</f>
        <v>3.7876432227668997</v>
      </c>
      <c r="I186" s="35">
        <f>'2011'!R185</f>
        <v>8.136948545893798</v>
      </c>
      <c r="J186" s="35">
        <f>'2012'!R185</f>
        <v>5.318915779221749</v>
      </c>
      <c r="K186" s="35">
        <f>'2013'!R185</f>
        <v>8.6383061318651997</v>
      </c>
      <c r="L186" s="35">
        <f>'2014'!R185</f>
        <v>8.7598217960369968</v>
      </c>
      <c r="M186" s="35">
        <f>'2015'!R185</f>
        <v>0</v>
      </c>
      <c r="N186" s="35">
        <f>'2016'!R185</f>
        <v>8.3550744133163981</v>
      </c>
      <c r="O186" s="35">
        <f>'2017'!R185</f>
        <v>8.3105136029096247</v>
      </c>
      <c r="P186" s="107">
        <f t="shared" si="114"/>
        <v>6.5841982217727359</v>
      </c>
      <c r="Q186" s="94"/>
      <c r="R186" s="62" t="s">
        <v>62</v>
      </c>
      <c r="S186" s="45">
        <f t="shared" ref="S186:AB186" si="128">AVERAGE(F155:F185)</f>
        <v>6.4917364763005754</v>
      </c>
      <c r="T186" s="45">
        <f t="shared" si="128"/>
        <v>7.8041606659930549</v>
      </c>
      <c r="U186" s="45">
        <f t="shared" si="128"/>
        <v>4.9346599827100128</v>
      </c>
      <c r="V186" s="45">
        <f t="shared" si="128"/>
        <v>6.9334639476694795</v>
      </c>
      <c r="W186" s="45">
        <f t="shared" si="128"/>
        <v>6.0090531776488669</v>
      </c>
      <c r="X186" s="45">
        <f t="shared" si="128"/>
        <v>7.7379803815810346</v>
      </c>
      <c r="Y186" s="45">
        <f t="shared" si="128"/>
        <v>6.3260910123799192</v>
      </c>
      <c r="Z186" s="45">
        <f t="shared" si="128"/>
        <v>6.5246831219008987</v>
      </c>
      <c r="AA186" s="45">
        <f t="shared" si="128"/>
        <v>7.2365743989984486</v>
      </c>
      <c r="AB186" s="45">
        <f t="shared" si="128"/>
        <v>7.8628635967420903</v>
      </c>
      <c r="AC186" s="94"/>
      <c r="AD186" s="36"/>
      <c r="AE186" s="36"/>
      <c r="AF186" s="36"/>
      <c r="AG186" s="96">
        <f>'2008'!S185</f>
        <v>8.7411240852330199</v>
      </c>
      <c r="AH186" s="96">
        <f>'2009'!S185</f>
        <v>15.387450334321787</v>
      </c>
      <c r="AI186" s="96">
        <f>'2010'!S185</f>
        <v>6.538171133839084</v>
      </c>
      <c r="AJ186" s="96">
        <f>'2011'!S185</f>
        <v>16.04481956421893</v>
      </c>
      <c r="AK186" s="96">
        <f>'2012'!S185</f>
        <v>9.0695877527276956</v>
      </c>
      <c r="AL186" s="96">
        <f>'2013'!S185</f>
        <v>14.808330271759214</v>
      </c>
      <c r="AM186" s="96">
        <f>'2014'!S185</f>
        <v>13.734763147246348</v>
      </c>
      <c r="AN186" s="96">
        <f>'2015'!S185</f>
        <v>0.54746588089739368</v>
      </c>
      <c r="AO186" s="96">
        <f>'2016'!S185</f>
        <v>12.767846466533401</v>
      </c>
      <c r="AP186" s="96">
        <f>'2017'!S185</f>
        <v>15.916134843079007</v>
      </c>
      <c r="AQ186" s="106">
        <f t="shared" si="115"/>
        <v>11.35556934798559</v>
      </c>
      <c r="AR186" s="36"/>
      <c r="AS186" s="62" t="s">
        <v>62</v>
      </c>
      <c r="AT186" s="98">
        <f t="shared" ref="AT186:BC186" si="129">AVERAGE(AG155:AG185)</f>
        <v>9.6958917705117784</v>
      </c>
      <c r="AU186" s="98">
        <f t="shared" si="129"/>
        <v>13.676609562375685</v>
      </c>
      <c r="AV186" s="98">
        <f t="shared" si="129"/>
        <v>7.608519778149323</v>
      </c>
      <c r="AW186" s="98">
        <f t="shared" si="129"/>
        <v>11.315768101084307</v>
      </c>
      <c r="AX186" s="98">
        <f t="shared" si="129"/>
        <v>9.1638762955402679</v>
      </c>
      <c r="AY186" s="98">
        <f t="shared" si="129"/>
        <v>11.266467016407855</v>
      </c>
      <c r="AZ186" s="98">
        <f t="shared" si="129"/>
        <v>10.419500288445663</v>
      </c>
      <c r="BA186" s="98">
        <f t="shared" si="129"/>
        <v>10.370025994846607</v>
      </c>
      <c r="BB186" s="98">
        <f t="shared" si="129"/>
        <v>12.098132264191056</v>
      </c>
      <c r="BC186" s="98">
        <f t="shared" si="129"/>
        <v>11.195079059624994</v>
      </c>
    </row>
    <row r="187" spans="2:55" ht="15.5" x14ac:dyDescent="0.35">
      <c r="B187" s="4">
        <f>'2008'!G186</f>
        <v>2008</v>
      </c>
      <c r="C187" s="4">
        <v>7</v>
      </c>
      <c r="D187" s="2">
        <f t="shared" ref="D187:D216" si="130">D186+1</f>
        <v>2</v>
      </c>
      <c r="E187" s="2">
        <f t="shared" si="127"/>
        <v>183</v>
      </c>
      <c r="F187" s="35">
        <f>'2008'!R186</f>
        <v>4.639036232454</v>
      </c>
      <c r="G187" s="35">
        <f>'2009'!R186</f>
        <v>8.1494912768613723</v>
      </c>
      <c r="H187" s="35">
        <f>'2010'!R186</f>
        <v>7.9974499700354977</v>
      </c>
      <c r="I187" s="35">
        <f>'2011'!R186</f>
        <v>8.0869868455760994</v>
      </c>
      <c r="J187" s="35">
        <f>'2012'!R186</f>
        <v>4.9745514925057481</v>
      </c>
      <c r="K187" s="35">
        <f>'2013'!R186</f>
        <v>7.4834579336166005</v>
      </c>
      <c r="L187" s="35">
        <f>'2014'!R186</f>
        <v>8.7000641605822491</v>
      </c>
      <c r="M187" s="35">
        <f>'2015'!R186</f>
        <v>0</v>
      </c>
      <c r="N187" s="35">
        <f>'2016'!R186</f>
        <v>8.2363805658616478</v>
      </c>
      <c r="O187" s="35">
        <f>'2017'!R186</f>
        <v>8.434849364825622</v>
      </c>
      <c r="P187" s="107">
        <f t="shared" si="114"/>
        <v>6.6702267842318834</v>
      </c>
      <c r="Q187" s="94"/>
      <c r="R187" s="63" t="s">
        <v>61</v>
      </c>
      <c r="S187" s="64">
        <f t="shared" ref="S187:AB187" si="131">SUM(F155:F185)</f>
        <v>201.24383076531782</v>
      </c>
      <c r="T187" s="64">
        <f t="shared" si="131"/>
        <v>241.92898064578469</v>
      </c>
      <c r="U187" s="64">
        <f t="shared" si="131"/>
        <v>152.97445946401041</v>
      </c>
      <c r="V187" s="64">
        <f t="shared" si="131"/>
        <v>214.93738237775386</v>
      </c>
      <c r="W187" s="64">
        <f t="shared" si="131"/>
        <v>186.28064850711488</v>
      </c>
      <c r="X187" s="64">
        <f t="shared" si="131"/>
        <v>239.87739182901208</v>
      </c>
      <c r="Y187" s="64">
        <f t="shared" si="131"/>
        <v>196.1088213837775</v>
      </c>
      <c r="Z187" s="64">
        <f t="shared" si="131"/>
        <v>202.26517677892787</v>
      </c>
      <c r="AA187" s="64">
        <f t="shared" si="131"/>
        <v>224.33380636895191</v>
      </c>
      <c r="AB187" s="64">
        <f t="shared" si="131"/>
        <v>243.74877149900479</v>
      </c>
      <c r="AC187" s="94"/>
      <c r="AD187" s="36"/>
      <c r="AE187" s="36"/>
      <c r="AF187" s="36"/>
      <c r="AG187" s="96">
        <f>'2008'!S186</f>
        <v>7.7789822205724954</v>
      </c>
      <c r="AH187" s="96">
        <f>'2009'!S186</f>
        <v>14.280962072506506</v>
      </c>
      <c r="AI187" s="96">
        <f>'2010'!S186</f>
        <v>12.154178733860249</v>
      </c>
      <c r="AJ187" s="96">
        <f>'2011'!S186</f>
        <v>13.827381136905421</v>
      </c>
      <c r="AK187" s="96">
        <f>'2012'!S186</f>
        <v>7.7656706358944989</v>
      </c>
      <c r="AL187" s="96">
        <f>'2013'!S186</f>
        <v>16.433479414714238</v>
      </c>
      <c r="AM187" s="96">
        <f>'2014'!S186</f>
        <v>12.544330934852258</v>
      </c>
      <c r="AN187" s="96">
        <f>'2015'!S186</f>
        <v>0.55572432909823355</v>
      </c>
      <c r="AO187" s="96">
        <f>'2016'!S186</f>
        <v>13.560183632179568</v>
      </c>
      <c r="AP187" s="96">
        <f>'2017'!S186</f>
        <v>15.920478321249934</v>
      </c>
      <c r="AQ187" s="106">
        <f t="shared" si="115"/>
        <v>11.482137143183341</v>
      </c>
      <c r="AR187" s="36"/>
      <c r="AS187" s="63" t="s">
        <v>61</v>
      </c>
      <c r="AT187" s="99">
        <f t="shared" ref="AT187:BC187" si="132">SUM(AG155:AG185)</f>
        <v>300.57264488586515</v>
      </c>
      <c r="AU187" s="99">
        <f t="shared" si="132"/>
        <v>423.97489643364622</v>
      </c>
      <c r="AV187" s="99">
        <f t="shared" si="132"/>
        <v>235.86411312262902</v>
      </c>
      <c r="AW187" s="99">
        <f t="shared" si="132"/>
        <v>350.78881113361354</v>
      </c>
      <c r="AX187" s="99">
        <f t="shared" si="132"/>
        <v>284.08016516174831</v>
      </c>
      <c r="AY187" s="99">
        <f t="shared" si="132"/>
        <v>349.26047750864353</v>
      </c>
      <c r="AZ187" s="99">
        <f t="shared" si="132"/>
        <v>323.00450894181557</v>
      </c>
      <c r="BA187" s="99">
        <f t="shared" si="132"/>
        <v>321.47080584024479</v>
      </c>
      <c r="BB187" s="99">
        <f t="shared" si="132"/>
        <v>375.04210018992273</v>
      </c>
      <c r="BC187" s="99">
        <f t="shared" si="132"/>
        <v>347.04745084837481</v>
      </c>
    </row>
    <row r="188" spans="2:55" x14ac:dyDescent="0.35">
      <c r="B188" s="4">
        <f>'2008'!G187</f>
        <v>2008</v>
      </c>
      <c r="C188" s="4">
        <v>7</v>
      </c>
      <c r="D188" s="2">
        <f t="shared" si="130"/>
        <v>3</v>
      </c>
      <c r="E188" s="2">
        <f t="shared" si="127"/>
        <v>184</v>
      </c>
      <c r="F188" s="35">
        <f>'2008'!R187</f>
        <v>6.4021081030829974</v>
      </c>
      <c r="G188" s="35">
        <f>'2009'!R187</f>
        <v>7.2929871469723482</v>
      </c>
      <c r="H188" s="35">
        <f>'2010'!R187</f>
        <v>8.5755765151365715</v>
      </c>
      <c r="I188" s="35">
        <f>'2011'!R187</f>
        <v>8.1724301100582011</v>
      </c>
      <c r="J188" s="35">
        <f>'2012'!R187</f>
        <v>4.3606645412872505</v>
      </c>
      <c r="K188" s="35">
        <f>'2013'!R187</f>
        <v>8.1241554588089997</v>
      </c>
      <c r="L188" s="35">
        <f>'2014'!R187</f>
        <v>8.535187897404299</v>
      </c>
      <c r="M188" s="35">
        <f>'2015'!R187</f>
        <v>0</v>
      </c>
      <c r="N188" s="35">
        <f>'2016'!R187</f>
        <v>8.4592498160800496</v>
      </c>
      <c r="O188" s="35">
        <f>'2017'!R187</f>
        <v>8.1415422552678738</v>
      </c>
      <c r="P188" s="107">
        <f t="shared" si="114"/>
        <v>6.8063901844098593</v>
      </c>
      <c r="Q188" s="94"/>
      <c r="R188" s="109" t="s">
        <v>63</v>
      </c>
      <c r="S188" s="110">
        <f t="shared" ref="S188:AB188" si="133">STDEV(F155:F185)</f>
        <v>0.63239747499163468</v>
      </c>
      <c r="T188" s="110">
        <f t="shared" si="133"/>
        <v>0.65313857490856808</v>
      </c>
      <c r="U188" s="110">
        <f t="shared" si="133"/>
        <v>2.3190014859259578</v>
      </c>
      <c r="V188" s="110">
        <f t="shared" si="133"/>
        <v>2.0151601365447336</v>
      </c>
      <c r="W188" s="110">
        <f t="shared" si="133"/>
        <v>0.75519370719972068</v>
      </c>
      <c r="X188" s="110">
        <f t="shared" si="133"/>
        <v>0.75419223181545769</v>
      </c>
      <c r="Y188" s="110">
        <f t="shared" si="133"/>
        <v>2.5481646199368813</v>
      </c>
      <c r="Z188" s="110">
        <f t="shared" si="133"/>
        <v>2.2791337001935501</v>
      </c>
      <c r="AA188" s="110">
        <f t="shared" si="133"/>
        <v>0.65979720794958141</v>
      </c>
      <c r="AB188" s="110">
        <f t="shared" si="133"/>
        <v>0.80695716501621506</v>
      </c>
      <c r="AC188" s="94"/>
      <c r="AD188" s="36"/>
      <c r="AE188" s="36"/>
      <c r="AF188" s="36"/>
      <c r="AG188" s="96">
        <f>'2008'!S187</f>
        <v>9.7261961743667946</v>
      </c>
      <c r="AH188" s="96">
        <f>'2009'!S187</f>
        <v>13.444684870537827</v>
      </c>
      <c r="AI188" s="96">
        <f>'2010'!S187</f>
        <v>12.55605052426389</v>
      </c>
      <c r="AJ188" s="96">
        <f>'2011'!S187</f>
        <v>13.941319427857341</v>
      </c>
      <c r="AK188" s="96">
        <f>'2012'!S187</f>
        <v>7.3783479666000638</v>
      </c>
      <c r="AL188" s="96">
        <f>'2013'!S187</f>
        <v>16.897838129995062</v>
      </c>
      <c r="AM188" s="96">
        <f>'2014'!S187</f>
        <v>14.180201998254766</v>
      </c>
      <c r="AN188" s="96">
        <f>'2015'!S187</f>
        <v>0.59266079550630024</v>
      </c>
      <c r="AO188" s="96">
        <f>'2016'!S187</f>
        <v>14.730417290414879</v>
      </c>
      <c r="AP188" s="96">
        <f>'2017'!S187</f>
        <v>13.707176547183307</v>
      </c>
      <c r="AQ188" s="106">
        <f t="shared" si="115"/>
        <v>11.715489372498023</v>
      </c>
      <c r="AR188" s="36"/>
      <c r="AS188" s="109" t="s">
        <v>63</v>
      </c>
      <c r="AT188" s="110">
        <f t="shared" ref="AT188:BC188" si="134">STDEV(AG155:AG185)</f>
        <v>1.4449539425342164</v>
      </c>
      <c r="AU188" s="110">
        <f t="shared" si="134"/>
        <v>2.2267912527035714</v>
      </c>
      <c r="AV188" s="110">
        <f t="shared" si="134"/>
        <v>3.6529381090470676</v>
      </c>
      <c r="AW188" s="110">
        <f t="shared" si="134"/>
        <v>3.3551923791353642</v>
      </c>
      <c r="AX188" s="110">
        <f t="shared" si="134"/>
        <v>1.4192476465368009</v>
      </c>
      <c r="AY188" s="110">
        <f t="shared" si="134"/>
        <v>1.9445854283482769</v>
      </c>
      <c r="AZ188" s="110">
        <f t="shared" si="134"/>
        <v>4.1252765988538647</v>
      </c>
      <c r="BA188" s="110">
        <f t="shared" si="134"/>
        <v>3.5770792696438831</v>
      </c>
      <c r="BB188" s="110">
        <f t="shared" si="134"/>
        <v>1.7083431480112661</v>
      </c>
      <c r="BC188" s="110">
        <f t="shared" si="134"/>
        <v>2.1431958953778167</v>
      </c>
    </row>
    <row r="189" spans="2:55" x14ac:dyDescent="0.35">
      <c r="B189" s="4">
        <f>'2008'!G188</f>
        <v>2008</v>
      </c>
      <c r="C189" s="4">
        <v>7</v>
      </c>
      <c r="D189" s="2">
        <f t="shared" si="130"/>
        <v>4</v>
      </c>
      <c r="E189" s="2">
        <f t="shared" si="127"/>
        <v>185</v>
      </c>
      <c r="F189" s="35">
        <f>'2008'!R188</f>
        <v>6.8494892048617499</v>
      </c>
      <c r="G189" s="35">
        <f>'2009'!R188</f>
        <v>7.6860860329586993</v>
      </c>
      <c r="H189" s="35">
        <f>'2010'!R188</f>
        <v>7.452304620304723</v>
      </c>
      <c r="I189" s="35">
        <f>'2011'!R188</f>
        <v>8.4092615944669493</v>
      </c>
      <c r="J189" s="35">
        <f>'2012'!R188</f>
        <v>5.5884568612904983</v>
      </c>
      <c r="K189" s="35">
        <f>'2013'!R188</f>
        <v>8.3712641907528003</v>
      </c>
      <c r="L189" s="35">
        <f>'2014'!R188</f>
        <v>7.5292727347174466</v>
      </c>
      <c r="M189" s="35">
        <f>'2015'!R188</f>
        <v>0</v>
      </c>
      <c r="N189" s="35">
        <f>'2016'!R188</f>
        <v>8.4799204646012978</v>
      </c>
      <c r="O189" s="35">
        <f>'2017'!R188</f>
        <v>8.7476546606371492</v>
      </c>
      <c r="P189" s="107">
        <f t="shared" si="114"/>
        <v>6.9113710364591316</v>
      </c>
      <c r="Q189" s="94"/>
      <c r="R189" s="109" t="s">
        <v>59</v>
      </c>
      <c r="S189" s="110">
        <f t="shared" ref="S189:AB189" si="135">(STDEV(F155:F185))/SQRT(30)</f>
        <v>0.11545945412074249</v>
      </c>
      <c r="T189" s="110">
        <f t="shared" si="135"/>
        <v>0.11924624355140014</v>
      </c>
      <c r="U189" s="110">
        <f t="shared" si="135"/>
        <v>0.42338980824321537</v>
      </c>
      <c r="V189" s="110">
        <f t="shared" si="135"/>
        <v>0.36791622125691376</v>
      </c>
      <c r="W189" s="110">
        <f t="shared" si="135"/>
        <v>0.13787887623974621</v>
      </c>
      <c r="X189" s="110">
        <f t="shared" si="135"/>
        <v>0.13769603268683053</v>
      </c>
      <c r="Y189" s="110">
        <f t="shared" si="135"/>
        <v>0.46522908085866937</v>
      </c>
      <c r="Z189" s="110">
        <f t="shared" si="135"/>
        <v>0.41611097972207456</v>
      </c>
      <c r="AA189" s="110">
        <f t="shared" si="135"/>
        <v>0.12046193805763755</v>
      </c>
      <c r="AB189" s="110">
        <f t="shared" si="135"/>
        <v>0.1473295474065999</v>
      </c>
      <c r="AC189" s="94"/>
      <c r="AD189" s="36"/>
      <c r="AE189" s="36"/>
      <c r="AF189" s="36"/>
      <c r="AG189" s="96">
        <f>'2008'!S188</f>
        <v>9.4029461667659024</v>
      </c>
      <c r="AH189" s="96">
        <f>'2009'!S188</f>
        <v>14.074559488013801</v>
      </c>
      <c r="AI189" s="96">
        <f>'2010'!S188</f>
        <v>12.423428136501439</v>
      </c>
      <c r="AJ189" s="96">
        <f>'2011'!S188</f>
        <v>14.419199376068189</v>
      </c>
      <c r="AK189" s="96">
        <f>'2012'!S188</f>
        <v>9.5248524968462984</v>
      </c>
      <c r="AL189" s="96">
        <f>'2013'!S188</f>
        <v>14.922404273288489</v>
      </c>
      <c r="AM189" s="96">
        <f>'2014'!S188</f>
        <v>11.64081651753394</v>
      </c>
      <c r="AN189" s="96">
        <f>'2015'!S188</f>
        <v>0.60942336574420342</v>
      </c>
      <c r="AO189" s="96">
        <f>'2016'!S188</f>
        <v>15.508464367765546</v>
      </c>
      <c r="AP189" s="96">
        <f>'2017'!S188</f>
        <v>13.168310465496202</v>
      </c>
      <c r="AQ189" s="106">
        <f t="shared" si="115"/>
        <v>11.569440465402401</v>
      </c>
      <c r="AR189" s="36"/>
      <c r="AS189" s="109" t="s">
        <v>59</v>
      </c>
      <c r="AT189" s="110">
        <f t="shared" ref="AT189:BC189" si="136">(STDEV(AG155:AG185))/SQRT(30)</f>
        <v>0.26381128962733796</v>
      </c>
      <c r="AU189" s="110">
        <f t="shared" si="136"/>
        <v>0.40655459998697757</v>
      </c>
      <c r="AV189" s="110">
        <f t="shared" si="136"/>
        <v>0.66693220116511509</v>
      </c>
      <c r="AW189" s="110">
        <f t="shared" si="136"/>
        <v>0.61257151694062151</v>
      </c>
      <c r="AX189" s="110">
        <f t="shared" si="136"/>
        <v>0.25911798356477489</v>
      </c>
      <c r="AY189" s="110">
        <f t="shared" si="136"/>
        <v>0.35503110136739907</v>
      </c>
      <c r="AZ189" s="110">
        <f t="shared" si="136"/>
        <v>0.75316901638015066</v>
      </c>
      <c r="BA189" s="110">
        <f t="shared" si="136"/>
        <v>0.65308233532268645</v>
      </c>
      <c r="BB189" s="110">
        <f t="shared" si="136"/>
        <v>0.31189935937505242</v>
      </c>
      <c r="BC189" s="110">
        <f t="shared" si="136"/>
        <v>0.39129224568363741</v>
      </c>
    </row>
    <row r="190" spans="2:55" x14ac:dyDescent="0.35">
      <c r="B190" s="4">
        <f>'2008'!G189</f>
        <v>2008</v>
      </c>
      <c r="C190" s="4">
        <v>7</v>
      </c>
      <c r="D190" s="2">
        <f t="shared" si="130"/>
        <v>5</v>
      </c>
      <c r="E190" s="2">
        <f t="shared" ref="E190:E203" si="137">E189+1</f>
        <v>186</v>
      </c>
      <c r="F190" s="35">
        <f>'2008'!R189</f>
        <v>6.3283236491722494</v>
      </c>
      <c r="G190" s="35">
        <f>'2009'!R189</f>
        <v>7.6621002225124482</v>
      </c>
      <c r="H190" s="35">
        <f>'2010'!R189</f>
        <v>8.4542728985441986</v>
      </c>
      <c r="I190" s="35">
        <f>'2011'!R189</f>
        <v>8.2950861899321993</v>
      </c>
      <c r="J190" s="35">
        <f>'2012'!R189</f>
        <v>5.6571691174559984</v>
      </c>
      <c r="K190" s="35">
        <f>'2013'!R189</f>
        <v>8.6020031442460478</v>
      </c>
      <c r="L190" s="35">
        <f>'2014'!R189</f>
        <v>7.2652138254186731</v>
      </c>
      <c r="M190" s="35">
        <f>'2015'!R189</f>
        <v>0</v>
      </c>
      <c r="N190" s="35">
        <f>'2016'!R189</f>
        <v>8.3814358442413504</v>
      </c>
      <c r="O190" s="35">
        <f>'2017'!R189</f>
        <v>9.189162154971223</v>
      </c>
      <c r="P190" s="107">
        <f t="shared" si="114"/>
        <v>6.9834767046494388</v>
      </c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36"/>
      <c r="AE190" s="36"/>
      <c r="AF190" s="36"/>
      <c r="AG190" s="96">
        <f>'2008'!S189</f>
        <v>11.174953578601384</v>
      </c>
      <c r="AH190" s="96">
        <f>'2009'!S189</f>
        <v>15.595670145601551</v>
      </c>
      <c r="AI190" s="96">
        <f>'2010'!S189</f>
        <v>12.055748897729654</v>
      </c>
      <c r="AJ190" s="96">
        <f>'2011'!S189</f>
        <v>14.138415591718678</v>
      </c>
      <c r="AK190" s="96">
        <f>'2012'!S189</f>
        <v>9.1464372283715978</v>
      </c>
      <c r="AL190" s="96">
        <f>'2013'!S189</f>
        <v>13.973555344475191</v>
      </c>
      <c r="AM190" s="96">
        <f>'2014'!S189</f>
        <v>10.873218792132054</v>
      </c>
      <c r="AN190" s="96">
        <f>'2015'!S189</f>
        <v>0.6204118237736429</v>
      </c>
      <c r="AO190" s="96">
        <f>'2016'!S189</f>
        <v>14.72971637306672</v>
      </c>
      <c r="AP190" s="96">
        <f>'2017'!S189</f>
        <v>14.889076737931696</v>
      </c>
      <c r="AQ190" s="106">
        <f t="shared" si="115"/>
        <v>11.719720451340217</v>
      </c>
      <c r="AR190" s="36"/>
      <c r="AS190" s="38"/>
    </row>
    <row r="191" spans="2:55" x14ac:dyDescent="0.35">
      <c r="B191" s="4">
        <f>'2008'!G190</f>
        <v>2008</v>
      </c>
      <c r="C191" s="4">
        <v>7</v>
      </c>
      <c r="D191" s="2">
        <f t="shared" si="130"/>
        <v>6</v>
      </c>
      <c r="E191" s="2">
        <f t="shared" si="137"/>
        <v>187</v>
      </c>
      <c r="F191" s="35">
        <f>'2008'!R190</f>
        <v>5.9047638275812506</v>
      </c>
      <c r="G191" s="35">
        <f>'2009'!R190</f>
        <v>7.9415745119786996</v>
      </c>
      <c r="H191" s="35">
        <f>'2010'!R190</f>
        <v>8.1258302294999964</v>
      </c>
      <c r="I191" s="35">
        <f>'2011'!R190</f>
        <v>8.2031275272134998</v>
      </c>
      <c r="J191" s="35">
        <f>'2012'!R190</f>
        <v>5.6299405875120003</v>
      </c>
      <c r="K191" s="35">
        <f>'2013'!R190</f>
        <v>8.8716503114963992</v>
      </c>
      <c r="L191" s="35">
        <f>'2014'!R190</f>
        <v>8.2684591777019243</v>
      </c>
      <c r="M191" s="35">
        <f>'2015'!R190</f>
        <v>8.1685280416886989</v>
      </c>
      <c r="N191" s="35">
        <f>'2016'!R190</f>
        <v>7.6395391949912987</v>
      </c>
      <c r="O191" s="35">
        <f>'2017'!R190</f>
        <v>9.0912456551381986</v>
      </c>
      <c r="P191" s="107">
        <f t="shared" si="114"/>
        <v>7.7844659064801975</v>
      </c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36"/>
      <c r="AE191" s="36"/>
      <c r="AF191" s="36"/>
      <c r="AG191" s="96">
        <f>'2008'!S190</f>
        <v>9.8233517916648285</v>
      </c>
      <c r="AH191" s="96">
        <f>'2009'!S190</f>
        <v>16.481054333008991</v>
      </c>
      <c r="AI191" s="96">
        <f>'2010'!S190</f>
        <v>10.336470078481774</v>
      </c>
      <c r="AJ191" s="96">
        <f>'2011'!S190</f>
        <v>14.449244554415852</v>
      </c>
      <c r="AK191" s="96">
        <f>'2012'!S190</f>
        <v>8.0965423853013849</v>
      </c>
      <c r="AL191" s="96">
        <f>'2013'!S190</f>
        <v>10.878270445373552</v>
      </c>
      <c r="AM191" s="96">
        <f>'2014'!S190</f>
        <v>13.350132272680003</v>
      </c>
      <c r="AN191" s="96">
        <f>'2015'!S190</f>
        <v>13.509461146882064</v>
      </c>
      <c r="AO191" s="96">
        <f>'2016'!S190</f>
        <v>13.959117236634642</v>
      </c>
      <c r="AP191" s="96">
        <f>'2017'!S190</f>
        <v>9.7020245117766031</v>
      </c>
      <c r="AQ191" s="106">
        <f t="shared" si="115"/>
        <v>12.058566875621967</v>
      </c>
      <c r="AR191" s="36"/>
      <c r="AS191" s="38"/>
    </row>
    <row r="192" spans="2:55" x14ac:dyDescent="0.35">
      <c r="B192" s="4">
        <f>'2008'!G191</f>
        <v>2008</v>
      </c>
      <c r="C192" s="4">
        <v>7</v>
      </c>
      <c r="D192" s="2">
        <f t="shared" si="130"/>
        <v>7</v>
      </c>
      <c r="E192" s="2">
        <f t="shared" si="137"/>
        <v>188</v>
      </c>
      <c r="F192" s="35">
        <f>'2008'!R191</f>
        <v>7.0592026647240012</v>
      </c>
      <c r="G192" s="35">
        <f>'2009'!R191</f>
        <v>6.6798214276481991</v>
      </c>
      <c r="H192" s="35">
        <f>'2010'!R191</f>
        <v>6.313305965651999</v>
      </c>
      <c r="I192" s="35">
        <f>'2011'!R191</f>
        <v>8.658398346022425</v>
      </c>
      <c r="J192" s="35">
        <f>'2012'!R191</f>
        <v>5.492825490293999</v>
      </c>
      <c r="K192" s="35">
        <f>'2013'!R191</f>
        <v>8.9495897683531478</v>
      </c>
      <c r="L192" s="35">
        <f>'2014'!R191</f>
        <v>7.9595083101551989</v>
      </c>
      <c r="M192" s="35">
        <f>'2015'!R191</f>
        <v>8.2971916861059007</v>
      </c>
      <c r="N192" s="35">
        <f>'2016'!R191</f>
        <v>5.2857785256734235</v>
      </c>
      <c r="O192" s="35">
        <f>'2017'!R191</f>
        <v>7.0651957407817498</v>
      </c>
      <c r="P192" s="107">
        <f t="shared" si="114"/>
        <v>7.1760817925410052</v>
      </c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36"/>
      <c r="AE192" s="36"/>
      <c r="AF192" s="36"/>
      <c r="AG192" s="96">
        <f>'2008'!S191</f>
        <v>10.773024932876108</v>
      </c>
      <c r="AH192" s="96">
        <f>'2009'!S191</f>
        <v>13.300705784062412</v>
      </c>
      <c r="AI192" s="96">
        <f>'2010'!S191</f>
        <v>18.484428196938588</v>
      </c>
      <c r="AJ192" s="96">
        <f>'2011'!S191</f>
        <v>14.037397115376955</v>
      </c>
      <c r="AK192" s="96">
        <f>'2012'!S191</f>
        <v>8.8592624675003169</v>
      </c>
      <c r="AL192" s="96">
        <f>'2013'!S191</f>
        <v>11.431081907740948</v>
      </c>
      <c r="AM192" s="96">
        <f>'2014'!S191</f>
        <v>14.475218839519693</v>
      </c>
      <c r="AN192" s="96">
        <f>'2015'!S191</f>
        <v>14.260554527587647</v>
      </c>
      <c r="AO192" s="96">
        <f>'2016'!S191</f>
        <v>9.7750326121077631</v>
      </c>
      <c r="AP192" s="96">
        <f>'2017'!S191</f>
        <v>8.857078218630738</v>
      </c>
      <c r="AQ192" s="106">
        <f t="shared" si="115"/>
        <v>12.425378460234118</v>
      </c>
      <c r="AR192" s="36"/>
      <c r="AS192" s="38"/>
    </row>
    <row r="193" spans="2:45" x14ac:dyDescent="0.35">
      <c r="B193" s="4">
        <f>'2008'!G192</f>
        <v>2008</v>
      </c>
      <c r="C193" s="4">
        <v>7</v>
      </c>
      <c r="D193" s="2">
        <f t="shared" si="130"/>
        <v>8</v>
      </c>
      <c r="E193" s="2">
        <f t="shared" si="137"/>
        <v>189</v>
      </c>
      <c r="F193" s="35">
        <f>'2008'!R192</f>
        <v>7.1618106098159995</v>
      </c>
      <c r="G193" s="35">
        <f>'2009'!R192</f>
        <v>8.8101385870320001</v>
      </c>
      <c r="H193" s="35">
        <f>'2010'!R192</f>
        <v>5.1057972797111999</v>
      </c>
      <c r="I193" s="35">
        <f>'2011'!R192</f>
        <v>8.5593534632971497</v>
      </c>
      <c r="J193" s="35">
        <f>'2012'!R192</f>
        <v>6.5370499274835003</v>
      </c>
      <c r="K193" s="35">
        <f>'2013'!R192</f>
        <v>8.8932104056837495</v>
      </c>
      <c r="L193" s="35">
        <f>'2014'!R192</f>
        <v>7.2775723807237478</v>
      </c>
      <c r="M193" s="35">
        <f>'2015'!R192</f>
        <v>0</v>
      </c>
      <c r="N193" s="35">
        <f>'2016'!R192</f>
        <v>7.2630753004094979</v>
      </c>
      <c r="O193" s="35">
        <f>'2017'!R192</f>
        <v>8.470581162323473</v>
      </c>
      <c r="P193" s="107">
        <f t="shared" si="114"/>
        <v>6.8078589116480313</v>
      </c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36"/>
      <c r="AE193" s="36"/>
      <c r="AF193" s="36"/>
      <c r="AG193" s="96">
        <f>'2008'!S192</f>
        <v>9.0818341776297355</v>
      </c>
      <c r="AH193" s="96">
        <f>'2009'!S192</f>
        <v>16.071467757644463</v>
      </c>
      <c r="AI193" s="96">
        <f>'2010'!S192</f>
        <v>7.6164044772638562</v>
      </c>
      <c r="AJ193" s="96">
        <f>'2011'!S192</f>
        <v>13.390632992829563</v>
      </c>
      <c r="AK193" s="96">
        <f>'2012'!S192</f>
        <v>11.152372565316002</v>
      </c>
      <c r="AL193" s="96">
        <f>'2013'!S192</f>
        <v>13.155808526177887</v>
      </c>
      <c r="AM193" s="96">
        <f>'2014'!S192</f>
        <v>13.204478641420218</v>
      </c>
      <c r="AN193" s="96">
        <f>'2015'!S192</f>
        <v>0.59911906933457426</v>
      </c>
      <c r="AO193" s="96">
        <f>'2016'!S192</f>
        <v>14.257327974803626</v>
      </c>
      <c r="AP193" s="96">
        <f>'2017'!S192</f>
        <v>15.95348015568082</v>
      </c>
      <c r="AQ193" s="106">
        <f t="shared" si="115"/>
        <v>11.448292633810077</v>
      </c>
      <c r="AR193" s="36"/>
      <c r="AS193" s="38"/>
    </row>
    <row r="194" spans="2:45" x14ac:dyDescent="0.35">
      <c r="B194" s="4">
        <f>'2008'!G193</f>
        <v>2008</v>
      </c>
      <c r="C194" s="4">
        <v>7</v>
      </c>
      <c r="D194" s="2">
        <f t="shared" si="130"/>
        <v>9</v>
      </c>
      <c r="E194" s="2">
        <f t="shared" si="137"/>
        <v>190</v>
      </c>
      <c r="F194" s="35">
        <f>'2008'!R193</f>
        <v>6.3261687939209992</v>
      </c>
      <c r="G194" s="35">
        <f>'2009'!R193</f>
        <v>8.6569569872876979</v>
      </c>
      <c r="H194" s="35">
        <f>'2010'!R193</f>
        <v>8.5311900576902993</v>
      </c>
      <c r="I194" s="35">
        <f>'2011'!R193</f>
        <v>8.7908541673304974</v>
      </c>
      <c r="J194" s="35">
        <f>'2012'!R193</f>
        <v>6.299503841504249</v>
      </c>
      <c r="K194" s="35">
        <f>'2013'!R193</f>
        <v>8.7644998578644984</v>
      </c>
      <c r="L194" s="35">
        <f>'2014'!R193</f>
        <v>8.1591871432217999</v>
      </c>
      <c r="M194" s="35">
        <f>'2015'!R193</f>
        <v>0</v>
      </c>
      <c r="N194" s="35">
        <f>'2016'!R193</f>
        <v>7.5925999400789994</v>
      </c>
      <c r="O194" s="35">
        <f>'2017'!R193</f>
        <v>8.8415402919206976</v>
      </c>
      <c r="P194" s="107">
        <f t="shared" si="114"/>
        <v>7.1962501080819736</v>
      </c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36"/>
      <c r="AE194" s="36"/>
      <c r="AF194" s="36"/>
      <c r="AG194" s="96">
        <f>'2008'!S193</f>
        <v>10.516598275096012</v>
      </c>
      <c r="AH194" s="96">
        <f>'2009'!S193</f>
        <v>17.182222231274981</v>
      </c>
      <c r="AI194" s="96">
        <f>'2010'!S193</f>
        <v>12.931150109286435</v>
      </c>
      <c r="AJ194" s="96">
        <f>'2011'!S193</f>
        <v>14.83177948758579</v>
      </c>
      <c r="AK194" s="96">
        <f>'2012'!S193</f>
        <v>11.407307905877733</v>
      </c>
      <c r="AL194" s="96">
        <f>'2013'!S193</f>
        <v>14.656927393058563</v>
      </c>
      <c r="AM194" s="96">
        <f>'2014'!S193</f>
        <v>15.141419587872511</v>
      </c>
      <c r="AN194" s="96">
        <f>'2015'!S193</f>
        <v>0.59029378294443491</v>
      </c>
      <c r="AO194" s="96">
        <f>'2016'!S193</f>
        <v>14.324317787505999</v>
      </c>
      <c r="AP194" s="96">
        <f>'2017'!S193</f>
        <v>14.942403214852018</v>
      </c>
      <c r="AQ194" s="106">
        <f t="shared" si="115"/>
        <v>12.652441977535448</v>
      </c>
      <c r="AR194" s="36"/>
      <c r="AS194" s="38"/>
    </row>
    <row r="195" spans="2:45" x14ac:dyDescent="0.35">
      <c r="B195" s="4">
        <f>'2008'!G194</f>
        <v>2008</v>
      </c>
      <c r="C195" s="4">
        <v>7</v>
      </c>
      <c r="D195" s="2">
        <f t="shared" si="130"/>
        <v>10</v>
      </c>
      <c r="E195" s="2">
        <f t="shared" si="137"/>
        <v>191</v>
      </c>
      <c r="F195" s="35">
        <f>'2008'!R194</f>
        <v>6.9662271067807513</v>
      </c>
      <c r="G195" s="35">
        <f>'2009'!R194</f>
        <v>8.4552880747958987</v>
      </c>
      <c r="H195" s="35">
        <f>'2010'!R194</f>
        <v>8.5335049002003753</v>
      </c>
      <c r="I195" s="35">
        <f>'2011'!R194</f>
        <v>8.5526767271801987</v>
      </c>
      <c r="J195" s="35">
        <f>'2012'!R194</f>
        <v>6.2751226673025</v>
      </c>
      <c r="K195" s="35">
        <f>'2013'!R194</f>
        <v>3.0650942268624739</v>
      </c>
      <c r="L195" s="35">
        <f>'2014'!R194</f>
        <v>8.4019886203385976</v>
      </c>
      <c r="M195" s="35">
        <f>'2015'!R194</f>
        <v>0</v>
      </c>
      <c r="N195" s="35">
        <f>'2016'!R194</f>
        <v>7.5844329772848713</v>
      </c>
      <c r="O195" s="35">
        <f>'2017'!R194</f>
        <v>8.8473140761562981</v>
      </c>
      <c r="P195" s="107">
        <f t="shared" si="114"/>
        <v>6.6681649376901957</v>
      </c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36"/>
      <c r="AE195" s="36"/>
      <c r="AF195" s="36"/>
      <c r="AG195" s="96">
        <f>'2008'!S194</f>
        <v>11.635355844754473</v>
      </c>
      <c r="AH195" s="96">
        <f>'2009'!S194</f>
        <v>15.6259127426537</v>
      </c>
      <c r="AI195" s="96">
        <f>'2010'!S194</f>
        <v>14.08138129434837</v>
      </c>
      <c r="AJ195" s="96">
        <f>'2011'!S194</f>
        <v>12.959125027844747</v>
      </c>
      <c r="AK195" s="96">
        <f>'2012'!S194</f>
        <v>9.462701835331897</v>
      </c>
      <c r="AL195" s="96">
        <f>'2013'!S194</f>
        <v>5.1689218685634906</v>
      </c>
      <c r="AM195" s="96">
        <f>'2014'!S194</f>
        <v>13.894013094163386</v>
      </c>
      <c r="AN195" s="96">
        <f>'2015'!S194</f>
        <v>0.56925199684293604</v>
      </c>
      <c r="AO195" s="96">
        <f>'2016'!S194</f>
        <v>14.212657478406713</v>
      </c>
      <c r="AP195" s="96">
        <f>'2017'!S194</f>
        <v>15.1233880518205</v>
      </c>
      <c r="AQ195" s="106">
        <f t="shared" si="115"/>
        <v>11.273270923473021</v>
      </c>
      <c r="AR195" s="36"/>
      <c r="AS195" s="38"/>
    </row>
    <row r="196" spans="2:45" x14ac:dyDescent="0.35">
      <c r="B196" s="4">
        <f>'2008'!G195</f>
        <v>2008</v>
      </c>
      <c r="C196" s="4">
        <v>7</v>
      </c>
      <c r="D196" s="2">
        <f t="shared" si="130"/>
        <v>11</v>
      </c>
      <c r="E196" s="2">
        <f t="shared" si="137"/>
        <v>192</v>
      </c>
      <c r="F196" s="35">
        <f>'2008'!R195</f>
        <v>6.8607423378404979</v>
      </c>
      <c r="G196" s="35">
        <f>'2009'!R195</f>
        <v>8.4268999748807989</v>
      </c>
      <c r="H196" s="35">
        <f>'2010'!R195</f>
        <v>8.9311090912427975</v>
      </c>
      <c r="I196" s="35">
        <f>'2011'!R195</f>
        <v>0</v>
      </c>
      <c r="J196" s="35">
        <f>'2012'!R195</f>
        <v>6.0204519282240003</v>
      </c>
      <c r="K196" s="35">
        <f>'2013'!R195</f>
        <v>8.3090550544463966</v>
      </c>
      <c r="L196" s="35">
        <f>'2014'!R195</f>
        <v>8.579880209234096</v>
      </c>
      <c r="M196" s="35">
        <f>'2015'!R195</f>
        <v>0</v>
      </c>
      <c r="N196" s="35">
        <f>'2016'!R195</f>
        <v>8.3044818499627482</v>
      </c>
      <c r="O196" s="35">
        <f>'2017'!R195</f>
        <v>8.5037410080863989</v>
      </c>
      <c r="P196" s="107">
        <f t="shared" si="114"/>
        <v>6.3936361453917732</v>
      </c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36"/>
      <c r="AE196" s="36"/>
      <c r="AF196" s="36"/>
      <c r="AG196" s="96">
        <f>'2008'!S195</f>
        <v>9.771826645052931</v>
      </c>
      <c r="AH196" s="96">
        <f>'2009'!S195</f>
        <v>15.213147925985009</v>
      </c>
      <c r="AI196" s="96">
        <f>'2010'!S195</f>
        <v>11.738424938540801</v>
      </c>
      <c r="AJ196" s="96">
        <f>'2011'!S195</f>
        <v>0.6163246204875038</v>
      </c>
      <c r="AK196" s="96">
        <f>'2012'!S195</f>
        <v>9.2094151724581508</v>
      </c>
      <c r="AL196" s="96">
        <f>'2013'!S195</f>
        <v>12.777763738967307</v>
      </c>
      <c r="AM196" s="96">
        <f>'2014'!S195</f>
        <v>13.982084183723956</v>
      </c>
      <c r="AN196" s="96">
        <f>'2015'!S195</f>
        <v>0.60412256819232535</v>
      </c>
      <c r="AO196" s="96">
        <f>'2016'!S195</f>
        <v>15.093417445377684</v>
      </c>
      <c r="AP196" s="96">
        <f>'2017'!S195</f>
        <v>13.712387751472107</v>
      </c>
      <c r="AQ196" s="106">
        <f t="shared" si="115"/>
        <v>10.271891499025777</v>
      </c>
      <c r="AR196" s="36"/>
      <c r="AS196" s="38"/>
    </row>
    <row r="197" spans="2:45" x14ac:dyDescent="0.35">
      <c r="B197" s="4">
        <f>'2008'!G196</f>
        <v>2008</v>
      </c>
      <c r="C197" s="4">
        <v>7</v>
      </c>
      <c r="D197" s="2">
        <f t="shared" si="130"/>
        <v>12</v>
      </c>
      <c r="E197" s="2">
        <f t="shared" si="137"/>
        <v>193</v>
      </c>
      <c r="F197" s="35">
        <f>'2008'!R196</f>
        <v>7.0525576068210007</v>
      </c>
      <c r="G197" s="35">
        <f>'2009'!R196</f>
        <v>8.80138655955</v>
      </c>
      <c r="H197" s="35">
        <f>'2010'!R196</f>
        <v>8.1590385748540495</v>
      </c>
      <c r="I197" s="35">
        <f>'2011'!R196</f>
        <v>7.3421363870508731</v>
      </c>
      <c r="J197" s="35">
        <f>'2012'!R196</f>
        <v>6.7098730021469999</v>
      </c>
      <c r="K197" s="35">
        <f>'2013'!R196</f>
        <v>8.3072953173830992</v>
      </c>
      <c r="L197" s="35">
        <f>'2014'!R196</f>
        <v>8.3910455163917259</v>
      </c>
      <c r="M197" s="35">
        <f>'2015'!R196</f>
        <v>8.467634474507248</v>
      </c>
      <c r="N197" s="35">
        <f>'2016'!R196</f>
        <v>8.186717352900974</v>
      </c>
      <c r="O197" s="35">
        <f>'2017'!R196</f>
        <v>8.9598115176218993</v>
      </c>
      <c r="P197" s="107">
        <f t="shared" si="114"/>
        <v>8.0377496309227876</v>
      </c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36"/>
      <c r="AE197" s="36"/>
      <c r="AF197" s="36"/>
      <c r="AG197" s="96">
        <f>'2008'!S196</f>
        <v>9.8598019921598326</v>
      </c>
      <c r="AH197" s="96">
        <f>'2009'!S196</f>
        <v>13.289570586072234</v>
      </c>
      <c r="AI197" s="96">
        <f>'2010'!S196</f>
        <v>10.418695900862074</v>
      </c>
      <c r="AJ197" s="96">
        <f>'2011'!S196</f>
        <v>10.300801560546301</v>
      </c>
      <c r="AK197" s="96">
        <f>'2012'!S196</f>
        <v>11.694031348751404</v>
      </c>
      <c r="AL197" s="96">
        <f>'2013'!S196</f>
        <v>14.043559864028548</v>
      </c>
      <c r="AM197" s="96">
        <f>'2014'!S196</f>
        <v>11.338754651035753</v>
      </c>
      <c r="AN197" s="96">
        <f>'2015'!S196</f>
        <v>14.379916959681351</v>
      </c>
      <c r="AO197" s="96">
        <f>'2016'!S196</f>
        <v>14.746614414778911</v>
      </c>
      <c r="AP197" s="96">
        <f>'2017'!S196</f>
        <v>15.060720850679845</v>
      </c>
      <c r="AQ197" s="106">
        <f t="shared" si="115"/>
        <v>12.513246812859625</v>
      </c>
      <c r="AR197" s="36"/>
      <c r="AS197" s="38"/>
    </row>
    <row r="198" spans="2:45" x14ac:dyDescent="0.35">
      <c r="B198" s="4">
        <f>'2008'!G197</f>
        <v>2008</v>
      </c>
      <c r="C198" s="4">
        <v>7</v>
      </c>
      <c r="D198" s="2">
        <f t="shared" si="130"/>
        <v>13</v>
      </c>
      <c r="E198" s="2">
        <f t="shared" si="137"/>
        <v>194</v>
      </c>
      <c r="F198" s="35">
        <f>'2008'!R197</f>
        <v>6.992074319256</v>
      </c>
      <c r="G198" s="35">
        <f>'2009'!R197</f>
        <v>8.1369870999991463</v>
      </c>
      <c r="H198" s="35">
        <f>'2010'!R197</f>
        <v>8.2766465226026984</v>
      </c>
      <c r="I198" s="35">
        <f>'2011'!R197</f>
        <v>8.1310088807781753</v>
      </c>
      <c r="J198" s="35">
        <f>'2012'!R197</f>
        <v>6.7190965193249994</v>
      </c>
      <c r="K198" s="35">
        <f>'2013'!R197</f>
        <v>8.5560203749409993</v>
      </c>
      <c r="L198" s="35">
        <f>'2014'!R197</f>
        <v>8.5131135847672486</v>
      </c>
      <c r="M198" s="35">
        <f>'2015'!R197</f>
        <v>8.1613443313647753</v>
      </c>
      <c r="N198" s="35">
        <f>'2016'!R197</f>
        <v>7.9115842065836235</v>
      </c>
      <c r="O198" s="35">
        <f>'2017'!R197</f>
        <v>8.8028192006366961</v>
      </c>
      <c r="P198" s="107">
        <f t="shared" ref="P198:P261" si="138">AVERAGE(F198:O198)</f>
        <v>8.0200695040254342</v>
      </c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36"/>
      <c r="AE198" s="36"/>
      <c r="AF198" s="36"/>
      <c r="AG198" s="96">
        <f>'2008'!S197</f>
        <v>10.677165192678654</v>
      </c>
      <c r="AH198" s="96">
        <f>'2009'!S197</f>
        <v>13.867418486183716</v>
      </c>
      <c r="AI198" s="96">
        <f>'2010'!S197</f>
        <v>12.440429195922858</v>
      </c>
      <c r="AJ198" s="96">
        <f>'2011'!S197</f>
        <v>12.23966549456428</v>
      </c>
      <c r="AK198" s="96">
        <f>'2012'!S197</f>
        <v>11.541246493461918</v>
      </c>
      <c r="AL198" s="96">
        <f>'2013'!S197</f>
        <v>14.363799479781266</v>
      </c>
      <c r="AM198" s="96">
        <f>'2014'!S197</f>
        <v>11.91753016975483</v>
      </c>
      <c r="AN198" s="96">
        <f>'2015'!S197</f>
        <v>12.339512206912811</v>
      </c>
      <c r="AO198" s="96">
        <f>'2016'!S197</f>
        <v>15.408939513392943</v>
      </c>
      <c r="AP198" s="96">
        <f>'2017'!S197</f>
        <v>13.620021155051202</v>
      </c>
      <c r="AQ198" s="106">
        <f t="shared" ref="AQ198:AQ261" si="139">AVERAGE(AG198:AP198)</f>
        <v>12.841572738770447</v>
      </c>
      <c r="AR198" s="36"/>
      <c r="AS198" s="38"/>
    </row>
    <row r="199" spans="2:45" x14ac:dyDescent="0.35">
      <c r="B199" s="4">
        <f>'2008'!G198</f>
        <v>2008</v>
      </c>
      <c r="C199" s="4">
        <v>7</v>
      </c>
      <c r="D199" s="2">
        <f t="shared" si="130"/>
        <v>14</v>
      </c>
      <c r="E199" s="2">
        <f t="shared" si="137"/>
        <v>195</v>
      </c>
      <c r="F199" s="35">
        <f>'2008'!R198</f>
        <v>6.1818487447859995</v>
      </c>
      <c r="G199" s="35">
        <f>'2009'!R198</f>
        <v>7.1046557448236989</v>
      </c>
      <c r="H199" s="35">
        <f>'2010'!R198</f>
        <v>7.7137110317121742</v>
      </c>
      <c r="I199" s="35">
        <f>'2011'!R198</f>
        <v>8.4063526012696492</v>
      </c>
      <c r="J199" s="35">
        <f>'2012'!R198</f>
        <v>6.6679398873089992</v>
      </c>
      <c r="K199" s="35">
        <f>'2013'!R198</f>
        <v>8.6217195172679979</v>
      </c>
      <c r="L199" s="35">
        <f>'2014'!R198</f>
        <v>0</v>
      </c>
      <c r="M199" s="35">
        <f>'2015'!R198</f>
        <v>0</v>
      </c>
      <c r="N199" s="35">
        <f>'2016'!R198</f>
        <v>8.2057369279997996</v>
      </c>
      <c r="O199" s="35">
        <f>'2017'!R198</f>
        <v>7.8931769541707224</v>
      </c>
      <c r="P199" s="107">
        <f t="shared" si="138"/>
        <v>6.0795141409339042</v>
      </c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36"/>
      <c r="AE199" s="36"/>
      <c r="AF199" s="36"/>
      <c r="AG199" s="96">
        <f>'2008'!S198</f>
        <v>9.0918406587204892</v>
      </c>
      <c r="AH199" s="96">
        <f>'2009'!S198</f>
        <v>10.662393542774295</v>
      </c>
      <c r="AI199" s="96">
        <f>'2010'!S198</f>
        <v>13.127038315451738</v>
      </c>
      <c r="AJ199" s="96">
        <f>'2011'!S198</f>
        <v>12.257124944516844</v>
      </c>
      <c r="AK199" s="96">
        <f>'2012'!S198</f>
        <v>11.600251394329566</v>
      </c>
      <c r="AL199" s="96">
        <f>'2013'!S198</f>
        <v>13.026120137144227</v>
      </c>
      <c r="AM199" s="96">
        <f>'2014'!S198</f>
        <v>0.58488676658163274</v>
      </c>
      <c r="AN199" s="96">
        <f>'2015'!S198</f>
        <v>0.58034664024100213</v>
      </c>
      <c r="AO199" s="96">
        <f>'2016'!S198</f>
        <v>14.242721484892284</v>
      </c>
      <c r="AP199" s="96">
        <f>'2017'!S198</f>
        <v>13.797903232197314</v>
      </c>
      <c r="AQ199" s="106">
        <f t="shared" si="139"/>
        <v>9.8970627116849403</v>
      </c>
      <c r="AR199" s="36"/>
      <c r="AS199" s="38"/>
    </row>
    <row r="200" spans="2:45" x14ac:dyDescent="0.35">
      <c r="B200" s="4">
        <f>'2008'!G199</f>
        <v>2008</v>
      </c>
      <c r="C200" s="4">
        <v>7</v>
      </c>
      <c r="D200" s="2">
        <f t="shared" si="130"/>
        <v>15</v>
      </c>
      <c r="E200" s="2">
        <f t="shared" si="137"/>
        <v>196</v>
      </c>
      <c r="F200" s="35">
        <f>'2008'!R199</f>
        <v>6.4626245422672497</v>
      </c>
      <c r="G200" s="35">
        <f>'2009'!R199</f>
        <v>6.7900409845199974</v>
      </c>
      <c r="H200" s="35">
        <f>'2010'!R199</f>
        <v>8.8430727562164737</v>
      </c>
      <c r="I200" s="35">
        <f>'2011'!R199</f>
        <v>0</v>
      </c>
      <c r="J200" s="35">
        <f>'2012'!R199</f>
        <v>6.8244744663809973</v>
      </c>
      <c r="K200" s="35">
        <f>'2013'!R199</f>
        <v>8.7984391350311242</v>
      </c>
      <c r="L200" s="35">
        <f>'2014'!R199</f>
        <v>8.3196905850368985</v>
      </c>
      <c r="M200" s="35">
        <f>'2015'!R199</f>
        <v>0</v>
      </c>
      <c r="N200" s="35">
        <f>'2016'!R199</f>
        <v>8.6025497776123494</v>
      </c>
      <c r="O200" s="35">
        <f>'2017'!R199</f>
        <v>8.3219404749300008</v>
      </c>
      <c r="P200" s="107">
        <f t="shared" si="138"/>
        <v>6.2962832721995099</v>
      </c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36"/>
      <c r="AE200" s="36"/>
      <c r="AF200" s="36"/>
      <c r="AG200" s="96">
        <f>'2008'!S199</f>
        <v>9.7048283602250347</v>
      </c>
      <c r="AH200" s="96">
        <f>'2009'!S199</f>
        <v>13.292950150354272</v>
      </c>
      <c r="AI200" s="96">
        <f>'2010'!S199</f>
        <v>14.156243003334469</v>
      </c>
      <c r="AJ200" s="96">
        <f>'2011'!S199</f>
        <v>0.62408916403785475</v>
      </c>
      <c r="AK200" s="96">
        <f>'2012'!S199</f>
        <v>10.229487738395136</v>
      </c>
      <c r="AL200" s="96">
        <f>'2013'!S199</f>
        <v>14.273661102938323</v>
      </c>
      <c r="AM200" s="96">
        <f>'2014'!S199</f>
        <v>12.880187226054909</v>
      </c>
      <c r="AN200" s="96">
        <f>'2015'!S199</f>
        <v>0.61811447708055178</v>
      </c>
      <c r="AO200" s="96">
        <f>'2016'!S199</f>
        <v>14.159146670326278</v>
      </c>
      <c r="AP200" s="96">
        <f>'2017'!S199</f>
        <v>12.967333524052364</v>
      </c>
      <c r="AQ200" s="106">
        <f t="shared" si="139"/>
        <v>10.290604141679919</v>
      </c>
      <c r="AR200" s="36"/>
      <c r="AS200" s="38"/>
    </row>
    <row r="201" spans="2:45" x14ac:dyDescent="0.35">
      <c r="B201" s="4">
        <f>'2008'!G200</f>
        <v>2008</v>
      </c>
      <c r="C201" s="4">
        <v>7</v>
      </c>
      <c r="D201" s="2">
        <f t="shared" si="130"/>
        <v>16</v>
      </c>
      <c r="E201" s="2">
        <f t="shared" si="137"/>
        <v>197</v>
      </c>
      <c r="F201" s="35">
        <f>'2008'!R200</f>
        <v>6.7325192416079984</v>
      </c>
      <c r="G201" s="35">
        <f>'2009'!R200</f>
        <v>7.4947412714039991</v>
      </c>
      <c r="H201" s="35">
        <f>'2010'!R200</f>
        <v>9.0408846619841974</v>
      </c>
      <c r="I201" s="35">
        <f>'2011'!R200</f>
        <v>8.2703676059167481</v>
      </c>
      <c r="J201" s="35">
        <f>'2012'!R200</f>
        <v>6.6582596144879984</v>
      </c>
      <c r="K201" s="35">
        <f>'2013'!R200</f>
        <v>9.0000725630119494</v>
      </c>
      <c r="L201" s="35">
        <f>'2014'!R200</f>
        <v>8.2781254531725725</v>
      </c>
      <c r="M201" s="35">
        <f>'2015'!R200</f>
        <v>6.9256090061729987</v>
      </c>
      <c r="N201" s="35">
        <f>'2016'!R200</f>
        <v>8.6676341415779223</v>
      </c>
      <c r="O201" s="35">
        <f>'2017'!R200</f>
        <v>8.6523958156139997</v>
      </c>
      <c r="P201" s="107">
        <f t="shared" si="138"/>
        <v>7.9720609374950389</v>
      </c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36"/>
      <c r="AE201" s="36"/>
      <c r="AF201" s="36"/>
      <c r="AG201" s="96">
        <f>'2008'!S200</f>
        <v>11.722898768288932</v>
      </c>
      <c r="AH201" s="96">
        <f>'2009'!S200</f>
        <v>15.037946272446867</v>
      </c>
      <c r="AI201" s="96">
        <f>'2010'!S200</f>
        <v>18.113631346369061</v>
      </c>
      <c r="AJ201" s="96">
        <f>'2011'!S200</f>
        <v>14.761074139899021</v>
      </c>
      <c r="AK201" s="96">
        <f>'2012'!S200</f>
        <v>12.087929157706329</v>
      </c>
      <c r="AL201" s="96">
        <f>'2013'!S200</f>
        <v>10.031521813670263</v>
      </c>
      <c r="AM201" s="96">
        <f>'2014'!S200</f>
        <v>12.926416264413882</v>
      </c>
      <c r="AN201" s="96">
        <f>'2015'!S200</f>
        <v>12.696353629492519</v>
      </c>
      <c r="AO201" s="96">
        <f>'2016'!S200</f>
        <v>12.442037056441547</v>
      </c>
      <c r="AP201" s="96">
        <f>'2017'!S200</f>
        <v>11.154910576329231</v>
      </c>
      <c r="AQ201" s="106">
        <f t="shared" si="139"/>
        <v>13.097471902505768</v>
      </c>
      <c r="AR201" s="36"/>
      <c r="AS201" s="38"/>
    </row>
    <row r="202" spans="2:45" x14ac:dyDescent="0.35">
      <c r="B202" s="4">
        <f>'2008'!G201</f>
        <v>2008</v>
      </c>
      <c r="C202" s="4">
        <v>7</v>
      </c>
      <c r="D202" s="2">
        <f t="shared" si="130"/>
        <v>17</v>
      </c>
      <c r="E202" s="2">
        <f t="shared" si="137"/>
        <v>198</v>
      </c>
      <c r="F202" s="35">
        <f>'2008'!R201</f>
        <v>6.6013824863947486</v>
      </c>
      <c r="G202" s="35">
        <f>'2009'!R201</f>
        <v>7.8895785300767995</v>
      </c>
      <c r="H202" s="35">
        <f>'2010'!R201</f>
        <v>8.3558391106670982</v>
      </c>
      <c r="I202" s="35">
        <f>'2011'!R201</f>
        <v>6.2451511478249984</v>
      </c>
      <c r="J202" s="35">
        <f>'2012'!R201</f>
        <v>6.6731999442299985</v>
      </c>
      <c r="K202" s="35">
        <f>'2013'!R201</f>
        <v>8.5546018539884248</v>
      </c>
      <c r="L202" s="35">
        <f>'2014'!R201</f>
        <v>8.5789121819519991</v>
      </c>
      <c r="M202" s="35">
        <f>'2015'!R201</f>
        <v>7.5743169448464007</v>
      </c>
      <c r="N202" s="35">
        <f>'2016'!R201</f>
        <v>8.5100206614749982</v>
      </c>
      <c r="O202" s="35">
        <f>'2017'!R201</f>
        <v>8.9795860901531981</v>
      </c>
      <c r="P202" s="107">
        <f t="shared" si="138"/>
        <v>7.7962588951608662</v>
      </c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36"/>
      <c r="AE202" s="36"/>
      <c r="AF202" s="36"/>
      <c r="AG202" s="96">
        <f>'2008'!S201</f>
        <v>11.264499172963985</v>
      </c>
      <c r="AH202" s="96">
        <f>'2009'!S201</f>
        <v>12.833588078307026</v>
      </c>
      <c r="AI202" s="96">
        <f>'2010'!S201</f>
        <v>15.896396172191457</v>
      </c>
      <c r="AJ202" s="96">
        <f>'2011'!S201</f>
        <v>11.396373691283582</v>
      </c>
      <c r="AK202" s="96">
        <f>'2012'!S201</f>
        <v>12.708201189179988</v>
      </c>
      <c r="AL202" s="96">
        <f>'2013'!S201</f>
        <v>10.044307098767968</v>
      </c>
      <c r="AM202" s="96">
        <f>'2014'!S201</f>
        <v>14.093914904964146</v>
      </c>
      <c r="AN202" s="96">
        <f>'2015'!S201</f>
        <v>12.309137902900819</v>
      </c>
      <c r="AO202" s="96">
        <f>'2016'!S201</f>
        <v>11.83387231797122</v>
      </c>
      <c r="AP202" s="96">
        <f>'2017'!S201</f>
        <v>12.420531823036963</v>
      </c>
      <c r="AQ202" s="106">
        <f t="shared" si="139"/>
        <v>12.480082235156717</v>
      </c>
      <c r="AR202" s="36"/>
      <c r="AS202" s="38"/>
    </row>
    <row r="203" spans="2:45" x14ac:dyDescent="0.35">
      <c r="B203" s="4">
        <f>'2008'!G202</f>
        <v>2008</v>
      </c>
      <c r="C203" s="4">
        <v>7</v>
      </c>
      <c r="D203" s="2">
        <f t="shared" si="130"/>
        <v>18</v>
      </c>
      <c r="E203" s="2">
        <f t="shared" si="137"/>
        <v>199</v>
      </c>
      <c r="F203" s="35">
        <f>'2008'!R202</f>
        <v>7.4414334676499987</v>
      </c>
      <c r="G203" s="35">
        <f>'2009'!R202</f>
        <v>7.7528298196433996</v>
      </c>
      <c r="H203" s="35">
        <f>'2010'!R202</f>
        <v>7.9679361884711968</v>
      </c>
      <c r="I203" s="35">
        <f>'2011'!R202</f>
        <v>5.2148685627192002</v>
      </c>
      <c r="J203" s="35">
        <f>'2012'!R202</f>
        <v>6.6141053411602488</v>
      </c>
      <c r="K203" s="35">
        <f>'2013'!R202</f>
        <v>7.9464401874143977</v>
      </c>
      <c r="L203" s="35">
        <f>'2014'!R202</f>
        <v>8.4493583551660461</v>
      </c>
      <c r="M203" s="35">
        <f>'2015'!R202</f>
        <v>7.9501904950379991</v>
      </c>
      <c r="N203" s="35">
        <f>'2016'!R202</f>
        <v>8.3759352539051246</v>
      </c>
      <c r="O203" s="35">
        <f>'2017'!R202</f>
        <v>8.8236168075812991</v>
      </c>
      <c r="P203" s="107">
        <f t="shared" si="138"/>
        <v>7.653671447874892</v>
      </c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36"/>
      <c r="AE203" s="36"/>
      <c r="AF203" s="36"/>
      <c r="AG203" s="96">
        <f>'2008'!S202</f>
        <v>9.030967464759792</v>
      </c>
      <c r="AH203" s="96">
        <f>'2009'!S202</f>
        <v>12.796360593748304</v>
      </c>
      <c r="AI203" s="96">
        <f>'2010'!S202</f>
        <v>13.405614077554821</v>
      </c>
      <c r="AJ203" s="96">
        <f>'2011'!S202</f>
        <v>8.8519047661152719</v>
      </c>
      <c r="AK203" s="96">
        <f>'2012'!S202</f>
        <v>11.036253165581776</v>
      </c>
      <c r="AL203" s="96">
        <f>'2013'!S202</f>
        <v>13.995634340344949</v>
      </c>
      <c r="AM203" s="96">
        <f>'2014'!S202</f>
        <v>14.255010262639681</v>
      </c>
      <c r="AN203" s="96">
        <f>'2015'!S202</f>
        <v>12.293308638988925</v>
      </c>
      <c r="AO203" s="96">
        <f>'2016'!S202</f>
        <v>12.624186269295464</v>
      </c>
      <c r="AP203" s="96">
        <f>'2017'!S202</f>
        <v>12.468344550177337</v>
      </c>
      <c r="AQ203" s="106">
        <f t="shared" si="139"/>
        <v>12.075758412920633</v>
      </c>
      <c r="AR203" s="36"/>
      <c r="AS203" s="38"/>
    </row>
    <row r="204" spans="2:45" x14ac:dyDescent="0.35">
      <c r="B204" s="4">
        <f>'2008'!G203</f>
        <v>2008</v>
      </c>
      <c r="C204" s="4">
        <v>7</v>
      </c>
      <c r="D204" s="2">
        <f t="shared" si="130"/>
        <v>19</v>
      </c>
      <c r="E204" s="2">
        <f t="shared" ref="E204:E219" si="140">E203+1</f>
        <v>200</v>
      </c>
      <c r="F204" s="35">
        <f>'2008'!R203</f>
        <v>6.9593573545694989</v>
      </c>
      <c r="G204" s="35">
        <f>'2009'!R203</f>
        <v>8.0523289149743977</v>
      </c>
      <c r="H204" s="35">
        <f>'2010'!R203</f>
        <v>8.3171032853300986</v>
      </c>
      <c r="I204" s="35">
        <f>'2011'!R203</f>
        <v>6.2746145880415494</v>
      </c>
      <c r="J204" s="35">
        <f>'2012'!R203</f>
        <v>6.7215571061760002</v>
      </c>
      <c r="K204" s="35">
        <f>'2013'!R203</f>
        <v>7.8605052966972018</v>
      </c>
      <c r="L204" s="35">
        <f>'2014'!R203</f>
        <v>8.1858659702051231</v>
      </c>
      <c r="M204" s="35">
        <f>'2015'!R203</f>
        <v>8.3489939152108477</v>
      </c>
      <c r="N204" s="35">
        <f>'2016'!R203</f>
        <v>8.0378944543853965</v>
      </c>
      <c r="O204" s="35">
        <f>'2017'!R203</f>
        <v>8.8812451268100006</v>
      </c>
      <c r="P204" s="107">
        <f t="shared" si="138"/>
        <v>7.7639466012400105</v>
      </c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36"/>
      <c r="AE204" s="36"/>
      <c r="AF204" s="36"/>
      <c r="AG204" s="96">
        <f>'2008'!S203</f>
        <v>10.302073515987736</v>
      </c>
      <c r="AH204" s="96">
        <f>'2009'!S203</f>
        <v>13.242419515552999</v>
      </c>
      <c r="AI204" s="96">
        <f>'2010'!S203</f>
        <v>14.366844792636973</v>
      </c>
      <c r="AJ204" s="96">
        <f>'2011'!S203</f>
        <v>9.6003982932295333</v>
      </c>
      <c r="AK204" s="96">
        <f>'2012'!S203</f>
        <v>11.760501915995272</v>
      </c>
      <c r="AL204" s="96">
        <f>'2013'!S203</f>
        <v>10.292522229118516</v>
      </c>
      <c r="AM204" s="96">
        <f>'2014'!S203</f>
        <v>12.009410185568537</v>
      </c>
      <c r="AN204" s="96">
        <f>'2015'!S203</f>
        <v>12.204597494180536</v>
      </c>
      <c r="AO204" s="96">
        <f>'2016'!S203</f>
        <v>11.229937529018649</v>
      </c>
      <c r="AP204" s="96">
        <f>'2017'!S203</f>
        <v>9.1975346902830299</v>
      </c>
      <c r="AQ204" s="106">
        <f t="shared" si="139"/>
        <v>11.420624016157179</v>
      </c>
      <c r="AR204" s="36"/>
      <c r="AS204" s="38"/>
    </row>
    <row r="205" spans="2:45" x14ac:dyDescent="0.35">
      <c r="B205" s="4">
        <f>'2008'!G204</f>
        <v>2008</v>
      </c>
      <c r="C205" s="4">
        <v>7</v>
      </c>
      <c r="D205" s="2">
        <f t="shared" si="130"/>
        <v>20</v>
      </c>
      <c r="E205" s="2">
        <f t="shared" si="140"/>
        <v>201</v>
      </c>
      <c r="F205" s="35">
        <f>'2008'!R204</f>
        <v>7.0068636249547502</v>
      </c>
      <c r="G205" s="35">
        <f>'2009'!R204</f>
        <v>8.5103251652369991</v>
      </c>
      <c r="H205" s="35">
        <f>'2010'!R204</f>
        <v>8.6796681793656738</v>
      </c>
      <c r="I205" s="35">
        <f>'2011'!R204</f>
        <v>7.3642469209015502</v>
      </c>
      <c r="J205" s="35">
        <f>'2012'!R204</f>
        <v>7.1313995244239985</v>
      </c>
      <c r="K205" s="35">
        <f>'2013'!R204</f>
        <v>8.0722282358210986</v>
      </c>
      <c r="L205" s="35">
        <f>'2014'!R204</f>
        <v>7.473758506526698</v>
      </c>
      <c r="M205" s="35">
        <f>'2015'!R204</f>
        <v>7.8845281878434976</v>
      </c>
      <c r="N205" s="35">
        <f>'2016'!R204</f>
        <v>7.7757329227616987</v>
      </c>
      <c r="O205" s="35">
        <f>'2017'!R204</f>
        <v>8.7274252970032506</v>
      </c>
      <c r="P205" s="107">
        <f t="shared" si="138"/>
        <v>7.8626176564839225</v>
      </c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36"/>
      <c r="AE205" s="36"/>
      <c r="AF205" s="36"/>
      <c r="AG205" s="96">
        <f>'2008'!S204</f>
        <v>10.298981915768442</v>
      </c>
      <c r="AH205" s="96">
        <f>'2009'!S204</f>
        <v>14.764585071561774</v>
      </c>
      <c r="AI205" s="96">
        <f>'2010'!S204</f>
        <v>14.0851064307736</v>
      </c>
      <c r="AJ205" s="96">
        <f>'2011'!S204</f>
        <v>12.918832596291928</v>
      </c>
      <c r="AK205" s="96">
        <f>'2012'!S204</f>
        <v>12.129876328605775</v>
      </c>
      <c r="AL205" s="96">
        <f>'2013'!S204</f>
        <v>12.734310461083407</v>
      </c>
      <c r="AM205" s="96">
        <f>'2014'!S204</f>
        <v>13.929445606845958</v>
      </c>
      <c r="AN205" s="96">
        <f>'2015'!S204</f>
        <v>14.198361493550594</v>
      </c>
      <c r="AO205" s="96">
        <f>'2016'!S204</f>
        <v>14.340453504826547</v>
      </c>
      <c r="AP205" s="96">
        <f>'2017'!S204</f>
        <v>12.309973604431434</v>
      </c>
      <c r="AQ205" s="106">
        <f t="shared" si="139"/>
        <v>13.170992701373944</v>
      </c>
      <c r="AR205" s="36"/>
      <c r="AS205" s="38"/>
    </row>
    <row r="206" spans="2:45" x14ac:dyDescent="0.35">
      <c r="B206" s="4">
        <f>'2008'!G205</f>
        <v>2008</v>
      </c>
      <c r="C206" s="4">
        <v>7</v>
      </c>
      <c r="D206" s="2">
        <f t="shared" si="130"/>
        <v>21</v>
      </c>
      <c r="E206" s="2">
        <f t="shared" si="140"/>
        <v>202</v>
      </c>
      <c r="F206" s="35">
        <f>'2008'!R205</f>
        <v>7.1587606608449965</v>
      </c>
      <c r="G206" s="35">
        <f>'2009'!R205</f>
        <v>8.2705026680692484</v>
      </c>
      <c r="H206" s="35">
        <f>'2010'!R205</f>
        <v>7.7160541144905004</v>
      </c>
      <c r="I206" s="35">
        <f>'2011'!R205</f>
        <v>7.2190742612329482</v>
      </c>
      <c r="J206" s="35">
        <f>'2012'!R205</f>
        <v>6.491219655626999</v>
      </c>
      <c r="K206" s="35">
        <f>'2013'!R205</f>
        <v>8.5243244801273974</v>
      </c>
      <c r="L206" s="35">
        <f>'2014'!R205</f>
        <v>6.1125552302296482</v>
      </c>
      <c r="M206" s="35">
        <f>'2015'!R205</f>
        <v>8.1506806832897976</v>
      </c>
      <c r="N206" s="35">
        <f>'2016'!R205</f>
        <v>7.9618475866364999</v>
      </c>
      <c r="O206" s="35">
        <f>'2017'!R205</f>
        <v>8.8667284010917484</v>
      </c>
      <c r="P206" s="107">
        <f t="shared" si="138"/>
        <v>7.6471747741639771</v>
      </c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36"/>
      <c r="AE206" s="36"/>
      <c r="AF206" s="36"/>
      <c r="AG206" s="96">
        <f>'2008'!S205</f>
        <v>10.295208338911005</v>
      </c>
      <c r="AH206" s="96">
        <f>'2009'!S205</f>
        <v>15.485614966216609</v>
      </c>
      <c r="AI206" s="96">
        <f>'2010'!S205</f>
        <v>11.997521906235516</v>
      </c>
      <c r="AJ206" s="96">
        <f>'2011'!S205</f>
        <v>13.430077604420795</v>
      </c>
      <c r="AK206" s="96">
        <f>'2012'!S205</f>
        <v>10.611269556945443</v>
      </c>
      <c r="AL206" s="96">
        <f>'2013'!S205</f>
        <v>10.056759922878211</v>
      </c>
      <c r="AM206" s="96">
        <f>'2014'!S205</f>
        <v>11.734965103460864</v>
      </c>
      <c r="AN206" s="96">
        <f>'2015'!S205</f>
        <v>11.885510395955114</v>
      </c>
      <c r="AO206" s="96">
        <f>'2016'!S205</f>
        <v>9.8419175488130133</v>
      </c>
      <c r="AP206" s="96">
        <f>'2017'!S205</f>
        <v>9.4704288870093691</v>
      </c>
      <c r="AQ206" s="106">
        <f t="shared" si="139"/>
        <v>11.480927423084594</v>
      </c>
      <c r="AR206" s="36"/>
      <c r="AS206" s="38"/>
    </row>
    <row r="207" spans="2:45" x14ac:dyDescent="0.35">
      <c r="B207" s="4">
        <f>'2008'!G206</f>
        <v>2008</v>
      </c>
      <c r="C207" s="4">
        <v>7</v>
      </c>
      <c r="D207" s="2">
        <f t="shared" si="130"/>
        <v>22</v>
      </c>
      <c r="E207" s="2">
        <f t="shared" si="140"/>
        <v>203</v>
      </c>
      <c r="F207" s="35">
        <f>'2008'!R206</f>
        <v>7.1009958060584992</v>
      </c>
      <c r="G207" s="35">
        <f>'2009'!R206</f>
        <v>7.8917085830054985</v>
      </c>
      <c r="H207" s="35">
        <f>'2010'!R206</f>
        <v>7.9098879487319982</v>
      </c>
      <c r="I207" s="35">
        <f>'2011'!R206</f>
        <v>6.0131291038829993</v>
      </c>
      <c r="J207" s="35">
        <f>'2012'!R206</f>
        <v>6.4974079578869981</v>
      </c>
      <c r="K207" s="35">
        <f>'2013'!R206</f>
        <v>8.237738677196921</v>
      </c>
      <c r="L207" s="35">
        <f>'2014'!R206</f>
        <v>7.5500940389306246</v>
      </c>
      <c r="M207" s="35">
        <f>'2015'!R206</f>
        <v>0</v>
      </c>
      <c r="N207" s="35">
        <f>'2016'!R206</f>
        <v>7.8926939227998751</v>
      </c>
      <c r="O207" s="35">
        <f>'2017'!R206</f>
        <v>8.3724217961834988</v>
      </c>
      <c r="P207" s="107">
        <f t="shared" si="138"/>
        <v>6.7466077834676925</v>
      </c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36"/>
      <c r="AE207" s="36"/>
      <c r="AF207" s="36"/>
      <c r="AG207" s="96">
        <f>'2008'!S206</f>
        <v>9.2610152850768372</v>
      </c>
      <c r="AH207" s="96">
        <f>'2009'!S206</f>
        <v>15.127853147252306</v>
      </c>
      <c r="AI207" s="96">
        <f>'2010'!S206</f>
        <v>13.035244496901679</v>
      </c>
      <c r="AJ207" s="96">
        <f>'2011'!S206</f>
        <v>9.3133243052090116</v>
      </c>
      <c r="AK207" s="96">
        <f>'2012'!S206</f>
        <v>11.392349404398928</v>
      </c>
      <c r="AL207" s="96">
        <f>'2013'!S206</f>
        <v>10.461999810208685</v>
      </c>
      <c r="AM207" s="96">
        <f>'2014'!S206</f>
        <v>14.75699513377568</v>
      </c>
      <c r="AN207" s="96">
        <f>'2015'!S206</f>
        <v>0.60133218750000006</v>
      </c>
      <c r="AO207" s="96">
        <f>'2016'!S206</f>
        <v>14.204265860525684</v>
      </c>
      <c r="AP207" s="96">
        <f>'2017'!S206</f>
        <v>8.7833275084639943</v>
      </c>
      <c r="AQ207" s="106">
        <f t="shared" si="139"/>
        <v>10.693770713931281</v>
      </c>
      <c r="AR207" s="36"/>
      <c r="AS207" s="38"/>
    </row>
    <row r="208" spans="2:45" x14ac:dyDescent="0.35">
      <c r="B208" s="4">
        <f>'2008'!G207</f>
        <v>2008</v>
      </c>
      <c r="C208" s="4">
        <v>7</v>
      </c>
      <c r="D208" s="2">
        <f t="shared" si="130"/>
        <v>23</v>
      </c>
      <c r="E208" s="2">
        <f t="shared" si="140"/>
        <v>204</v>
      </c>
      <c r="F208" s="35">
        <f>'2008'!R207</f>
        <v>6.8251080306599983</v>
      </c>
      <c r="G208" s="35">
        <f>'2009'!R207</f>
        <v>8.4004212854507205</v>
      </c>
      <c r="H208" s="35">
        <f>'2010'!R207</f>
        <v>8.4081605923565235</v>
      </c>
      <c r="I208" s="35">
        <f>'2011'!R207</f>
        <v>8.0350459935891738</v>
      </c>
      <c r="J208" s="35">
        <f>'2012'!R207</f>
        <v>6.9174537078374998</v>
      </c>
      <c r="K208" s="35">
        <f>'2013'!R207</f>
        <v>8.2016441764277221</v>
      </c>
      <c r="L208" s="35">
        <f>'2014'!R207</f>
        <v>7.8454688272593742</v>
      </c>
      <c r="M208" s="35">
        <f>'2015'!R207</f>
        <v>0</v>
      </c>
      <c r="N208" s="35">
        <f>'2016'!R207</f>
        <v>8.1204611405867997</v>
      </c>
      <c r="O208" s="35">
        <f>'2017'!R207</f>
        <v>8.7529466413396477</v>
      </c>
      <c r="P208" s="107">
        <f t="shared" si="138"/>
        <v>7.1506710395507467</v>
      </c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36"/>
      <c r="AE208" s="36"/>
      <c r="AF208" s="36"/>
      <c r="AG208" s="96">
        <f>'2008'!S207</f>
        <v>8.2582607046985235</v>
      </c>
      <c r="AH208" s="96">
        <f>'2009'!S207</f>
        <v>17.146858609053083</v>
      </c>
      <c r="AI208" s="96">
        <f>'2010'!S207</f>
        <v>12.304752327919092</v>
      </c>
      <c r="AJ208" s="96">
        <f>'2011'!S207</f>
        <v>14.105607174663749</v>
      </c>
      <c r="AK208" s="96">
        <f>'2012'!S207</f>
        <v>10.796900388299782</v>
      </c>
      <c r="AL208" s="96">
        <f>'2013'!S207</f>
        <v>11.030758757014706</v>
      </c>
      <c r="AM208" s="96">
        <f>'2014'!S207</f>
        <v>13.168798509256803</v>
      </c>
      <c r="AN208" s="96">
        <f>'2015'!S207</f>
        <v>0.60496924012158049</v>
      </c>
      <c r="AO208" s="96">
        <f>'2016'!S207</f>
        <v>12.250420512555134</v>
      </c>
      <c r="AP208" s="96">
        <f>'2017'!S207</f>
        <v>12.25501133712971</v>
      </c>
      <c r="AQ208" s="106">
        <f t="shared" si="139"/>
        <v>11.192233756071216</v>
      </c>
      <c r="AR208" s="36"/>
      <c r="AS208" s="38"/>
    </row>
    <row r="209" spans="2:55" x14ac:dyDescent="0.35">
      <c r="B209" s="4">
        <f>'2008'!G208</f>
        <v>2008</v>
      </c>
      <c r="C209" s="4">
        <v>7</v>
      </c>
      <c r="D209" s="2">
        <f t="shared" si="130"/>
        <v>24</v>
      </c>
      <c r="E209" s="2">
        <f t="shared" si="140"/>
        <v>205</v>
      </c>
      <c r="F209" s="35">
        <f>'2008'!R208</f>
        <v>6.9514746362145008</v>
      </c>
      <c r="G209" s="35">
        <f>'2009'!R208</f>
        <v>8.3015568948746985</v>
      </c>
      <c r="H209" s="35">
        <f>'2010'!R208</f>
        <v>8.0764443850870471</v>
      </c>
      <c r="I209" s="35">
        <f>'2011'!R208</f>
        <v>2.3674666537697999</v>
      </c>
      <c r="J209" s="35">
        <f>'2012'!R208</f>
        <v>6.4838010599414986</v>
      </c>
      <c r="K209" s="35">
        <f>'2013'!R208</f>
        <v>8.3056734664991243</v>
      </c>
      <c r="L209" s="35">
        <f>'2014'!R208</f>
        <v>8.6409685752422973</v>
      </c>
      <c r="M209" s="35">
        <f>'2015'!R208</f>
        <v>0</v>
      </c>
      <c r="N209" s="35">
        <f>'2016'!R208</f>
        <v>8.3253300438226496</v>
      </c>
      <c r="O209" s="35">
        <f>'2017'!R208</f>
        <v>8.4491787225032251</v>
      </c>
      <c r="P209" s="107">
        <f t="shared" si="138"/>
        <v>6.5901894437954835</v>
      </c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36"/>
      <c r="AE209" s="36"/>
      <c r="AF209" s="36"/>
      <c r="AG209" s="96">
        <f>'2008'!S208</f>
        <v>11.085077780924779</v>
      </c>
      <c r="AH209" s="96">
        <f>'2009'!S208</f>
        <v>14.656768729216445</v>
      </c>
      <c r="AI209" s="96">
        <f>'2010'!S208</f>
        <v>11.131715647502409</v>
      </c>
      <c r="AJ209" s="96">
        <f>'2011'!S208</f>
        <v>5.2003978876833443</v>
      </c>
      <c r="AK209" s="96">
        <f>'2012'!S208</f>
        <v>6.2061499515032237</v>
      </c>
      <c r="AL209" s="96">
        <f>'2013'!S208</f>
        <v>12.616197541309445</v>
      </c>
      <c r="AM209" s="96">
        <f>'2014'!S208</f>
        <v>13.185781900036947</v>
      </c>
      <c r="AN209" s="96">
        <f>'2015'!S208</f>
        <v>0.63115522228808529</v>
      </c>
      <c r="AO209" s="96">
        <f>'2016'!S208</f>
        <v>14.819627708293613</v>
      </c>
      <c r="AP209" s="96">
        <f>'2017'!S208</f>
        <v>11.931173611971985</v>
      </c>
      <c r="AQ209" s="106">
        <f t="shared" si="139"/>
        <v>10.146404598073028</v>
      </c>
      <c r="AR209" s="36"/>
      <c r="AS209" s="38"/>
    </row>
    <row r="210" spans="2:55" x14ac:dyDescent="0.35">
      <c r="B210" s="4">
        <f>'2008'!G209</f>
        <v>2008</v>
      </c>
      <c r="C210" s="4">
        <v>7</v>
      </c>
      <c r="D210" s="2">
        <f t="shared" si="130"/>
        <v>25</v>
      </c>
      <c r="E210" s="2">
        <f t="shared" si="140"/>
        <v>206</v>
      </c>
      <c r="F210" s="35">
        <f>'2008'!R209</f>
        <v>5.7999126229199991</v>
      </c>
      <c r="G210" s="35">
        <f>'2009'!R209</f>
        <v>7.9823045913892487</v>
      </c>
      <c r="H210" s="35">
        <f>'2010'!R209</f>
        <v>7.8688860260436</v>
      </c>
      <c r="I210" s="35">
        <f>'2011'!R209</f>
        <v>8.1048803706743993</v>
      </c>
      <c r="J210" s="35">
        <f>'2012'!R209</f>
        <v>6.6355618058414993</v>
      </c>
      <c r="K210" s="35">
        <f>'2013'!R209</f>
        <v>8.2470463012608004</v>
      </c>
      <c r="L210" s="35">
        <f>'2014'!R209</f>
        <v>8.3338868451023984</v>
      </c>
      <c r="M210" s="35">
        <f>'2015'!R209</f>
        <v>0</v>
      </c>
      <c r="N210" s="35">
        <f>'2016'!R209</f>
        <v>8.5317926804579969</v>
      </c>
      <c r="O210" s="35">
        <f>'2017'!R209</f>
        <v>8.3583446363797478</v>
      </c>
      <c r="P210" s="107">
        <f t="shared" si="138"/>
        <v>6.9862615880069683</v>
      </c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36"/>
      <c r="AE210" s="36"/>
      <c r="AF210" s="36"/>
      <c r="AG210" s="96">
        <f>'2008'!S209</f>
        <v>7.5698834230115795</v>
      </c>
      <c r="AH210" s="96">
        <f>'2009'!S209</f>
        <v>15.602305257835031</v>
      </c>
      <c r="AI210" s="96">
        <f>'2010'!S209</f>
        <v>8.921457891446682</v>
      </c>
      <c r="AJ210" s="96">
        <f>'2011'!S209</f>
        <v>13.235673131055391</v>
      </c>
      <c r="AK210" s="96">
        <f>'2012'!S209</f>
        <v>7.1026064595095688</v>
      </c>
      <c r="AL210" s="96">
        <f>'2013'!S209</f>
        <v>13.055139959104542</v>
      </c>
      <c r="AM210" s="96">
        <f>'2014'!S209</f>
        <v>11.967147775184905</v>
      </c>
      <c r="AN210" s="96">
        <f>'2015'!S209</f>
        <v>0.65039192307692306</v>
      </c>
      <c r="AO210" s="96">
        <f>'2016'!S209</f>
        <v>15.622538350633503</v>
      </c>
      <c r="AP210" s="96">
        <f>'2017'!S209</f>
        <v>12.435013491432139</v>
      </c>
      <c r="AQ210" s="106">
        <f t="shared" si="139"/>
        <v>10.616215766229027</v>
      </c>
      <c r="AR210" s="36"/>
      <c r="AS210" s="38"/>
    </row>
    <row r="211" spans="2:55" x14ac:dyDescent="0.35">
      <c r="B211" s="4">
        <f>'2008'!G210</f>
        <v>2008</v>
      </c>
      <c r="C211" s="4">
        <v>7</v>
      </c>
      <c r="D211" s="2">
        <f t="shared" si="130"/>
        <v>26</v>
      </c>
      <c r="E211" s="2">
        <f t="shared" si="140"/>
        <v>207</v>
      </c>
      <c r="F211" s="35">
        <f>'2008'!R210</f>
        <v>5.5648062505499984</v>
      </c>
      <c r="G211" s="35">
        <f>'2009'!R210</f>
        <v>7.9732406931187478</v>
      </c>
      <c r="H211" s="35">
        <f>'2010'!R210</f>
        <v>8.0866730102471998</v>
      </c>
      <c r="I211" s="35">
        <f>'2011'!R210</f>
        <v>8.3710197282567709</v>
      </c>
      <c r="J211" s="35">
        <f>'2012'!R210</f>
        <v>6.6742460619929975</v>
      </c>
      <c r="K211" s="35">
        <f>'2013'!R210</f>
        <v>6.2165926240301985</v>
      </c>
      <c r="L211" s="35">
        <f>'2014'!R210</f>
        <v>7.7792535019422742</v>
      </c>
      <c r="M211" s="35">
        <f>'2015'!R210</f>
        <v>8.412451762508999</v>
      </c>
      <c r="N211" s="35">
        <f>'2016'!R210</f>
        <v>7.5141126220181995</v>
      </c>
      <c r="O211" s="35">
        <f>'2017'!R210</f>
        <v>8.4190563017662488</v>
      </c>
      <c r="P211" s="107">
        <f t="shared" si="138"/>
        <v>7.5011452556431637</v>
      </c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36"/>
      <c r="AE211" s="36"/>
      <c r="AF211" s="36"/>
      <c r="AG211" s="96">
        <f>'2008'!S210</f>
        <v>6.6895242526026824</v>
      </c>
      <c r="AH211" s="96">
        <f>'2009'!S210</f>
        <v>15.185954791226552</v>
      </c>
      <c r="AI211" s="96">
        <f>'2010'!S210</f>
        <v>12.670609745278227</v>
      </c>
      <c r="AJ211" s="96">
        <f>'2011'!S210</f>
        <v>13.187585155625742</v>
      </c>
      <c r="AK211" s="96">
        <f>'2012'!S210</f>
        <v>10.579583506582471</v>
      </c>
      <c r="AL211" s="96">
        <f>'2013'!S210</f>
        <v>11.361262468877859</v>
      </c>
      <c r="AM211" s="96">
        <f>'2014'!S210</f>
        <v>11.989121518148938</v>
      </c>
      <c r="AN211" s="96">
        <f>'2015'!S210</f>
        <v>10.915547739418313</v>
      </c>
      <c r="AO211" s="96">
        <f>'2016'!S210</f>
        <v>14.418495429278542</v>
      </c>
      <c r="AP211" s="96">
        <f>'2017'!S210</f>
        <v>13.900229100912711</v>
      </c>
      <c r="AQ211" s="106">
        <f t="shared" si="139"/>
        <v>12.089791370795202</v>
      </c>
      <c r="AR211" s="36"/>
      <c r="AS211" s="38"/>
    </row>
    <row r="212" spans="2:55" x14ac:dyDescent="0.35">
      <c r="B212" s="4">
        <f>'2008'!G211</f>
        <v>2008</v>
      </c>
      <c r="C212" s="4">
        <v>7</v>
      </c>
      <c r="D212" s="2">
        <f t="shared" si="130"/>
        <v>27</v>
      </c>
      <c r="E212" s="2">
        <f t="shared" si="140"/>
        <v>208</v>
      </c>
      <c r="F212" s="35">
        <f>'2008'!R211</f>
        <v>5.1999419847599979</v>
      </c>
      <c r="G212" s="35">
        <f>'2009'!R211</f>
        <v>8.0370817485786734</v>
      </c>
      <c r="H212" s="35">
        <f>'2010'!R211</f>
        <v>8.6628277707055492</v>
      </c>
      <c r="I212" s="35">
        <f>'2011'!R211</f>
        <v>8.6453077538507994</v>
      </c>
      <c r="J212" s="35">
        <f>'2012'!R211</f>
        <v>6.4639856004131246</v>
      </c>
      <c r="K212" s="35">
        <f>'2013'!R211</f>
        <v>8.1072078599132986</v>
      </c>
      <c r="L212" s="35">
        <f>'2014'!R211</f>
        <v>7.6482271293427484</v>
      </c>
      <c r="M212" s="35">
        <f>'2015'!R211</f>
        <v>0</v>
      </c>
      <c r="N212" s="35">
        <f>'2016'!R211</f>
        <v>8.1793506947522978</v>
      </c>
      <c r="O212" s="35">
        <f>'2017'!R211</f>
        <v>8.5108290698495974</v>
      </c>
      <c r="P212" s="107">
        <f t="shared" si="138"/>
        <v>6.9454759612166086</v>
      </c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36"/>
      <c r="AE212" s="36"/>
      <c r="AF212" s="36"/>
      <c r="AG212" s="96">
        <f>'2008'!S211</f>
        <v>6.4625276004666965</v>
      </c>
      <c r="AH212" s="96">
        <f>'2009'!S211</f>
        <v>14.951533236213201</v>
      </c>
      <c r="AI212" s="96">
        <f>'2010'!S211</f>
        <v>13.235852299629261</v>
      </c>
      <c r="AJ212" s="96">
        <f>'2011'!S211</f>
        <v>12.910825815224884</v>
      </c>
      <c r="AK212" s="96">
        <f>'2012'!S211</f>
        <v>10.510122266697099</v>
      </c>
      <c r="AL212" s="96">
        <f>'2013'!S211</f>
        <v>13.738411232795105</v>
      </c>
      <c r="AM212" s="96">
        <f>'2014'!S211</f>
        <v>11.492595143108183</v>
      </c>
      <c r="AN212" s="96">
        <f>'2015'!S211</f>
        <v>0.57575446546830644</v>
      </c>
      <c r="AO212" s="96">
        <f>'2016'!S211</f>
        <v>13.03763271419789</v>
      </c>
      <c r="AP212" s="96">
        <f>'2017'!S211</f>
        <v>14.053283179946927</v>
      </c>
      <c r="AQ212" s="106">
        <f t="shared" si="139"/>
        <v>11.096853795374756</v>
      </c>
      <c r="AR212" s="36"/>
      <c r="AS212" s="38"/>
    </row>
    <row r="213" spans="2:55" x14ac:dyDescent="0.35">
      <c r="B213" s="4">
        <f>'2008'!G212</f>
        <v>2008</v>
      </c>
      <c r="C213" s="4">
        <v>7</v>
      </c>
      <c r="D213" s="2">
        <f t="shared" si="130"/>
        <v>28</v>
      </c>
      <c r="E213" s="2">
        <f t="shared" si="140"/>
        <v>209</v>
      </c>
      <c r="F213" s="35">
        <f>'2008'!R212</f>
        <v>4.2418110749249989</v>
      </c>
      <c r="G213" s="35">
        <f>'2009'!R212</f>
        <v>7.72474941586845</v>
      </c>
      <c r="H213" s="35">
        <f>'2010'!R212</f>
        <v>8.4853813957781998</v>
      </c>
      <c r="I213" s="35">
        <f>'2011'!R212</f>
        <v>7.5833760545496744</v>
      </c>
      <c r="J213" s="35">
        <f>'2012'!R212</f>
        <v>6.7413154712489982</v>
      </c>
      <c r="K213" s="35">
        <f>'2013'!R212</f>
        <v>7.7116805564249979</v>
      </c>
      <c r="L213" s="35">
        <f>'2014'!R212</f>
        <v>7.9812854860567484</v>
      </c>
      <c r="M213" s="35">
        <f>'2015'!R212</f>
        <v>0</v>
      </c>
      <c r="N213" s="35">
        <f>'2016'!R212</f>
        <v>8.3448757473973476</v>
      </c>
      <c r="O213" s="35">
        <f>'2017'!R212</f>
        <v>8.4454021391517724</v>
      </c>
      <c r="P213" s="107">
        <f t="shared" si="138"/>
        <v>6.7259877341401175</v>
      </c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36"/>
      <c r="AE213" s="36"/>
      <c r="AF213" s="36"/>
      <c r="AG213" s="96">
        <f>'2008'!S212</f>
        <v>5.692031953857847</v>
      </c>
      <c r="AH213" s="96">
        <f>'2009'!S212</f>
        <v>14.021548388783325</v>
      </c>
      <c r="AI213" s="96">
        <f>'2010'!S212</f>
        <v>7.9635602582412011</v>
      </c>
      <c r="AJ213" s="96">
        <f>'2011'!S212</f>
        <v>9.6738495061505141</v>
      </c>
      <c r="AK213" s="96">
        <f>'2012'!S212</f>
        <v>8.0002781101481411</v>
      </c>
      <c r="AL213" s="96">
        <f>'2013'!S212</f>
        <v>11.011465249960045</v>
      </c>
      <c r="AM213" s="96">
        <f>'2014'!S212</f>
        <v>15.112866378070999</v>
      </c>
      <c r="AN213" s="96">
        <f>'2015'!S212</f>
        <v>0.68111253943217653</v>
      </c>
      <c r="AO213" s="96">
        <f>'2016'!S212</f>
        <v>13.588819213456496</v>
      </c>
      <c r="AP213" s="96">
        <f>'2017'!S212</f>
        <v>9.7694324331459352</v>
      </c>
      <c r="AQ213" s="106">
        <f t="shared" si="139"/>
        <v>9.5514964031246681</v>
      </c>
      <c r="AR213" s="36"/>
      <c r="AS213" s="38"/>
    </row>
    <row r="214" spans="2:55" x14ac:dyDescent="0.35">
      <c r="B214" s="4">
        <f>'2008'!G213</f>
        <v>2008</v>
      </c>
      <c r="C214" s="4">
        <v>7</v>
      </c>
      <c r="D214" s="2">
        <f t="shared" si="130"/>
        <v>29</v>
      </c>
      <c r="E214" s="2">
        <f t="shared" si="140"/>
        <v>210</v>
      </c>
      <c r="F214" s="35">
        <f>'2008'!R213</f>
        <v>5.9814582569594998</v>
      </c>
      <c r="G214" s="35">
        <f>'2009'!R213</f>
        <v>6.9985573025759988</v>
      </c>
      <c r="H214" s="35">
        <f>'2010'!R213</f>
        <v>8.1845513243261987</v>
      </c>
      <c r="I214" s="35">
        <f>'2011'!R213</f>
        <v>6.1973823657287985</v>
      </c>
      <c r="J214" s="35">
        <f>'2012'!R213</f>
        <v>6.3198036830249995</v>
      </c>
      <c r="K214" s="35">
        <f>'2013'!R213</f>
        <v>4.3453901168934745</v>
      </c>
      <c r="L214" s="35">
        <f>'2014'!R213</f>
        <v>8.2699620511079228</v>
      </c>
      <c r="M214" s="35">
        <f>'2015'!R213</f>
        <v>0</v>
      </c>
      <c r="N214" s="35">
        <f>'2016'!R213</f>
        <v>7.7618328171614976</v>
      </c>
      <c r="O214" s="35">
        <f>'2017'!R213</f>
        <v>8.2233048305267982</v>
      </c>
      <c r="P214" s="107">
        <f t="shared" si="138"/>
        <v>6.2282242748305192</v>
      </c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36"/>
      <c r="AE214" s="36"/>
      <c r="AF214" s="36"/>
      <c r="AG214" s="96">
        <f>'2008'!S213</f>
        <v>9.8591743590826599</v>
      </c>
      <c r="AH214" s="96">
        <f>'2009'!S213</f>
        <v>14.948947350878766</v>
      </c>
      <c r="AI214" s="96">
        <f>'2010'!S213</f>
        <v>8.5077472038238078</v>
      </c>
      <c r="AJ214" s="96">
        <f>'2011'!S213</f>
        <v>6.0160142546552926</v>
      </c>
      <c r="AK214" s="96">
        <f>'2012'!S213</f>
        <v>7.9320558688585967</v>
      </c>
      <c r="AL214" s="96">
        <f>'2013'!S213</f>
        <v>7.6534519373213117</v>
      </c>
      <c r="AM214" s="96">
        <f>'2014'!S213</f>
        <v>14.835927385335065</v>
      </c>
      <c r="AN214" s="96">
        <f>'2015'!S213</f>
        <v>0.63581090379008742</v>
      </c>
      <c r="AO214" s="96">
        <f>'2016'!S213</f>
        <v>12.560389681708314</v>
      </c>
      <c r="AP214" s="96">
        <f>'2017'!S213</f>
        <v>9.0396695355987102</v>
      </c>
      <c r="AQ214" s="106">
        <f t="shared" si="139"/>
        <v>9.1989188481052615</v>
      </c>
      <c r="AR214" s="36"/>
      <c r="AS214" s="38"/>
    </row>
    <row r="215" spans="2:55" x14ac:dyDescent="0.35">
      <c r="B215" s="4">
        <f>'2008'!G214</f>
        <v>2008</v>
      </c>
      <c r="C215" s="4">
        <v>7</v>
      </c>
      <c r="D215" s="2">
        <f t="shared" si="130"/>
        <v>30</v>
      </c>
      <c r="E215" s="2">
        <f t="shared" si="140"/>
        <v>211</v>
      </c>
      <c r="F215" s="35">
        <f>'2008'!R214</f>
        <v>6.6952568215710002</v>
      </c>
      <c r="G215" s="35">
        <f>'2009'!R214</f>
        <v>7.3945202428979995</v>
      </c>
      <c r="H215" s="35">
        <f>'2010'!R214</f>
        <v>8.298365990129998</v>
      </c>
      <c r="I215" s="35">
        <f>'2011'!R214</f>
        <v>7.7449161597771008</v>
      </c>
      <c r="J215" s="35">
        <f>'2012'!R214</f>
        <v>6.608001759705</v>
      </c>
      <c r="K215" s="35">
        <f>'2013'!R214</f>
        <v>3.9703742113702498</v>
      </c>
      <c r="L215" s="35">
        <f>'2014'!R214</f>
        <v>8.1498261082157981</v>
      </c>
      <c r="M215" s="35">
        <f>'2015'!R214</f>
        <v>4.1867324835679494</v>
      </c>
      <c r="N215" s="35">
        <f>'2016'!R214</f>
        <v>7.7182821488716478</v>
      </c>
      <c r="O215" s="35">
        <f>'2017'!R214</f>
        <v>8.355062626074</v>
      </c>
      <c r="P215" s="107">
        <f t="shared" si="138"/>
        <v>6.9121338552180749</v>
      </c>
      <c r="Q215" s="94"/>
      <c r="AC215" s="94"/>
      <c r="AD215" s="36"/>
      <c r="AE215" s="36"/>
      <c r="AF215" s="36"/>
      <c r="AG215" s="96">
        <f>'2008'!S214</f>
        <v>8.4723061056391735</v>
      </c>
      <c r="AH215" s="96">
        <f>'2009'!S214</f>
        <v>16.972915661412479</v>
      </c>
      <c r="AI215" s="96">
        <f>'2010'!S214</f>
        <v>10.211125954697701</v>
      </c>
      <c r="AJ215" s="96">
        <f>'2011'!S214</f>
        <v>7.6270815627414619</v>
      </c>
      <c r="AK215" s="96">
        <f>'2012'!S214</f>
        <v>8.5435243214704482</v>
      </c>
      <c r="AL215" s="96">
        <f>'2013'!S214</f>
        <v>7.5370474898675717</v>
      </c>
      <c r="AM215" s="96">
        <f>'2014'!S214</f>
        <v>13.316388083700911</v>
      </c>
      <c r="AN215" s="96">
        <f>'2015'!S214</f>
        <v>5.476906645183548</v>
      </c>
      <c r="AO215" s="96">
        <f>'2016'!S214</f>
        <v>14.596536665274041</v>
      </c>
      <c r="AP215" s="96">
        <f>'2017'!S214</f>
        <v>12.08488259364684</v>
      </c>
      <c r="AQ215" s="106">
        <f t="shared" si="139"/>
        <v>10.483871508363418</v>
      </c>
      <c r="AR215" s="36"/>
    </row>
    <row r="216" spans="2:55" x14ac:dyDescent="0.35">
      <c r="B216" s="4">
        <f>'2008'!G215</f>
        <v>2008</v>
      </c>
      <c r="C216" s="1">
        <v>7</v>
      </c>
      <c r="D216" s="1">
        <f t="shared" si="130"/>
        <v>31</v>
      </c>
      <c r="E216" s="1">
        <f t="shared" si="140"/>
        <v>212</v>
      </c>
      <c r="F216" s="48">
        <f>'2008'!R215</f>
        <v>4.6964793937499998</v>
      </c>
      <c r="G216" s="48">
        <f>'2009'!R215</f>
        <v>7.8904291760699987</v>
      </c>
      <c r="H216" s="48">
        <f>'2010'!R215</f>
        <v>7.7366095918308</v>
      </c>
      <c r="I216" s="48">
        <f>'2011'!R215</f>
        <v>8.2418009783927975</v>
      </c>
      <c r="J216" s="48">
        <f>'2012'!R215</f>
        <v>6.3069629558355</v>
      </c>
      <c r="K216" s="48">
        <f>'2013'!R215</f>
        <v>7.2827563117042482</v>
      </c>
      <c r="L216" s="48">
        <f>'2014'!R215</f>
        <v>7.9719084891599978</v>
      </c>
      <c r="M216" s="48">
        <f>'2015'!R215</f>
        <v>0</v>
      </c>
      <c r="N216" s="48">
        <f>'2016'!R215</f>
        <v>8.1711941685790492</v>
      </c>
      <c r="O216" s="48">
        <f>'2017'!R215</f>
        <v>8.659411680517497</v>
      </c>
      <c r="P216" s="107">
        <f t="shared" si="138"/>
        <v>6.6957552745839894</v>
      </c>
      <c r="Q216" s="94"/>
      <c r="AC216" s="94"/>
      <c r="AD216" s="36"/>
      <c r="AE216" s="36"/>
      <c r="AF216" s="36"/>
      <c r="AG216" s="97">
        <f>'2008'!S215</f>
        <v>7.0035482356045113</v>
      </c>
      <c r="AH216" s="97">
        <f>'2009'!S215</f>
        <v>14.745001065410756</v>
      </c>
      <c r="AI216" s="97">
        <f>'2010'!S215</f>
        <v>10.8418026778368</v>
      </c>
      <c r="AJ216" s="97">
        <f>'2011'!S215</f>
        <v>10.062070840415396</v>
      </c>
      <c r="AK216" s="97">
        <f>'2012'!S215</f>
        <v>11.33487031855968</v>
      </c>
      <c r="AL216" s="97">
        <f>'2013'!S215</f>
        <v>10.14358975583443</v>
      </c>
      <c r="AM216" s="97">
        <f>'2014'!S215</f>
        <v>14.446843162104875</v>
      </c>
      <c r="AN216" s="97">
        <f>'2015'!S215</f>
        <v>0.6764144986690328</v>
      </c>
      <c r="AO216" s="97">
        <f>'2016'!S215</f>
        <v>11.874196989146068</v>
      </c>
      <c r="AP216" s="97">
        <f>'2017'!S215</f>
        <v>11.044155001378098</v>
      </c>
      <c r="AQ216" s="111">
        <f t="shared" si="139"/>
        <v>10.217249254495965</v>
      </c>
      <c r="AR216" s="36"/>
    </row>
    <row r="217" spans="2:55" ht="15.5" x14ac:dyDescent="0.35">
      <c r="B217" s="4">
        <f>'2008'!G216</f>
        <v>2008</v>
      </c>
      <c r="C217" s="4">
        <v>8</v>
      </c>
      <c r="D217" s="2">
        <v>1</v>
      </c>
      <c r="E217" s="2">
        <f>E216+1</f>
        <v>213</v>
      </c>
      <c r="F217" s="35">
        <f>'2008'!R216</f>
        <v>5.9865820238902492</v>
      </c>
      <c r="G217" s="35">
        <f>'2009'!R216</f>
        <v>7.7221436985954002</v>
      </c>
      <c r="H217" s="35">
        <f>'2010'!R216</f>
        <v>7.8811175001415501</v>
      </c>
      <c r="I217" s="35">
        <f>'2011'!R216</f>
        <v>8.1324145094343709</v>
      </c>
      <c r="J217" s="35">
        <f>'2012'!R216</f>
        <v>6.0103885700250004</v>
      </c>
      <c r="K217" s="35">
        <f>'2013'!R216</f>
        <v>2.1456771640687498</v>
      </c>
      <c r="L217" s="35">
        <f>'2014'!R216</f>
        <v>8.5190914356369003</v>
      </c>
      <c r="M217" s="35">
        <f>'2015'!R216</f>
        <v>0</v>
      </c>
      <c r="N217" s="35">
        <f>'2016'!R216</f>
        <v>8.0604184012064994</v>
      </c>
      <c r="O217" s="35">
        <f>'2017'!R216</f>
        <v>8.7973788971339992</v>
      </c>
      <c r="P217" s="107">
        <f t="shared" si="138"/>
        <v>6.3255212200132718</v>
      </c>
      <c r="Q217" s="94"/>
      <c r="R217" s="62" t="s">
        <v>62</v>
      </c>
      <c r="S217" s="45">
        <f t="shared" ref="S217:AB217" si="141">AVERAGE(F186:F216)</f>
        <v>6.3970484213612666</v>
      </c>
      <c r="T217" s="45">
        <f t="shared" si="141"/>
        <v>7.9203254211718903</v>
      </c>
      <c r="U217" s="45">
        <f t="shared" si="141"/>
        <v>7.9547008777972872</v>
      </c>
      <c r="V217" s="45">
        <f t="shared" si="141"/>
        <v>7.0850732140380348</v>
      </c>
      <c r="W217" s="45">
        <f t="shared" si="141"/>
        <v>6.2907844309379621</v>
      </c>
      <c r="X217" s="45">
        <f t="shared" si="141"/>
        <v>7.8367754112064834</v>
      </c>
      <c r="Y217" s="45">
        <f t="shared" si="141"/>
        <v>7.8035310545594587</v>
      </c>
      <c r="Z217" s="45">
        <f t="shared" si="141"/>
        <v>2.984780710069197</v>
      </c>
      <c r="AA217" s="45">
        <f t="shared" si="141"/>
        <v>8.0121789730576545</v>
      </c>
      <c r="AB217" s="45">
        <f t="shared" si="141"/>
        <v>8.5515498097717142</v>
      </c>
      <c r="AC217" s="94"/>
      <c r="AD217" s="36"/>
      <c r="AE217" s="36"/>
      <c r="AF217" s="36"/>
      <c r="AG217" s="96">
        <f>'2008'!S216</f>
        <v>9.4782987497932183</v>
      </c>
      <c r="AH217" s="96">
        <f>'2009'!S216</f>
        <v>14.204171832702229</v>
      </c>
      <c r="AI217" s="96">
        <f>'2010'!S216</f>
        <v>10.149263625544084</v>
      </c>
      <c r="AJ217" s="96">
        <f>'2011'!S216</f>
        <v>10.554885224088485</v>
      </c>
      <c r="AK217" s="96">
        <f>'2012'!S216</f>
        <v>10.795553145106448</v>
      </c>
      <c r="AL217" s="96">
        <f>'2013'!S216</f>
        <v>4.1404088300618369</v>
      </c>
      <c r="AM217" s="96">
        <f>'2014'!S216</f>
        <v>13.742819453370721</v>
      </c>
      <c r="AN217" s="96">
        <f>'2015'!S216</f>
        <v>0.61338898928948549</v>
      </c>
      <c r="AO217" s="96">
        <f>'2016'!S216</f>
        <v>14.587930140127034</v>
      </c>
      <c r="AP217" s="96">
        <f>'2017'!S216</f>
        <v>11.73149875090539</v>
      </c>
      <c r="AQ217" s="106">
        <f t="shared" si="139"/>
        <v>9.9998218740988936</v>
      </c>
      <c r="AR217" s="36"/>
      <c r="AS217" s="62" t="s">
        <v>62</v>
      </c>
      <c r="AT217" s="98">
        <f t="shared" ref="AT217:BC217" si="142">AVERAGE(AG186:AG216)</f>
        <v>9.3879938378723509</v>
      </c>
      <c r="AU217" s="98">
        <f t="shared" si="142"/>
        <v>14.686786167293906</v>
      </c>
      <c r="AV217" s="98">
        <f t="shared" si="142"/>
        <v>12.18539439244076</v>
      </c>
      <c r="AW217" s="98">
        <f t="shared" si="142"/>
        <v>11.302206799472234</v>
      </c>
      <c r="AX217" s="98">
        <f t="shared" si="142"/>
        <v>9.9635479773292328</v>
      </c>
      <c r="AY217" s="98">
        <f t="shared" si="142"/>
        <v>12.147609740843977</v>
      </c>
      <c r="AZ217" s="98">
        <f t="shared" si="142"/>
        <v>12.805279488369116</v>
      </c>
      <c r="BA217" s="98">
        <f t="shared" si="142"/>
        <v>5.0971949835721295</v>
      </c>
      <c r="BB217" s="98">
        <f t="shared" si="142"/>
        <v>13.572943487084602</v>
      </c>
      <c r="BC217" s="98">
        <f t="shared" si="142"/>
        <v>12.569542564711226</v>
      </c>
    </row>
    <row r="218" spans="2:55" ht="15.5" x14ac:dyDescent="0.35">
      <c r="B218" s="4">
        <f>'2008'!G217</f>
        <v>2008</v>
      </c>
      <c r="C218" s="4">
        <v>8</v>
      </c>
      <c r="D218" s="2">
        <f t="shared" ref="D218:D247" si="143">D217+1</f>
        <v>2</v>
      </c>
      <c r="E218" s="2">
        <f t="shared" si="140"/>
        <v>214</v>
      </c>
      <c r="F218" s="35">
        <f>'2008'!R217</f>
        <v>5.8996989968624982</v>
      </c>
      <c r="G218" s="35">
        <f>'2009'!R217</f>
        <v>7.265673896223598</v>
      </c>
      <c r="H218" s="35">
        <f>'2010'!R217</f>
        <v>8.1598401073372511</v>
      </c>
      <c r="I218" s="35">
        <f>'2011'!R217</f>
        <v>8.1185593426958231</v>
      </c>
      <c r="J218" s="35">
        <f>'2012'!R217</f>
        <v>6.2613500112607507</v>
      </c>
      <c r="K218" s="35">
        <f>'2013'!R217</f>
        <v>6.7902806584487987</v>
      </c>
      <c r="L218" s="35">
        <f>'2014'!R217</f>
        <v>8.3835285709024472</v>
      </c>
      <c r="M218" s="35">
        <f>'2015'!R217</f>
        <v>0</v>
      </c>
      <c r="N218" s="35">
        <f>'2016'!R217</f>
        <v>8.3892758338426514</v>
      </c>
      <c r="O218" s="35">
        <f>'2017'!R217</f>
        <v>8.8939048707151471</v>
      </c>
      <c r="P218" s="107">
        <f t="shared" si="138"/>
        <v>6.8162112288288963</v>
      </c>
      <c r="Q218" s="94"/>
      <c r="R218" s="63" t="s">
        <v>61</v>
      </c>
      <c r="S218" s="64">
        <f t="shared" ref="S218:AB218" si="144">SUM(F186:F216)</f>
        <v>198.30850106219927</v>
      </c>
      <c r="T218" s="64">
        <f t="shared" si="144"/>
        <v>245.53008805632859</v>
      </c>
      <c r="U218" s="64">
        <f t="shared" si="144"/>
        <v>246.59572721171591</v>
      </c>
      <c r="V218" s="64">
        <f t="shared" si="144"/>
        <v>219.63726963517908</v>
      </c>
      <c r="W218" s="64">
        <f t="shared" si="144"/>
        <v>195.01431735907681</v>
      </c>
      <c r="X218" s="64">
        <f t="shared" si="144"/>
        <v>242.94003774740099</v>
      </c>
      <c r="Y218" s="64">
        <f t="shared" si="144"/>
        <v>241.90946269134321</v>
      </c>
      <c r="Z218" s="64">
        <f t="shared" si="144"/>
        <v>92.528202012145101</v>
      </c>
      <c r="AA218" s="64">
        <f t="shared" si="144"/>
        <v>248.3775481647873</v>
      </c>
      <c r="AB218" s="64">
        <f t="shared" si="144"/>
        <v>265.09804410292315</v>
      </c>
      <c r="AC218" s="94"/>
      <c r="AD218" s="36"/>
      <c r="AE218" s="36"/>
      <c r="AF218" s="36"/>
      <c r="AG218" s="96">
        <f>'2008'!S217</f>
        <v>9.1838315799073467</v>
      </c>
      <c r="AH218" s="96">
        <f>'2009'!S217</f>
        <v>15.082924052185133</v>
      </c>
      <c r="AI218" s="96">
        <f>'2010'!S217</f>
        <v>11.944808360222986</v>
      </c>
      <c r="AJ218" s="96">
        <f>'2011'!S217</f>
        <v>11.09620524485492</v>
      </c>
      <c r="AK218" s="96">
        <f>'2012'!S217</f>
        <v>9.1724850034002312</v>
      </c>
      <c r="AL218" s="96">
        <f>'2013'!S217</f>
        <v>9.0618371675248568</v>
      </c>
      <c r="AM218" s="96">
        <f>'2014'!S217</f>
        <v>13.067297125000502</v>
      </c>
      <c r="AN218" s="96">
        <f>'2015'!S217</f>
        <v>0.62421267857142848</v>
      </c>
      <c r="AO218" s="96">
        <f>'2016'!S217</f>
        <v>14.661038100112478</v>
      </c>
      <c r="AP218" s="96">
        <f>'2017'!S217</f>
        <v>9.4662487465437373</v>
      </c>
      <c r="AQ218" s="106">
        <f t="shared" si="139"/>
        <v>10.336088805832363</v>
      </c>
      <c r="AR218" s="36"/>
      <c r="AS218" s="63" t="s">
        <v>61</v>
      </c>
      <c r="AT218" s="99">
        <f t="shared" ref="AT218:BC218" si="145">SUM(AG186:AG216)</f>
        <v>291.0278089740429</v>
      </c>
      <c r="AU218" s="99">
        <f t="shared" si="145"/>
        <v>455.29037118611109</v>
      </c>
      <c r="AV218" s="99">
        <f t="shared" si="145"/>
        <v>377.74722616566356</v>
      </c>
      <c r="AW218" s="99">
        <f t="shared" si="145"/>
        <v>350.36841078363926</v>
      </c>
      <c r="AX218" s="99">
        <f t="shared" si="145"/>
        <v>308.86998729720619</v>
      </c>
      <c r="AY218" s="99">
        <f t="shared" si="145"/>
        <v>376.57590196616331</v>
      </c>
      <c r="AZ218" s="99">
        <f t="shared" si="145"/>
        <v>396.96366413944259</v>
      </c>
      <c r="BA218" s="99">
        <f t="shared" si="145"/>
        <v>158.01304449073601</v>
      </c>
      <c r="BB218" s="99">
        <f t="shared" si="145"/>
        <v>420.76124809962266</v>
      </c>
      <c r="BC218" s="99">
        <f t="shared" si="145"/>
        <v>389.65581950604798</v>
      </c>
    </row>
    <row r="219" spans="2:55" x14ac:dyDescent="0.35">
      <c r="B219" s="4">
        <f>'2008'!G218</f>
        <v>2008</v>
      </c>
      <c r="C219" s="4">
        <v>8</v>
      </c>
      <c r="D219" s="2">
        <f t="shared" si="143"/>
        <v>3</v>
      </c>
      <c r="E219" s="2">
        <f t="shared" si="140"/>
        <v>215</v>
      </c>
      <c r="F219" s="35">
        <f>'2008'!R218</f>
        <v>5.537948527606499</v>
      </c>
      <c r="G219" s="35">
        <f>'2009'!R218</f>
        <v>7.7162024372906979</v>
      </c>
      <c r="H219" s="35">
        <f>'2010'!R218</f>
        <v>7.7271164414828961</v>
      </c>
      <c r="I219" s="35">
        <f>'2011'!R218</f>
        <v>8.5049658990257964</v>
      </c>
      <c r="J219" s="35">
        <f>'2012'!R218</f>
        <v>5.9600202098444983</v>
      </c>
      <c r="K219" s="35">
        <f>'2013'!R218</f>
        <v>8.0237837746110721</v>
      </c>
      <c r="L219" s="35">
        <f>'2014'!R218</f>
        <v>8.2199491499560473</v>
      </c>
      <c r="M219" s="35">
        <f>'2015'!R218</f>
        <v>7.6080633287024995</v>
      </c>
      <c r="N219" s="35">
        <f>'2016'!R218</f>
        <v>8.4800380914577485</v>
      </c>
      <c r="O219" s="35">
        <f>'2017'!R218</f>
        <v>8.5275627794092479</v>
      </c>
      <c r="P219" s="107">
        <f t="shared" si="138"/>
        <v>7.6305650639387013</v>
      </c>
      <c r="Q219" s="94"/>
      <c r="R219" s="109" t="s">
        <v>63</v>
      </c>
      <c r="S219" s="110">
        <f t="shared" ref="S219:AB219" si="146">STDEV(F186:F216)</f>
        <v>0.81196796642042846</v>
      </c>
      <c r="T219" s="110">
        <f t="shared" si="146"/>
        <v>0.55418337235485082</v>
      </c>
      <c r="U219" s="110">
        <f t="shared" si="146"/>
        <v>1.0802828727118297</v>
      </c>
      <c r="V219" s="110">
        <f t="shared" si="146"/>
        <v>2.3049285432128297</v>
      </c>
      <c r="W219" s="110">
        <f t="shared" si="146"/>
        <v>0.62402525469897951</v>
      </c>
      <c r="X219" s="110">
        <f t="shared" si="146"/>
        <v>1.4666255512389188</v>
      </c>
      <c r="Y219" s="110">
        <f t="shared" si="146"/>
        <v>1.5498585645423744</v>
      </c>
      <c r="Z219" s="110">
        <f t="shared" si="146"/>
        <v>3.8851994462400286</v>
      </c>
      <c r="AA219" s="110">
        <f t="shared" si="146"/>
        <v>0.62051467207184197</v>
      </c>
      <c r="AB219" s="110">
        <f t="shared" si="146"/>
        <v>0.40402343263419993</v>
      </c>
      <c r="AC219" s="94"/>
      <c r="AD219" s="36"/>
      <c r="AE219" s="36"/>
      <c r="AF219" s="36"/>
      <c r="AG219" s="96">
        <f>'2008'!S218</f>
        <v>8.8555825335096934</v>
      </c>
      <c r="AH219" s="96">
        <f>'2009'!S218</f>
        <v>12.979721776774255</v>
      </c>
      <c r="AI219" s="96">
        <f>'2010'!S218</f>
        <v>10.4761223619335</v>
      </c>
      <c r="AJ219" s="96">
        <f>'2011'!S218</f>
        <v>12.095321450150594</v>
      </c>
      <c r="AK219" s="96">
        <f>'2012'!S218</f>
        <v>8.0436869790824783</v>
      </c>
      <c r="AL219" s="96">
        <f>'2013'!S218</f>
        <v>10.322541448663165</v>
      </c>
      <c r="AM219" s="96">
        <f>'2014'!S218</f>
        <v>12.169431192884186</v>
      </c>
      <c r="AN219" s="96">
        <f>'2015'!S218</f>
        <v>11.540555186214512</v>
      </c>
      <c r="AO219" s="96">
        <f>'2016'!S218</f>
        <v>14.014684607412292</v>
      </c>
      <c r="AP219" s="96">
        <f>'2017'!S218</f>
        <v>8.1091093792447637</v>
      </c>
      <c r="AQ219" s="106">
        <f t="shared" si="139"/>
        <v>10.860675691586945</v>
      </c>
      <c r="AR219" s="36"/>
      <c r="AS219" s="109" t="s">
        <v>63</v>
      </c>
      <c r="AT219" s="110">
        <f t="shared" ref="AT219:BC219" si="147">STDEV(AG186:AG216)</f>
        <v>1.5532168664696469</v>
      </c>
      <c r="AU219" s="110">
        <f t="shared" si="147"/>
        <v>1.4330994097256451</v>
      </c>
      <c r="AV219" s="110">
        <f t="shared" si="147"/>
        <v>2.6961770784427053</v>
      </c>
      <c r="AW219" s="110">
        <f t="shared" si="147"/>
        <v>3.8907090944972906</v>
      </c>
      <c r="AX219" s="110">
        <f t="shared" si="147"/>
        <v>1.7278395417066972</v>
      </c>
      <c r="AY219" s="110">
        <f t="shared" si="147"/>
        <v>2.626137177951148</v>
      </c>
      <c r="AZ219" s="110">
        <f t="shared" si="147"/>
        <v>2.5681923724080442</v>
      </c>
      <c r="BA219" s="110">
        <f t="shared" si="147"/>
        <v>5.9198062546164056</v>
      </c>
      <c r="BB219" s="110">
        <f t="shared" si="147"/>
        <v>1.5275942521724786</v>
      </c>
      <c r="BC219" s="110">
        <f t="shared" si="147"/>
        <v>2.2369862945772137</v>
      </c>
    </row>
    <row r="220" spans="2:55" x14ac:dyDescent="0.35">
      <c r="B220" s="4">
        <f>'2008'!G219</f>
        <v>2008</v>
      </c>
      <c r="C220" s="4">
        <v>8</v>
      </c>
      <c r="D220" s="2">
        <f t="shared" si="143"/>
        <v>4</v>
      </c>
      <c r="E220" s="2">
        <f t="shared" ref="E220:E234" si="148">E219+1</f>
        <v>216</v>
      </c>
      <c r="F220" s="35">
        <f>'2008'!R219</f>
        <v>5.9020932804749986</v>
      </c>
      <c r="G220" s="35">
        <f>'2009'!R219</f>
        <v>7.8313495526208001</v>
      </c>
      <c r="H220" s="35">
        <f>'2010'!R219</f>
        <v>8.1564806204694733</v>
      </c>
      <c r="I220" s="35">
        <f>'2011'!R219</f>
        <v>7.96859308166745</v>
      </c>
      <c r="J220" s="35">
        <f>'2012'!R219</f>
        <v>6.1789166682390002</v>
      </c>
      <c r="K220" s="35">
        <f>'2013'!R219</f>
        <v>8.0537254576312467</v>
      </c>
      <c r="L220" s="35">
        <f>'2014'!R219</f>
        <v>7.4370906055282493</v>
      </c>
      <c r="M220" s="35">
        <f>'2015'!R219</f>
        <v>7.0362322760969978</v>
      </c>
      <c r="N220" s="35">
        <f>'2016'!R219</f>
        <v>8.2337188591871975</v>
      </c>
      <c r="O220" s="35">
        <f>'2017'!R219</f>
        <v>8.526897045781201</v>
      </c>
      <c r="P220" s="107">
        <f t="shared" si="138"/>
        <v>7.5325097447696603</v>
      </c>
      <c r="Q220" s="94"/>
      <c r="R220" s="109" t="s">
        <v>59</v>
      </c>
      <c r="S220" s="110">
        <f t="shared" ref="S220:AB220" si="149">(STDEV(F186:F216))/SQRT(31)</f>
        <v>0.14583375184500727</v>
      </c>
      <c r="T220" s="110">
        <f t="shared" si="149"/>
        <v>9.953427197000965E-2</v>
      </c>
      <c r="U220" s="110">
        <f t="shared" si="149"/>
        <v>0.19402453162776021</v>
      </c>
      <c r="V220" s="110">
        <f t="shared" si="149"/>
        <v>0.41397738715387461</v>
      </c>
      <c r="W220" s="110">
        <f t="shared" si="149"/>
        <v>0.11207824434254536</v>
      </c>
      <c r="X220" s="110">
        <f t="shared" si="149"/>
        <v>0.26341372509045125</v>
      </c>
      <c r="Y220" s="110">
        <f t="shared" si="149"/>
        <v>0.27836281558341697</v>
      </c>
      <c r="Z220" s="110">
        <f t="shared" si="149"/>
        <v>0.69780241997619896</v>
      </c>
      <c r="AA220" s="110">
        <f t="shared" si="149"/>
        <v>0.11144772508950837</v>
      </c>
      <c r="AB220" s="110">
        <f t="shared" si="149"/>
        <v>7.256475064415982E-2</v>
      </c>
      <c r="AC220" s="94"/>
      <c r="AD220" s="36"/>
      <c r="AE220" s="36"/>
      <c r="AF220" s="36"/>
      <c r="AG220" s="96">
        <f>'2008'!S219</f>
        <v>9.6675733503676842</v>
      </c>
      <c r="AH220" s="96">
        <f>'2009'!S219</f>
        <v>15.937778737531143</v>
      </c>
      <c r="AI220" s="96">
        <f>'2010'!S219</f>
        <v>9.028793351247387</v>
      </c>
      <c r="AJ220" s="96">
        <f>'2011'!S219</f>
        <v>12.709106662551237</v>
      </c>
      <c r="AK220" s="96">
        <f>'2012'!S219</f>
        <v>8.0309458555184126</v>
      </c>
      <c r="AL220" s="96">
        <f>'2013'!S219</f>
        <v>10.797157835646155</v>
      </c>
      <c r="AM220" s="96">
        <f>'2014'!S219</f>
        <v>13.465178036066323</v>
      </c>
      <c r="AN220" s="96">
        <f>'2015'!S219</f>
        <v>10.184293138544982</v>
      </c>
      <c r="AO220" s="96">
        <f>'2016'!S219</f>
        <v>13.31314463793799</v>
      </c>
      <c r="AP220" s="96">
        <f>'2017'!S219</f>
        <v>9.1954805727940396</v>
      </c>
      <c r="AQ220" s="106">
        <f t="shared" si="139"/>
        <v>11.232945217820536</v>
      </c>
      <c r="AR220" s="36"/>
      <c r="AS220" s="109" t="s">
        <v>59</v>
      </c>
      <c r="AT220" s="110">
        <f t="shared" ref="AT220:BC220" si="150">(STDEV(AG186:AG216))/SQRT(31)</f>
        <v>0.27896598441536186</v>
      </c>
      <c r="AU220" s="110">
        <f t="shared" si="150"/>
        <v>0.25739225231816731</v>
      </c>
      <c r="AV220" s="110">
        <f t="shared" si="150"/>
        <v>0.48424769849136967</v>
      </c>
      <c r="AW220" s="110">
        <f t="shared" si="150"/>
        <v>0.69879198201550585</v>
      </c>
      <c r="AX220" s="110">
        <f t="shared" si="150"/>
        <v>0.31032914274203571</v>
      </c>
      <c r="AY220" s="110">
        <f t="shared" si="150"/>
        <v>0.47166816100965825</v>
      </c>
      <c r="AZ220" s="110">
        <f t="shared" si="150"/>
        <v>0.46126096670920635</v>
      </c>
      <c r="BA220" s="110">
        <f t="shared" si="150"/>
        <v>1.0632285903003706</v>
      </c>
      <c r="BB220" s="110">
        <f t="shared" si="150"/>
        <v>0.27436402703580337</v>
      </c>
      <c r="BC220" s="110">
        <f t="shared" si="150"/>
        <v>0.40177459906729651</v>
      </c>
    </row>
    <row r="221" spans="2:55" x14ac:dyDescent="0.35">
      <c r="B221" s="4">
        <f>'2008'!G220</f>
        <v>2008</v>
      </c>
      <c r="C221" s="4">
        <v>8</v>
      </c>
      <c r="D221" s="2">
        <f t="shared" si="143"/>
        <v>5</v>
      </c>
      <c r="E221" s="2">
        <f t="shared" si="148"/>
        <v>217</v>
      </c>
      <c r="F221" s="35">
        <f>'2008'!R220</f>
        <v>6.3559389480074993</v>
      </c>
      <c r="G221" s="35">
        <f>'2009'!R220</f>
        <v>8.2359272481643497</v>
      </c>
      <c r="H221" s="35">
        <f>'2010'!R220</f>
        <v>8.1179858196827972</v>
      </c>
      <c r="I221" s="35">
        <f>'2011'!R220</f>
        <v>8.043477923769748</v>
      </c>
      <c r="J221" s="35">
        <f>'2012'!R220</f>
        <v>6.3956840559749999</v>
      </c>
      <c r="K221" s="35">
        <f>'2013'!R220</f>
        <v>7.5943607821962757</v>
      </c>
      <c r="L221" s="35">
        <f>'2014'!R220</f>
        <v>6.3897507756156742</v>
      </c>
      <c r="M221" s="35">
        <f>'2015'!R220</f>
        <v>0</v>
      </c>
      <c r="N221" s="35">
        <f>'2016'!R220</f>
        <v>8.1607496895424489</v>
      </c>
      <c r="O221" s="35">
        <f>'2017'!R220</f>
        <v>8.1851404408786479</v>
      </c>
      <c r="P221" s="107">
        <f t="shared" si="138"/>
        <v>6.7479015683832442</v>
      </c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36"/>
      <c r="AE221" s="36"/>
      <c r="AF221" s="36"/>
      <c r="AG221" s="96">
        <f>'2008'!S220</f>
        <v>8.8502200809681675</v>
      </c>
      <c r="AH221" s="96">
        <f>'2009'!S220</f>
        <v>15.229629200273367</v>
      </c>
      <c r="AI221" s="96">
        <f>'2010'!S220</f>
        <v>10.918317035810873</v>
      </c>
      <c r="AJ221" s="96">
        <f>'2011'!S220</f>
        <v>12.164983059553062</v>
      </c>
      <c r="AK221" s="96">
        <f>'2012'!S220</f>
        <v>8.9617256508370673</v>
      </c>
      <c r="AL221" s="96">
        <f>'2013'!S220</f>
        <v>11.554333349855698</v>
      </c>
      <c r="AM221" s="96">
        <f>'2014'!S220</f>
        <v>13.864760582738661</v>
      </c>
      <c r="AN221" s="96">
        <f>'2015'!S220</f>
        <v>0.66767357142857142</v>
      </c>
      <c r="AO221" s="96">
        <f>'2016'!S220</f>
        <v>12.565694419912683</v>
      </c>
      <c r="AP221" s="96">
        <f>'2017'!S220</f>
        <v>10.58233589927316</v>
      </c>
      <c r="AQ221" s="106">
        <f t="shared" si="139"/>
        <v>10.53596728506513</v>
      </c>
      <c r="AR221" s="36"/>
      <c r="AS221" s="38"/>
    </row>
    <row r="222" spans="2:55" x14ac:dyDescent="0.35">
      <c r="B222" s="4">
        <f>'2008'!G221</f>
        <v>2008</v>
      </c>
      <c r="C222" s="4">
        <v>8</v>
      </c>
      <c r="D222" s="2">
        <f t="shared" si="143"/>
        <v>6</v>
      </c>
      <c r="E222" s="2">
        <f t="shared" si="148"/>
        <v>218</v>
      </c>
      <c r="F222" s="35">
        <f>'2008'!R221</f>
        <v>6.0543955028227492</v>
      </c>
      <c r="G222" s="35">
        <f>'2009'!R221</f>
        <v>8.4525006375358469</v>
      </c>
      <c r="H222" s="35">
        <f>'2010'!R221</f>
        <v>8.2806458357219981</v>
      </c>
      <c r="I222" s="35">
        <f>'2011'!R221</f>
        <v>7.9374553618950001</v>
      </c>
      <c r="J222" s="35">
        <f>'2012'!R221</f>
        <v>6.0802611328642495</v>
      </c>
      <c r="K222" s="35">
        <f>'2013'!R221</f>
        <v>2.8647792510575996</v>
      </c>
      <c r="L222" s="35">
        <f>'2014'!R221</f>
        <v>7.1661952184212483</v>
      </c>
      <c r="M222" s="35">
        <f>'2015'!R221</f>
        <v>7.7768832839496751</v>
      </c>
      <c r="N222" s="35">
        <f>'2016'!R221</f>
        <v>8.0134779184564486</v>
      </c>
      <c r="O222" s="35">
        <f>'2017'!R221</f>
        <v>8.4357131486827495</v>
      </c>
      <c r="P222" s="107">
        <f t="shared" si="138"/>
        <v>7.1062307291407567</v>
      </c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36"/>
      <c r="AE222" s="36"/>
      <c r="AF222" s="36"/>
      <c r="AG222" s="96">
        <f>'2008'!S221</f>
        <v>8.0018366833479142</v>
      </c>
      <c r="AH222" s="96">
        <f>'2009'!S221</f>
        <v>13.430690505004097</v>
      </c>
      <c r="AI222" s="96">
        <f>'2010'!S221</f>
        <v>9.4638362130306977</v>
      </c>
      <c r="AJ222" s="96">
        <f>'2011'!S221</f>
        <v>15.064750642785839</v>
      </c>
      <c r="AK222" s="96">
        <f>'2012'!S221</f>
        <v>8.8890854075904606</v>
      </c>
      <c r="AL222" s="96">
        <f>'2013'!S221</f>
        <v>5.0308456910353696</v>
      </c>
      <c r="AM222" s="96">
        <f>'2014'!S221</f>
        <v>13.514203777038702</v>
      </c>
      <c r="AN222" s="96">
        <f>'2015'!S221</f>
        <v>11.874095438505865</v>
      </c>
      <c r="AO222" s="96">
        <f>'2016'!S221</f>
        <v>11.541061493225873</v>
      </c>
      <c r="AP222" s="96">
        <f>'2017'!S221</f>
        <v>11.488055529618062</v>
      </c>
      <c r="AQ222" s="106">
        <f t="shared" si="139"/>
        <v>10.829846138118288</v>
      </c>
      <c r="AR222" s="36"/>
      <c r="AS222" s="38"/>
    </row>
    <row r="223" spans="2:55" x14ac:dyDescent="0.35">
      <c r="B223" s="4">
        <f>'2008'!G222</f>
        <v>2008</v>
      </c>
      <c r="C223" s="4">
        <v>8</v>
      </c>
      <c r="D223" s="2">
        <f t="shared" si="143"/>
        <v>7</v>
      </c>
      <c r="E223" s="2">
        <f t="shared" si="148"/>
        <v>219</v>
      </c>
      <c r="F223" s="35">
        <f>'2008'!R222</f>
        <v>6.2361879322499991</v>
      </c>
      <c r="G223" s="35">
        <f>'2009'!R222</f>
        <v>7.8288060867216753</v>
      </c>
      <c r="H223" s="35">
        <f>'2010'!R222</f>
        <v>8.1415778625626221</v>
      </c>
      <c r="I223" s="35">
        <f>'2011'!R222</f>
        <v>7.7151940141466238</v>
      </c>
      <c r="J223" s="35">
        <f>'2012'!R222</f>
        <v>6.0763787098987487</v>
      </c>
      <c r="K223" s="35">
        <f>'2013'!R222</f>
        <v>3.1214646263162993</v>
      </c>
      <c r="L223" s="35">
        <f>'2014'!R222</f>
        <v>7.7515656378959994</v>
      </c>
      <c r="M223" s="35">
        <f>'2015'!R222</f>
        <v>0</v>
      </c>
      <c r="N223" s="35">
        <f>'2016'!R222</f>
        <v>7.8715440492047994</v>
      </c>
      <c r="O223" s="35">
        <f>'2017'!R222</f>
        <v>8.470784860606198</v>
      </c>
      <c r="P223" s="107">
        <f t="shared" si="138"/>
        <v>6.3213503779602958</v>
      </c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36"/>
      <c r="AE223" s="36"/>
      <c r="AF223" s="36"/>
      <c r="AG223" s="96">
        <f>'2008'!S222</f>
        <v>7.5219468683147683</v>
      </c>
      <c r="AH223" s="96">
        <f>'2009'!S222</f>
        <v>10.324049641854204</v>
      </c>
      <c r="AI223" s="96">
        <f>'2010'!S222</f>
        <v>7.9978127865399165</v>
      </c>
      <c r="AJ223" s="96">
        <f>'2011'!S222</f>
        <v>12.594415665691832</v>
      </c>
      <c r="AK223" s="96">
        <f>'2012'!S222</f>
        <v>8.1831604658436952</v>
      </c>
      <c r="AL223" s="96">
        <f>'2013'!S222</f>
        <v>5.0823016883449785</v>
      </c>
      <c r="AM223" s="96">
        <f>'2014'!S222</f>
        <v>13.157563195637096</v>
      </c>
      <c r="AN223" s="96">
        <f>'2015'!S222</f>
        <v>0.59266079550630024</v>
      </c>
      <c r="AO223" s="96">
        <f>'2016'!S222</f>
        <v>11.615458018028608</v>
      </c>
      <c r="AP223" s="96">
        <f>'2017'!S222</f>
        <v>14.383523983201522</v>
      </c>
      <c r="AQ223" s="106">
        <f t="shared" si="139"/>
        <v>9.1452893108962936</v>
      </c>
      <c r="AR223" s="36"/>
      <c r="AS223" s="38"/>
    </row>
    <row r="224" spans="2:55" x14ac:dyDescent="0.35">
      <c r="B224" s="4">
        <f>'2008'!G223</f>
        <v>2008</v>
      </c>
      <c r="C224" s="4">
        <v>8</v>
      </c>
      <c r="D224" s="2">
        <f t="shared" si="143"/>
        <v>8</v>
      </c>
      <c r="E224" s="2">
        <f t="shared" si="148"/>
        <v>220</v>
      </c>
      <c r="F224" s="35">
        <f>'2008'!R223</f>
        <v>5.8590403776089985</v>
      </c>
      <c r="G224" s="35">
        <f>'2009'!R223</f>
        <v>7.1723959218425239</v>
      </c>
      <c r="H224" s="35">
        <f>'2010'!R223</f>
        <v>7.7742241557344984</v>
      </c>
      <c r="I224" s="35">
        <f>'2011'!R223</f>
        <v>7.8495962038559979</v>
      </c>
      <c r="J224" s="35">
        <f>'2012'!R223</f>
        <v>6.1179876755707516</v>
      </c>
      <c r="K224" s="35">
        <f>'2013'!R223</f>
        <v>3.4096072047299995</v>
      </c>
      <c r="L224" s="35">
        <f>'2014'!R223</f>
        <v>8.0415909827155492</v>
      </c>
      <c r="M224" s="35">
        <f>'2015'!R223</f>
        <v>0</v>
      </c>
      <c r="N224" s="35">
        <f>'2016'!R223</f>
        <v>6.960435396113998</v>
      </c>
      <c r="O224" s="35">
        <f>'2017'!R223</f>
        <v>8.3235211932493502</v>
      </c>
      <c r="P224" s="107">
        <f t="shared" si="138"/>
        <v>6.1508399111421665</v>
      </c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36"/>
      <c r="AE224" s="36"/>
      <c r="AF224" s="36"/>
      <c r="AG224" s="96">
        <f>'2008'!S223</f>
        <v>8.0020021477511598</v>
      </c>
      <c r="AH224" s="96">
        <f>'2009'!S223</f>
        <v>11.887557536159767</v>
      </c>
      <c r="AI224" s="96">
        <f>'2010'!S223</f>
        <v>9.0876466639236479</v>
      </c>
      <c r="AJ224" s="96">
        <f>'2011'!S223</f>
        <v>14.036396732864073</v>
      </c>
      <c r="AK224" s="96">
        <f>'2012'!S223</f>
        <v>7.5407015851719859</v>
      </c>
      <c r="AL224" s="96">
        <f>'2013'!S223</f>
        <v>6.0955886401243244</v>
      </c>
      <c r="AM224" s="96">
        <f>'2014'!S223</f>
        <v>11.730217501709836</v>
      </c>
      <c r="AN224" s="96">
        <f>'2015'!S223</f>
        <v>0.60643522640306113</v>
      </c>
      <c r="AO224" s="96">
        <f>'2016'!S223</f>
        <v>13.876266690346775</v>
      </c>
      <c r="AP224" s="96">
        <f>'2017'!S223</f>
        <v>11.236221069222882</v>
      </c>
      <c r="AQ224" s="106">
        <f t="shared" si="139"/>
        <v>9.4099033793677513</v>
      </c>
      <c r="AR224" s="36"/>
      <c r="AS224" s="38"/>
    </row>
    <row r="225" spans="2:45" x14ac:dyDescent="0.35">
      <c r="B225" s="4">
        <f>'2008'!G224</f>
        <v>2008</v>
      </c>
      <c r="C225" s="4">
        <v>8</v>
      </c>
      <c r="D225" s="2">
        <f t="shared" si="143"/>
        <v>9</v>
      </c>
      <c r="E225" s="2">
        <f t="shared" si="148"/>
        <v>221</v>
      </c>
      <c r="F225" s="35">
        <f>'2008'!R224</f>
        <v>6.0301469350979993</v>
      </c>
      <c r="G225" s="35">
        <f>'2009'!R224</f>
        <v>7.2853482771945002</v>
      </c>
      <c r="H225" s="35">
        <f>'2010'!R224</f>
        <v>7.7015877301199982</v>
      </c>
      <c r="I225" s="35">
        <f>'2011'!R224</f>
        <v>7.5902621370029983</v>
      </c>
      <c r="J225" s="35">
        <f>'2012'!R224</f>
        <v>5.8797012034282483</v>
      </c>
      <c r="K225" s="35">
        <f>'2013'!R224</f>
        <v>6.8109239261882237</v>
      </c>
      <c r="L225" s="35">
        <f>'2014'!R224</f>
        <v>7.8709312353837744</v>
      </c>
      <c r="M225" s="35">
        <f>'2015'!R224</f>
        <v>8.003373427692825</v>
      </c>
      <c r="N225" s="35">
        <f>'2016'!R224</f>
        <v>6.3726007062749996</v>
      </c>
      <c r="O225" s="35">
        <f>'2017'!R224</f>
        <v>8.6055120589679976</v>
      </c>
      <c r="P225" s="107">
        <f t="shared" si="138"/>
        <v>7.2150387637351567</v>
      </c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36"/>
      <c r="AE225" s="36"/>
      <c r="AF225" s="36"/>
      <c r="AG225" s="96">
        <f>'2008'!S224</f>
        <v>8.454008795593305</v>
      </c>
      <c r="AH225" s="96">
        <f>'2009'!S224</f>
        <v>12.616457647030968</v>
      </c>
      <c r="AI225" s="96">
        <f>'2010'!S224</f>
        <v>9.3140621693513506</v>
      </c>
      <c r="AJ225" s="96">
        <f>'2011'!S224</f>
        <v>12.475436832212335</v>
      </c>
      <c r="AK225" s="96">
        <f>'2012'!S224</f>
        <v>7.1016147103751832</v>
      </c>
      <c r="AL225" s="96">
        <f>'2013'!S224</f>
        <v>9.5392667806169236</v>
      </c>
      <c r="AM225" s="96">
        <f>'2014'!S224</f>
        <v>12.567688849898577</v>
      </c>
      <c r="AN225" s="96">
        <f>'2015'!S224</f>
        <v>11.86037920253713</v>
      </c>
      <c r="AO225" s="96">
        <f>'2016'!S224</f>
        <v>10.809647245373213</v>
      </c>
      <c r="AP225" s="96">
        <f>'2017'!S224</f>
        <v>10.362223491501505</v>
      </c>
      <c r="AQ225" s="106">
        <f t="shared" si="139"/>
        <v>10.51007857244905</v>
      </c>
      <c r="AR225" s="36"/>
      <c r="AS225" s="38"/>
    </row>
    <row r="226" spans="2:45" x14ac:dyDescent="0.35">
      <c r="B226" s="4">
        <f>'2008'!G225</f>
        <v>2008</v>
      </c>
      <c r="C226" s="4">
        <v>8</v>
      </c>
      <c r="D226" s="2">
        <f t="shared" si="143"/>
        <v>10</v>
      </c>
      <c r="E226" s="2">
        <f t="shared" si="148"/>
        <v>222</v>
      </c>
      <c r="F226" s="35">
        <f>'2008'!R225</f>
        <v>6.0615746701469995</v>
      </c>
      <c r="G226" s="35">
        <f>'2009'!R225</f>
        <v>7.0573067604542228</v>
      </c>
      <c r="H226" s="35">
        <f>'2010'!R225</f>
        <v>7.3796226419096982</v>
      </c>
      <c r="I226" s="35">
        <f>'2011'!R225</f>
        <v>4.1417938674854984</v>
      </c>
      <c r="J226" s="35">
        <f>'2012'!R225</f>
        <v>6.0210026134548746</v>
      </c>
      <c r="K226" s="35">
        <f>'2013'!R225</f>
        <v>6.9006498887423238</v>
      </c>
      <c r="L226" s="35">
        <f>'2014'!R225</f>
        <v>7.9202495487204754</v>
      </c>
      <c r="M226" s="35">
        <f>'2015'!R225</f>
        <v>7.4787555606016491</v>
      </c>
      <c r="N226" s="35">
        <f>'2016'!R225</f>
        <v>7.2224154533182485</v>
      </c>
      <c r="O226" s="35">
        <f>'2017'!R225</f>
        <v>8.5226285906270984</v>
      </c>
      <c r="P226" s="107">
        <f t="shared" si="138"/>
        <v>6.8705999595461078</v>
      </c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36"/>
      <c r="AE226" s="36"/>
      <c r="AF226" s="36"/>
      <c r="AG226" s="96">
        <f>'2008'!S225</f>
        <v>8.7942809695861843</v>
      </c>
      <c r="AH226" s="96">
        <f>'2009'!S225</f>
        <v>13.435332890459771</v>
      </c>
      <c r="AI226" s="96">
        <f>'2010'!S225</f>
        <v>9.0348502630657297</v>
      </c>
      <c r="AJ226" s="96">
        <f>'2011'!S225</f>
        <v>6.9951385751992703</v>
      </c>
      <c r="AK226" s="96">
        <f>'2012'!S225</f>
        <v>7.3869158283253089</v>
      </c>
      <c r="AL226" s="96">
        <f>'2013'!S225</f>
        <v>9.1776427866800727</v>
      </c>
      <c r="AM226" s="96">
        <f>'2014'!S225</f>
        <v>11.413873597558412</v>
      </c>
      <c r="AN226" s="96">
        <f>'2015'!S225</f>
        <v>12.050429062998504</v>
      </c>
      <c r="AO226" s="96">
        <f>'2016'!S225</f>
        <v>11.151371723952364</v>
      </c>
      <c r="AP226" s="96">
        <f>'2017'!S225</f>
        <v>9.8955021288149911</v>
      </c>
      <c r="AQ226" s="106">
        <f t="shared" si="139"/>
        <v>9.9335337826640604</v>
      </c>
      <c r="AR226" s="36"/>
      <c r="AS226" s="38"/>
    </row>
    <row r="227" spans="2:45" x14ac:dyDescent="0.35">
      <c r="B227" s="4">
        <f>'2008'!G226</f>
        <v>2008</v>
      </c>
      <c r="C227" s="4">
        <v>8</v>
      </c>
      <c r="D227" s="2">
        <f t="shared" si="143"/>
        <v>11</v>
      </c>
      <c r="E227" s="2">
        <f t="shared" si="148"/>
        <v>223</v>
      </c>
      <c r="F227" s="35">
        <f>'2008'!R226</f>
        <v>6.1926561726615006</v>
      </c>
      <c r="G227" s="35">
        <f>'2009'!R226</f>
        <v>6.7718002269059978</v>
      </c>
      <c r="H227" s="35">
        <f>'2010'!R226</f>
        <v>7.8137236961519996</v>
      </c>
      <c r="I227" s="35">
        <f>'2011'!R226</f>
        <v>7.2270327371771232</v>
      </c>
      <c r="J227" s="35">
        <f>'2012'!R226</f>
        <v>5.9828653590209981</v>
      </c>
      <c r="K227" s="35">
        <f>'2013'!R226</f>
        <v>7.2557362686101978</v>
      </c>
      <c r="L227" s="35">
        <f>'2014'!R226</f>
        <v>7.5986816660222996</v>
      </c>
      <c r="M227" s="35">
        <f>'2015'!R226</f>
        <v>7.5362722693788751</v>
      </c>
      <c r="N227" s="35">
        <f>'2016'!R226</f>
        <v>7.7873688955508999</v>
      </c>
      <c r="O227" s="35">
        <f>'2017'!R226</f>
        <v>8.1451023708239969</v>
      </c>
      <c r="P227" s="107">
        <f t="shared" si="138"/>
        <v>7.2311239662303892</v>
      </c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36"/>
      <c r="AE227" s="36"/>
      <c r="AF227" s="36"/>
      <c r="AG227" s="96">
        <f>'2008'!S226</f>
        <v>7.5052126989834438</v>
      </c>
      <c r="AH227" s="96">
        <f>'2009'!S226</f>
        <v>12.928234341425977</v>
      </c>
      <c r="AI227" s="96">
        <f>'2010'!S226</f>
        <v>8.3729077928108637</v>
      </c>
      <c r="AJ227" s="96">
        <f>'2011'!S226</f>
        <v>10.64134002173326</v>
      </c>
      <c r="AK227" s="96">
        <f>'2012'!S226</f>
        <v>7.041109427754888</v>
      </c>
      <c r="AL227" s="96">
        <f>'2013'!S226</f>
        <v>7.112364828057153</v>
      </c>
      <c r="AM227" s="96">
        <f>'2014'!S226</f>
        <v>11.709460909414124</v>
      </c>
      <c r="AN227" s="96">
        <f>'2015'!S226</f>
        <v>10.615712287648709</v>
      </c>
      <c r="AO227" s="96">
        <f>'2016'!S226</f>
        <v>10.306098360371118</v>
      </c>
      <c r="AP227" s="96">
        <f>'2017'!S226</f>
        <v>9.4939976715891685</v>
      </c>
      <c r="AQ227" s="106">
        <f t="shared" si="139"/>
        <v>9.5726438339788693</v>
      </c>
      <c r="AR227" s="36"/>
      <c r="AS227" s="38"/>
    </row>
    <row r="228" spans="2:45" x14ac:dyDescent="0.35">
      <c r="B228" s="4">
        <f>'2008'!G227</f>
        <v>2008</v>
      </c>
      <c r="C228" s="4">
        <v>8</v>
      </c>
      <c r="D228" s="2">
        <f t="shared" si="143"/>
        <v>12</v>
      </c>
      <c r="E228" s="2">
        <f t="shared" si="148"/>
        <v>224</v>
      </c>
      <c r="F228" s="35">
        <f>'2008'!R227</f>
        <v>6.1200983286629986</v>
      </c>
      <c r="G228" s="35">
        <f>'2009'!R227</f>
        <v>6.8814274748471993</v>
      </c>
      <c r="H228" s="35">
        <f>'2010'!R227</f>
        <v>8.1576638877091501</v>
      </c>
      <c r="I228" s="35">
        <f>'2011'!R227</f>
        <v>7.2907512544295994</v>
      </c>
      <c r="J228" s="35">
        <f>'2012'!R227</f>
        <v>6.2670576150416224</v>
      </c>
      <c r="K228" s="35">
        <f>'2013'!R227</f>
        <v>6.8723783106296992</v>
      </c>
      <c r="L228" s="35">
        <f>'2014'!R227</f>
        <v>7.5834834903527977</v>
      </c>
      <c r="M228" s="35">
        <f>'2015'!R227</f>
        <v>7.7014993258020006</v>
      </c>
      <c r="N228" s="35">
        <f>'2016'!R227</f>
        <v>7.464470896218149</v>
      </c>
      <c r="O228" s="35">
        <f>'2017'!R227</f>
        <v>8.2911643533749224</v>
      </c>
      <c r="P228" s="107">
        <f t="shared" si="138"/>
        <v>7.262999493706813</v>
      </c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36"/>
      <c r="AE228" s="36"/>
      <c r="AF228" s="36"/>
      <c r="AG228" s="96">
        <f>'2008'!S227</f>
        <v>7.8602198528669325</v>
      </c>
      <c r="AH228" s="96">
        <f>'2009'!S227</f>
        <v>13.793276078955923</v>
      </c>
      <c r="AI228" s="96">
        <f>'2010'!S227</f>
        <v>8.4230165462274673</v>
      </c>
      <c r="AJ228" s="96">
        <f>'2011'!S227</f>
        <v>11.63203305812878</v>
      </c>
      <c r="AK228" s="96">
        <f>'2012'!S227</f>
        <v>7.6252951208318756</v>
      </c>
      <c r="AL228" s="96">
        <f>'2013'!S227</f>
        <v>7.295907786104701</v>
      </c>
      <c r="AM228" s="96">
        <f>'2014'!S227</f>
        <v>11.68258776137144</v>
      </c>
      <c r="AN228" s="96">
        <f>'2015'!S227</f>
        <v>12.01488866839696</v>
      </c>
      <c r="AO228" s="96">
        <f>'2016'!S227</f>
        <v>11.514413820394651</v>
      </c>
      <c r="AP228" s="96">
        <f>'2017'!S227</f>
        <v>9.1844620309997644</v>
      </c>
      <c r="AQ228" s="106">
        <f t="shared" si="139"/>
        <v>10.102610072427851</v>
      </c>
      <c r="AR228" s="36"/>
      <c r="AS228" s="38"/>
    </row>
    <row r="229" spans="2:45" x14ac:dyDescent="0.35">
      <c r="B229" s="4">
        <f>'2008'!G228</f>
        <v>2008</v>
      </c>
      <c r="C229" s="4">
        <v>8</v>
      </c>
      <c r="D229" s="2">
        <f t="shared" si="143"/>
        <v>13</v>
      </c>
      <c r="E229" s="2">
        <f t="shared" si="148"/>
        <v>225</v>
      </c>
      <c r="F229" s="35">
        <f>'2008'!R228</f>
        <v>6.0267470523682496</v>
      </c>
      <c r="G229" s="35">
        <f>'2009'!R228</f>
        <v>7.0502956841179483</v>
      </c>
      <c r="H229" s="35">
        <f>'2010'!R228</f>
        <v>7.6606945938562481</v>
      </c>
      <c r="I229" s="35">
        <f>'2011'!R228</f>
        <v>6.7130728701072746</v>
      </c>
      <c r="J229" s="35">
        <f>'2012'!R228</f>
        <v>6.4717265035080001</v>
      </c>
      <c r="K229" s="35">
        <f>'2013'!R228</f>
        <v>6.6980329627237483</v>
      </c>
      <c r="L229" s="35">
        <f>'2014'!R228</f>
        <v>7.7327890518878979</v>
      </c>
      <c r="M229" s="35">
        <f>'2015'!R228</f>
        <v>7.8190539853922969</v>
      </c>
      <c r="N229" s="35">
        <f>'2016'!R228</f>
        <v>7.2789001644665978</v>
      </c>
      <c r="O229" s="35">
        <f>'2017'!R228</f>
        <v>7.800659748059549</v>
      </c>
      <c r="P229" s="107">
        <f t="shared" si="138"/>
        <v>7.1251972616487818</v>
      </c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36"/>
      <c r="AE229" s="36"/>
      <c r="AF229" s="36"/>
      <c r="AG229" s="96">
        <f>'2008'!S228</f>
        <v>7.1247936325088421</v>
      </c>
      <c r="AH229" s="96">
        <f>'2009'!S228</f>
        <v>13.078035228382369</v>
      </c>
      <c r="AI229" s="96">
        <f>'2010'!S228</f>
        <v>8.1130475644130939</v>
      </c>
      <c r="AJ229" s="96">
        <f>'2011'!S228</f>
        <v>10.444145671363005</v>
      </c>
      <c r="AK229" s="96">
        <f>'2012'!S228</f>
        <v>7.3382696530100517</v>
      </c>
      <c r="AL229" s="96">
        <f>'2013'!S228</f>
        <v>7.1653520730960816</v>
      </c>
      <c r="AM229" s="96">
        <f>'2014'!S228</f>
        <v>12.895455581054192</v>
      </c>
      <c r="AN229" s="96">
        <f>'2015'!S228</f>
        <v>13.207786018137334</v>
      </c>
      <c r="AO229" s="96">
        <f>'2016'!S228</f>
        <v>10.949578561987101</v>
      </c>
      <c r="AP229" s="96">
        <f>'2017'!S228</f>
        <v>7.5646549100012734</v>
      </c>
      <c r="AQ229" s="106">
        <f t="shared" si="139"/>
        <v>9.7881118893953332</v>
      </c>
      <c r="AR229" s="36"/>
      <c r="AS229" s="38"/>
    </row>
    <row r="230" spans="2:45" x14ac:dyDescent="0.35">
      <c r="B230" s="4">
        <f>'2008'!G229</f>
        <v>2008</v>
      </c>
      <c r="C230" s="4">
        <v>8</v>
      </c>
      <c r="D230" s="2">
        <f t="shared" si="143"/>
        <v>14</v>
      </c>
      <c r="E230" s="2">
        <f t="shared" si="148"/>
        <v>226</v>
      </c>
      <c r="F230" s="35">
        <f>'2008'!R229</f>
        <v>5.5418088494925</v>
      </c>
      <c r="G230" s="35">
        <f>'2009'!R229</f>
        <v>7.1970470975655001</v>
      </c>
      <c r="H230" s="35">
        <f>'2010'!R229</f>
        <v>7.6908109981882475</v>
      </c>
      <c r="I230" s="35">
        <f>'2011'!R229</f>
        <v>6.9423134931941997</v>
      </c>
      <c r="J230" s="35">
        <f>'2012'!R229</f>
        <v>6.0666947535644979</v>
      </c>
      <c r="K230" s="35">
        <f>'2013'!R229</f>
        <v>6.7399378372934997</v>
      </c>
      <c r="L230" s="35">
        <f>'2014'!R229</f>
        <v>7.8956735166677996</v>
      </c>
      <c r="M230" s="35">
        <f>'2015'!R229</f>
        <v>7.8485670302539488</v>
      </c>
      <c r="N230" s="35">
        <f>'2016'!R229</f>
        <v>7.991296047232499</v>
      </c>
      <c r="O230" s="35">
        <f>'2017'!R229</f>
        <v>7.4195570824582493</v>
      </c>
      <c r="P230" s="107">
        <f t="shared" si="138"/>
        <v>7.133370670591094</v>
      </c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36"/>
      <c r="AE230" s="36"/>
      <c r="AF230" s="36"/>
      <c r="AG230" s="96">
        <f>'2008'!S229</f>
        <v>6.953892012444471</v>
      </c>
      <c r="AH230" s="96">
        <f>'2009'!S229</f>
        <v>12.515665538699087</v>
      </c>
      <c r="AI230" s="96">
        <f>'2010'!S229</f>
        <v>8.3264916407858358</v>
      </c>
      <c r="AJ230" s="96">
        <f>'2011'!S229</f>
        <v>10.882711853246093</v>
      </c>
      <c r="AK230" s="96">
        <f>'2012'!S229</f>
        <v>7.4380024866268188</v>
      </c>
      <c r="AL230" s="96">
        <f>'2013'!S229</f>
        <v>9.2129612481648895</v>
      </c>
      <c r="AM230" s="96">
        <f>'2014'!S229</f>
        <v>11.341636908066418</v>
      </c>
      <c r="AN230" s="96">
        <f>'2015'!S229</f>
        <v>11.829078476064673</v>
      </c>
      <c r="AO230" s="96">
        <f>'2016'!S229</f>
        <v>12.190997845639696</v>
      </c>
      <c r="AP230" s="96">
        <f>'2017'!S229</f>
        <v>8.8298625057633782</v>
      </c>
      <c r="AQ230" s="106">
        <f t="shared" si="139"/>
        <v>9.9521300515501352</v>
      </c>
      <c r="AR230" s="36"/>
      <c r="AS230" s="38"/>
    </row>
    <row r="231" spans="2:45" x14ac:dyDescent="0.35">
      <c r="B231" s="4">
        <f>'2008'!G230</f>
        <v>2008</v>
      </c>
      <c r="C231" s="4">
        <v>8</v>
      </c>
      <c r="D231" s="2">
        <f t="shared" si="143"/>
        <v>15</v>
      </c>
      <c r="E231" s="2">
        <f t="shared" si="148"/>
        <v>227</v>
      </c>
      <c r="F231" s="35">
        <f>'2008'!R230</f>
        <v>5.4554672989124988</v>
      </c>
      <c r="G231" s="35">
        <f>'2009'!R230</f>
        <v>6.5711795195013742</v>
      </c>
      <c r="H231" s="35">
        <f>'2010'!R230</f>
        <v>7.3607958373376237</v>
      </c>
      <c r="I231" s="35">
        <f>'2011'!R230</f>
        <v>7.0883189952086232</v>
      </c>
      <c r="J231" s="35">
        <f>'2012'!R230</f>
        <v>6.0898051156949995</v>
      </c>
      <c r="K231" s="35">
        <f>'2013'!R230</f>
        <v>7.1672043782679742</v>
      </c>
      <c r="L231" s="35">
        <f>'2014'!R230</f>
        <v>0</v>
      </c>
      <c r="M231" s="35">
        <f>'2015'!R230</f>
        <v>0</v>
      </c>
      <c r="N231" s="35">
        <f>'2016'!R230</f>
        <v>7.7322922687342501</v>
      </c>
      <c r="O231" s="35">
        <f>'2017'!R230</f>
        <v>6.900088398539248</v>
      </c>
      <c r="P231" s="107">
        <f t="shared" si="138"/>
        <v>5.4365151812196588</v>
      </c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36"/>
      <c r="AE231" s="36"/>
      <c r="AF231" s="36"/>
      <c r="AG231" s="96">
        <f>'2008'!S230</f>
        <v>7.507819872310586</v>
      </c>
      <c r="AH231" s="96">
        <f>'2009'!S230</f>
        <v>12.607505363732288</v>
      </c>
      <c r="AI231" s="96">
        <f>'2010'!S230</f>
        <v>10.030315033444976</v>
      </c>
      <c r="AJ231" s="96">
        <f>'2011'!S230</f>
        <v>11.357996754576732</v>
      </c>
      <c r="AK231" s="96">
        <f>'2012'!S230</f>
        <v>8.6283197898067527</v>
      </c>
      <c r="AL231" s="96">
        <f>'2013'!S230</f>
        <v>7.725604378667807</v>
      </c>
      <c r="AM231" s="96">
        <f>'2014'!S230</f>
        <v>0.64221189075630247</v>
      </c>
      <c r="AN231" s="96">
        <f>'2015'!S230</f>
        <v>0.62635652709359602</v>
      </c>
      <c r="AO231" s="96">
        <f>'2016'!S230</f>
        <v>11.555074039902228</v>
      </c>
      <c r="AP231" s="96">
        <f>'2017'!S230</f>
        <v>8.1539072004250723</v>
      </c>
      <c r="AQ231" s="106">
        <f t="shared" si="139"/>
        <v>7.8835110850716337</v>
      </c>
      <c r="AR231" s="36"/>
      <c r="AS231" s="38"/>
    </row>
    <row r="232" spans="2:45" x14ac:dyDescent="0.35">
      <c r="B232" s="4">
        <f>'2008'!G231</f>
        <v>2008</v>
      </c>
      <c r="C232" s="4">
        <v>8</v>
      </c>
      <c r="D232" s="2">
        <f t="shared" si="143"/>
        <v>16</v>
      </c>
      <c r="E232" s="2">
        <f t="shared" si="148"/>
        <v>228</v>
      </c>
      <c r="F232" s="35">
        <f>'2008'!R231</f>
        <v>5.7133795296509984</v>
      </c>
      <c r="G232" s="35">
        <f>'2009'!R231</f>
        <v>6.8044361543010004</v>
      </c>
      <c r="H232" s="35">
        <f>'2010'!R231</f>
        <v>7.2448148973914979</v>
      </c>
      <c r="I232" s="35">
        <f>'2011'!R231</f>
        <v>6.9037682282759993</v>
      </c>
      <c r="J232" s="35">
        <f>'2012'!R231</f>
        <v>5.3547674136839989</v>
      </c>
      <c r="K232" s="35">
        <f>'2013'!R231</f>
        <v>6.6335437317155987</v>
      </c>
      <c r="L232" s="35">
        <f>'2014'!R231</f>
        <v>7.9917952860616506</v>
      </c>
      <c r="M232" s="35">
        <f>'2015'!R231</f>
        <v>7.1933856853949978</v>
      </c>
      <c r="N232" s="35">
        <f>'2016'!R231</f>
        <v>6.9651197199140258</v>
      </c>
      <c r="O232" s="35">
        <f>'2017'!R231</f>
        <v>7.1341356380660974</v>
      </c>
      <c r="P232" s="107">
        <f t="shared" si="138"/>
        <v>6.7939146284455871</v>
      </c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36"/>
      <c r="AE232" s="36"/>
      <c r="AF232" s="36"/>
      <c r="AG232" s="96">
        <f>'2008'!S231</f>
        <v>9.659484193282772</v>
      </c>
      <c r="AH232" s="96">
        <f>'2009'!S231</f>
        <v>13.920103132924829</v>
      </c>
      <c r="AI232" s="96">
        <f>'2010'!S231</f>
        <v>9.7845664553349838</v>
      </c>
      <c r="AJ232" s="96">
        <f>'2011'!S231</f>
        <v>10.650923025691391</v>
      </c>
      <c r="AK232" s="96">
        <f>'2012'!S231</f>
        <v>7.3632667477965539</v>
      </c>
      <c r="AL232" s="96">
        <f>'2013'!S231</f>
        <v>7.0174232328606365</v>
      </c>
      <c r="AM232" s="96">
        <f>'2014'!S231</f>
        <v>11.677429721783843</v>
      </c>
      <c r="AN232" s="96">
        <f>'2015'!S231</f>
        <v>11.886995027396159</v>
      </c>
      <c r="AO232" s="96">
        <f>'2016'!S231</f>
        <v>11.091803161859831</v>
      </c>
      <c r="AP232" s="96">
        <f>'2017'!S231</f>
        <v>7.4299404002774203</v>
      </c>
      <c r="AQ232" s="106">
        <f t="shared" si="139"/>
        <v>10.048193509920839</v>
      </c>
      <c r="AR232" s="36"/>
      <c r="AS232" s="38"/>
    </row>
    <row r="233" spans="2:45" x14ac:dyDescent="0.35">
      <c r="B233" s="4">
        <f>'2008'!G232</f>
        <v>2008</v>
      </c>
      <c r="C233" s="4">
        <v>8</v>
      </c>
      <c r="D233" s="2">
        <f t="shared" si="143"/>
        <v>17</v>
      </c>
      <c r="E233" s="2">
        <f t="shared" si="148"/>
        <v>229</v>
      </c>
      <c r="F233" s="35">
        <f>'2008'!R232</f>
        <v>5.1647570661959987</v>
      </c>
      <c r="G233" s="35">
        <f>'2009'!R232</f>
        <v>7.226575613182801</v>
      </c>
      <c r="H233" s="35">
        <f>'2010'!R232</f>
        <v>7.0391643526439989</v>
      </c>
      <c r="I233" s="35">
        <f>'2011'!R232</f>
        <v>7.2379440401262727</v>
      </c>
      <c r="J233" s="35">
        <f>'2012'!R232</f>
        <v>5.4650444333624995</v>
      </c>
      <c r="K233" s="35">
        <f>'2013'!R232</f>
        <v>6.9083167532208742</v>
      </c>
      <c r="L233" s="35">
        <f>'2014'!R232</f>
        <v>6.952272730752</v>
      </c>
      <c r="M233" s="35">
        <f>'2015'!R232</f>
        <v>7.1591277843322487</v>
      </c>
      <c r="N233" s="35">
        <f>'2016'!R232</f>
        <v>7.1281816072488011</v>
      </c>
      <c r="O233" s="35">
        <f>'2017'!R232</f>
        <v>7.1262065074441505</v>
      </c>
      <c r="P233" s="107">
        <f t="shared" si="138"/>
        <v>6.7407590888509645</v>
      </c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36"/>
      <c r="AE233" s="36"/>
      <c r="AF233" s="36"/>
      <c r="AG233" s="96">
        <f>'2008'!S232</f>
        <v>7.4549996379728967</v>
      </c>
      <c r="AH233" s="96">
        <f>'2009'!S232</f>
        <v>13.171901223862102</v>
      </c>
      <c r="AI233" s="96">
        <f>'2010'!S232</f>
        <v>10.019628300789613</v>
      </c>
      <c r="AJ233" s="96">
        <f>'2011'!S232</f>
        <v>12.94844488261664</v>
      </c>
      <c r="AK233" s="96">
        <f>'2012'!S232</f>
        <v>7.9181306054558034</v>
      </c>
      <c r="AL233" s="96">
        <f>'2013'!S232</f>
        <v>6.6383229690237275</v>
      </c>
      <c r="AM233" s="96">
        <f>'2014'!S232</f>
        <v>10.49546013101938</v>
      </c>
      <c r="AN233" s="96">
        <f>'2015'!S232</f>
        <v>12.222685246674816</v>
      </c>
      <c r="AO233" s="96">
        <f>'2016'!S232</f>
        <v>10.822697952462608</v>
      </c>
      <c r="AP233" s="96">
        <f>'2017'!S232</f>
        <v>7.2598688356853822</v>
      </c>
      <c r="AQ233" s="106">
        <f t="shared" si="139"/>
        <v>9.8952139785562956</v>
      </c>
      <c r="AR233" s="36"/>
      <c r="AS233" s="38"/>
    </row>
    <row r="234" spans="2:45" x14ac:dyDescent="0.35">
      <c r="B234" s="4">
        <f>'2008'!G233</f>
        <v>2008</v>
      </c>
      <c r="C234" s="4">
        <v>8</v>
      </c>
      <c r="D234" s="2">
        <f t="shared" si="143"/>
        <v>18</v>
      </c>
      <c r="E234" s="2">
        <f t="shared" si="148"/>
        <v>230</v>
      </c>
      <c r="F234" s="35">
        <f>'2008'!R233</f>
        <v>5.6811045865544978</v>
      </c>
      <c r="G234" s="35">
        <f>'2009'!R233</f>
        <v>7.5476984046965994</v>
      </c>
      <c r="H234" s="35">
        <f>'2010'!R233</f>
        <v>7.7438474497994996</v>
      </c>
      <c r="I234" s="35">
        <f>'2011'!R233</f>
        <v>7.4872379549137493</v>
      </c>
      <c r="J234" s="35">
        <f>'2012'!R233</f>
        <v>4.5814653760320008</v>
      </c>
      <c r="K234" s="35">
        <f>'2013'!R233</f>
        <v>6.3409087405421989</v>
      </c>
      <c r="L234" s="35">
        <f>'2014'!R233</f>
        <v>6.8790538189088979</v>
      </c>
      <c r="M234" s="35">
        <f>'2015'!R233</f>
        <v>7.5761644723088244</v>
      </c>
      <c r="N234" s="35">
        <f>'2016'!R233</f>
        <v>6.6981925816312486</v>
      </c>
      <c r="O234" s="35">
        <f>'2017'!R233</f>
        <v>7.486335003032397</v>
      </c>
      <c r="P234" s="107">
        <f t="shared" si="138"/>
        <v>6.8022008388419923</v>
      </c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36"/>
      <c r="AE234" s="36"/>
      <c r="AF234" s="36"/>
      <c r="AG234" s="96">
        <f>'2008'!S233</f>
        <v>7.4983964160103094</v>
      </c>
      <c r="AH234" s="96">
        <f>'2009'!S233</f>
        <v>12.573815932483878</v>
      </c>
      <c r="AI234" s="96">
        <f>'2010'!S233</f>
        <v>9.7226248613794279</v>
      </c>
      <c r="AJ234" s="96">
        <f>'2011'!S233</f>
        <v>13.034916365910304</v>
      </c>
      <c r="AK234" s="96">
        <f>'2012'!S233</f>
        <v>5.5110799996048456</v>
      </c>
      <c r="AL234" s="96">
        <f>'2013'!S233</f>
        <v>7.6942201540024762</v>
      </c>
      <c r="AM234" s="96">
        <f>'2014'!S233</f>
        <v>9.898043448978834</v>
      </c>
      <c r="AN234" s="96">
        <f>'2015'!S233</f>
        <v>10.944037287699782</v>
      </c>
      <c r="AO234" s="96">
        <f>'2016'!S233</f>
        <v>12.254085383885657</v>
      </c>
      <c r="AP234" s="96">
        <f>'2017'!S233</f>
        <v>8.1645367848189192</v>
      </c>
      <c r="AQ234" s="106">
        <f t="shared" si="139"/>
        <v>9.7295756634774442</v>
      </c>
      <c r="AR234" s="36"/>
      <c r="AS234" s="38"/>
    </row>
    <row r="235" spans="2:45" x14ac:dyDescent="0.35">
      <c r="B235" s="4">
        <f>'2008'!G234</f>
        <v>2008</v>
      </c>
      <c r="C235" s="4">
        <v>8</v>
      </c>
      <c r="D235" s="2">
        <f t="shared" si="143"/>
        <v>19</v>
      </c>
      <c r="E235" s="2">
        <f t="shared" ref="E235:E250" si="151">E234+1</f>
        <v>231</v>
      </c>
      <c r="F235" s="35">
        <f>'2008'!R234</f>
        <v>5.9719916279069993</v>
      </c>
      <c r="G235" s="35">
        <f>'2009'!R234</f>
        <v>8.2078502823350981</v>
      </c>
      <c r="H235" s="35">
        <f>'2010'!R234</f>
        <v>7.5935168893106972</v>
      </c>
      <c r="I235" s="35">
        <f>'2011'!R234</f>
        <v>7.2542822631466475</v>
      </c>
      <c r="J235" s="35">
        <f>'2012'!R234</f>
        <v>4.4142633425879998</v>
      </c>
      <c r="K235" s="35">
        <f>'2013'!R234</f>
        <v>7.1991164953093492</v>
      </c>
      <c r="L235" s="35">
        <f>'2014'!R234</f>
        <v>6.1292739601687485</v>
      </c>
      <c r="M235" s="35">
        <f>'2015'!R234</f>
        <v>7.8939545438177969</v>
      </c>
      <c r="N235" s="35">
        <f>'2016'!R234</f>
        <v>7.1031996520359746</v>
      </c>
      <c r="O235" s="35">
        <f>'2017'!R234</f>
        <v>7.6318607888378986</v>
      </c>
      <c r="P235" s="107">
        <f t="shared" si="138"/>
        <v>6.9399309845457209</v>
      </c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36"/>
      <c r="AE235" s="36"/>
      <c r="AF235" s="36"/>
      <c r="AG235" s="96">
        <f>'2008'!S234</f>
        <v>7.0904908301254466</v>
      </c>
      <c r="AH235" s="96">
        <f>'2009'!S234</f>
        <v>14.549820064433378</v>
      </c>
      <c r="AI235" s="96">
        <f>'2010'!S234</f>
        <v>9.2236231736405188</v>
      </c>
      <c r="AJ235" s="96">
        <f>'2011'!S234</f>
        <v>13.683944825921547</v>
      </c>
      <c r="AK235" s="96">
        <f>'2012'!S234</f>
        <v>5.0582069359268464</v>
      </c>
      <c r="AL235" s="96">
        <f>'2013'!S234</f>
        <v>8.9182132371011633</v>
      </c>
      <c r="AM235" s="96">
        <f>'2014'!S234</f>
        <v>8.1085807355803396</v>
      </c>
      <c r="AN235" s="96">
        <f>'2015'!S234</f>
        <v>13.0908061515943</v>
      </c>
      <c r="AO235" s="96">
        <f>'2016'!S234</f>
        <v>12.724563927811918</v>
      </c>
      <c r="AP235" s="96">
        <f>'2017'!S234</f>
        <v>8.7765159534072197</v>
      </c>
      <c r="AQ235" s="106">
        <f t="shared" si="139"/>
        <v>10.122476583554269</v>
      </c>
      <c r="AR235" s="36"/>
      <c r="AS235" s="38"/>
    </row>
    <row r="236" spans="2:45" x14ac:dyDescent="0.35">
      <c r="B236" s="4">
        <f>'2008'!G235</f>
        <v>2008</v>
      </c>
      <c r="C236" s="4">
        <v>8</v>
      </c>
      <c r="D236" s="2">
        <f t="shared" si="143"/>
        <v>20</v>
      </c>
      <c r="E236" s="2">
        <f t="shared" si="151"/>
        <v>232</v>
      </c>
      <c r="F236" s="35">
        <f>'2008'!R235</f>
        <v>6.1971979444987495</v>
      </c>
      <c r="G236" s="35">
        <f>'2009'!R235</f>
        <v>6.9351308879242497</v>
      </c>
      <c r="H236" s="35">
        <f>'2010'!R235</f>
        <v>7.5135527280041998</v>
      </c>
      <c r="I236" s="35">
        <f>'2011'!R235</f>
        <v>6.3333749736757508</v>
      </c>
      <c r="J236" s="35">
        <f>'2012'!R235</f>
        <v>4.2815316261374994</v>
      </c>
      <c r="K236" s="35">
        <f>'2013'!R235</f>
        <v>6.9752417687574741</v>
      </c>
      <c r="L236" s="35">
        <f>'2014'!R235</f>
        <v>7.2862681732367998</v>
      </c>
      <c r="M236" s="35">
        <f>'2015'!R235</f>
        <v>7.6359450683294998</v>
      </c>
      <c r="N236" s="35">
        <f>'2016'!R235</f>
        <v>7.1194578200350493</v>
      </c>
      <c r="O236" s="35">
        <f>'2017'!R235</f>
        <v>6.6479183966061743</v>
      </c>
      <c r="P236" s="107">
        <f t="shared" si="138"/>
        <v>6.6925619387205444</v>
      </c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36"/>
      <c r="AE236" s="36"/>
      <c r="AF236" s="36"/>
      <c r="AG236" s="96">
        <f>'2008'!S235</f>
        <v>8.9148546196117433</v>
      </c>
      <c r="AH236" s="96">
        <f>'2009'!S235</f>
        <v>11.70226010436784</v>
      </c>
      <c r="AI236" s="96">
        <f>'2010'!S235</f>
        <v>8.5776170238598723</v>
      </c>
      <c r="AJ236" s="96">
        <f>'2011'!S235</f>
        <v>9.1390886018558302</v>
      </c>
      <c r="AK236" s="96">
        <f>'2012'!S235</f>
        <v>4.8319694736382148</v>
      </c>
      <c r="AL236" s="96">
        <f>'2013'!S235</f>
        <v>8.5836020486713487</v>
      </c>
      <c r="AM236" s="96">
        <f>'2014'!S235</f>
        <v>11.459984991642857</v>
      </c>
      <c r="AN236" s="96">
        <f>'2015'!S235</f>
        <v>10.087697538064289</v>
      </c>
      <c r="AO236" s="96">
        <f>'2016'!S235</f>
        <v>11.801554987077266</v>
      </c>
      <c r="AP236" s="96">
        <f>'2017'!S235</f>
        <v>7.6748745523620032</v>
      </c>
      <c r="AQ236" s="106">
        <f t="shared" si="139"/>
        <v>9.2773503941151265</v>
      </c>
      <c r="AR236" s="36"/>
      <c r="AS236" s="38"/>
    </row>
    <row r="237" spans="2:45" x14ac:dyDescent="0.35">
      <c r="B237" s="4">
        <f>'2008'!G236</f>
        <v>2008</v>
      </c>
      <c r="C237" s="4">
        <v>8</v>
      </c>
      <c r="D237" s="2">
        <f t="shared" si="143"/>
        <v>21</v>
      </c>
      <c r="E237" s="2">
        <f t="shared" si="151"/>
        <v>233</v>
      </c>
      <c r="F237" s="35">
        <f>'2008'!R236</f>
        <v>6.37439334939</v>
      </c>
      <c r="G237" s="35">
        <f>'2009'!R236</f>
        <v>6.8506495115354991</v>
      </c>
      <c r="H237" s="35">
        <f>'2010'!R236</f>
        <v>5.9312436220653</v>
      </c>
      <c r="I237" s="35">
        <f>'2011'!R236</f>
        <v>6.81905601839025</v>
      </c>
      <c r="J237" s="35">
        <f>'2012'!R236</f>
        <v>3.5396352224549998</v>
      </c>
      <c r="K237" s="35">
        <f>'2013'!R236</f>
        <v>6.7148447627642982</v>
      </c>
      <c r="L237" s="35">
        <f>'2014'!R236</f>
        <v>7.5076040996729985</v>
      </c>
      <c r="M237" s="35">
        <f>'2015'!R236</f>
        <v>0</v>
      </c>
      <c r="N237" s="35">
        <f>'2016'!R236</f>
        <v>7.2067789395719979</v>
      </c>
      <c r="O237" s="35">
        <f>'2017'!R236</f>
        <v>7.2926268993764998</v>
      </c>
      <c r="P237" s="107">
        <f t="shared" si="138"/>
        <v>5.8236832425221845</v>
      </c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36"/>
      <c r="AE237" s="36"/>
      <c r="AF237" s="36"/>
      <c r="AG237" s="96">
        <f>'2008'!S236</f>
        <v>7.3820247904501128</v>
      </c>
      <c r="AH237" s="96">
        <f>'2009'!S236</f>
        <v>12.731609898147084</v>
      </c>
      <c r="AI237" s="96">
        <f>'2010'!S236</f>
        <v>7.0177882383916064</v>
      </c>
      <c r="AJ237" s="96">
        <f>'2011'!S236</f>
        <v>10.47210607317062</v>
      </c>
      <c r="AK237" s="96">
        <f>'2012'!S236</f>
        <v>4.3608925026616756</v>
      </c>
      <c r="AL237" s="96">
        <f>'2013'!S236</f>
        <v>8.1299963036422156</v>
      </c>
      <c r="AM237" s="96">
        <f>'2014'!S236</f>
        <v>11.934339512748911</v>
      </c>
      <c r="AN237" s="96">
        <f>'2015'!S236</f>
        <v>0.58010952119309245</v>
      </c>
      <c r="AO237" s="96">
        <f>'2016'!S236</f>
        <v>8.9602314848229074</v>
      </c>
      <c r="AP237" s="96">
        <f>'2017'!S236</f>
        <v>8.6038704243259634</v>
      </c>
      <c r="AQ237" s="106">
        <f t="shared" si="139"/>
        <v>8.0172968749554201</v>
      </c>
      <c r="AR237" s="36"/>
      <c r="AS237" s="38"/>
    </row>
    <row r="238" spans="2:45" x14ac:dyDescent="0.35">
      <c r="B238" s="4">
        <f>'2008'!G237</f>
        <v>2008</v>
      </c>
      <c r="C238" s="4">
        <v>8</v>
      </c>
      <c r="D238" s="2">
        <f t="shared" si="143"/>
        <v>22</v>
      </c>
      <c r="E238" s="2">
        <f t="shared" si="151"/>
        <v>234</v>
      </c>
      <c r="F238" s="35">
        <f>'2008'!R237</f>
        <v>6.1128823262062495</v>
      </c>
      <c r="G238" s="35">
        <f>'2009'!R237</f>
        <v>6.7206914805622482</v>
      </c>
      <c r="H238" s="35">
        <f>'2010'!R237</f>
        <v>7.1189234650462474</v>
      </c>
      <c r="I238" s="35">
        <f>'2011'!R237</f>
        <v>7.0065903082715986</v>
      </c>
      <c r="J238" s="35">
        <f>'2012'!R237</f>
        <v>5.0682195509400003</v>
      </c>
      <c r="K238" s="35">
        <f>'2013'!R237</f>
        <v>7.0330173057323986</v>
      </c>
      <c r="L238" s="35">
        <f>'2014'!R237</f>
        <v>6.9854915127269237</v>
      </c>
      <c r="M238" s="35">
        <f>'2015'!R237</f>
        <v>0</v>
      </c>
      <c r="N238" s="35">
        <f>'2016'!R237</f>
        <v>7.4338896325139991</v>
      </c>
      <c r="O238" s="35">
        <f>'2017'!R237</f>
        <v>7.1360984594932484</v>
      </c>
      <c r="P238" s="107">
        <f t="shared" si="138"/>
        <v>6.0615804041492911</v>
      </c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36"/>
      <c r="AE238" s="36"/>
      <c r="AF238" s="36"/>
      <c r="AG238" s="96">
        <f>'2008'!S237</f>
        <v>7.2387689970233318</v>
      </c>
      <c r="AH238" s="96">
        <f>'2009'!S237</f>
        <v>12.960564314982177</v>
      </c>
      <c r="AI238" s="96">
        <f>'2010'!S237</f>
        <v>13.712349381400514</v>
      </c>
      <c r="AJ238" s="96">
        <f>'2011'!S237</f>
        <v>12.370200166453133</v>
      </c>
      <c r="AK238" s="96">
        <f>'2012'!S237</f>
        <v>9.4871642619828229</v>
      </c>
      <c r="AL238" s="96">
        <f>'2013'!S237</f>
        <v>9.4826575941092184</v>
      </c>
      <c r="AM238" s="96">
        <f>'2014'!S237</f>
        <v>11.478503116060427</v>
      </c>
      <c r="AN238" s="96">
        <f>'2015'!S237</f>
        <v>0.59847807242811013</v>
      </c>
      <c r="AO238" s="96">
        <f>'2016'!S237</f>
        <v>8.1669655794035378</v>
      </c>
      <c r="AP238" s="96">
        <f>'2017'!S237</f>
        <v>8.1620594364826662</v>
      </c>
      <c r="AQ238" s="106">
        <f t="shared" si="139"/>
        <v>9.3657710920325918</v>
      </c>
      <c r="AR238" s="36"/>
      <c r="AS238" s="38"/>
    </row>
    <row r="239" spans="2:45" x14ac:dyDescent="0.35">
      <c r="B239" s="4">
        <f>'2008'!G238</f>
        <v>2008</v>
      </c>
      <c r="C239" s="4">
        <v>8</v>
      </c>
      <c r="D239" s="2">
        <f t="shared" si="143"/>
        <v>23</v>
      </c>
      <c r="E239" s="2">
        <f t="shared" si="151"/>
        <v>235</v>
      </c>
      <c r="F239" s="35">
        <f>'2008'!R238</f>
        <v>6.2295207732674989</v>
      </c>
      <c r="G239" s="35">
        <f>'2009'!R238</f>
        <v>6.6743452712832019</v>
      </c>
      <c r="H239" s="35">
        <f>'2010'!R238</f>
        <v>7.1426951405888985</v>
      </c>
      <c r="I239" s="35">
        <f>'2011'!R238</f>
        <v>7.135021645786499</v>
      </c>
      <c r="J239" s="35">
        <f>'2012'!R238</f>
        <v>5.2556735402324986</v>
      </c>
      <c r="K239" s="35">
        <f>'2013'!R238</f>
        <v>6.9325284858131244</v>
      </c>
      <c r="L239" s="35">
        <f>'2014'!R238</f>
        <v>7.385212004915247</v>
      </c>
      <c r="M239" s="35">
        <f>'2015'!R238</f>
        <v>7.1188037508656237</v>
      </c>
      <c r="N239" s="35">
        <f>'2016'!R238</f>
        <v>6.2344281951866973</v>
      </c>
      <c r="O239" s="35">
        <f>'2017'!R238</f>
        <v>6.6383843592612006</v>
      </c>
      <c r="P239" s="107">
        <f t="shared" si="138"/>
        <v>6.6746613167200479</v>
      </c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36"/>
      <c r="AE239" s="36"/>
      <c r="AF239" s="36"/>
      <c r="AG239" s="96">
        <f>'2008'!S238</f>
        <v>7.3918088380334774</v>
      </c>
      <c r="AH239" s="96">
        <f>'2009'!S238</f>
        <v>14.06084379454399</v>
      </c>
      <c r="AI239" s="96">
        <f>'2010'!S238</f>
        <v>11.394173894824368</v>
      </c>
      <c r="AJ239" s="96">
        <f>'2011'!S238</f>
        <v>12.237480795008198</v>
      </c>
      <c r="AK239" s="96">
        <f>'2012'!S238</f>
        <v>9.5447677196526861</v>
      </c>
      <c r="AL239" s="96">
        <f>'2013'!S238</f>
        <v>7.0857669560408372</v>
      </c>
      <c r="AM239" s="96">
        <f>'2014'!S238</f>
        <v>11.82812726655262</v>
      </c>
      <c r="AN239" s="96">
        <f>'2015'!S238</f>
        <v>9.0312725429045546</v>
      </c>
      <c r="AO239" s="96">
        <f>'2016'!S238</f>
        <v>9.105450332035204</v>
      </c>
      <c r="AP239" s="96">
        <f>'2017'!S238</f>
        <v>8.7065636241650086</v>
      </c>
      <c r="AQ239" s="106">
        <f t="shared" si="139"/>
        <v>10.038625576376095</v>
      </c>
      <c r="AR239" s="36"/>
      <c r="AS239" s="38"/>
    </row>
    <row r="240" spans="2:45" x14ac:dyDescent="0.35">
      <c r="B240" s="4">
        <f>'2008'!G239</f>
        <v>2008</v>
      </c>
      <c r="C240" s="4">
        <v>8</v>
      </c>
      <c r="D240" s="2">
        <f t="shared" si="143"/>
        <v>24</v>
      </c>
      <c r="E240" s="2">
        <f t="shared" si="151"/>
        <v>236</v>
      </c>
      <c r="F240" s="35">
        <f>'2008'!R239</f>
        <v>6.2388400617899977</v>
      </c>
      <c r="G240" s="35">
        <f>'2009'!R239</f>
        <v>6.6093700620935998</v>
      </c>
      <c r="H240" s="35">
        <f>'2010'!R239</f>
        <v>7.3630654954184989</v>
      </c>
      <c r="I240" s="35">
        <f>'2011'!R239</f>
        <v>7.2625318594213493</v>
      </c>
      <c r="J240" s="35">
        <f>'2012'!R239</f>
        <v>5.6223488667037484</v>
      </c>
      <c r="K240" s="35">
        <f>'2013'!R239</f>
        <v>7.1750309844377975</v>
      </c>
      <c r="L240" s="35">
        <f>'2014'!R239</f>
        <v>6.0378713851670236</v>
      </c>
      <c r="M240" s="35">
        <f>'2015'!R239</f>
        <v>6.5872310424071241</v>
      </c>
      <c r="N240" s="35">
        <f>'2016'!R239</f>
        <v>6.8815284031102477</v>
      </c>
      <c r="O240" s="35">
        <f>'2017'!R239</f>
        <v>7.269573508917599</v>
      </c>
      <c r="P240" s="107">
        <f t="shared" si="138"/>
        <v>6.7047391669466974</v>
      </c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36"/>
      <c r="AE240" s="36"/>
      <c r="AF240" s="36"/>
      <c r="AG240" s="96">
        <f>'2008'!S239</f>
        <v>6.7252197492156576</v>
      </c>
      <c r="AH240" s="96">
        <f>'2009'!S239</f>
        <v>13.471658921664686</v>
      </c>
      <c r="AI240" s="96">
        <f>'2010'!S239</f>
        <v>9.8329076554270056</v>
      </c>
      <c r="AJ240" s="96">
        <f>'2011'!S239</f>
        <v>12.822738837997662</v>
      </c>
      <c r="AK240" s="96">
        <f>'2012'!S239</f>
        <v>9.3205596459396851</v>
      </c>
      <c r="AL240" s="96">
        <f>'2013'!S239</f>
        <v>10.230222208935814</v>
      </c>
      <c r="AM240" s="96">
        <f>'2014'!S239</f>
        <v>9.6310816392515726</v>
      </c>
      <c r="AN240" s="96">
        <f>'2015'!S239</f>
        <v>9.4337629851149636</v>
      </c>
      <c r="AO240" s="96">
        <f>'2016'!S239</f>
        <v>9.3890287886230261</v>
      </c>
      <c r="AP240" s="96">
        <f>'2017'!S239</f>
        <v>8.9727027678524944</v>
      </c>
      <c r="AQ240" s="106">
        <f t="shared" si="139"/>
        <v>9.9829883200022582</v>
      </c>
      <c r="AR240" s="36"/>
      <c r="AS240" s="38"/>
    </row>
    <row r="241" spans="2:55" x14ac:dyDescent="0.35">
      <c r="B241" s="4">
        <f>'2008'!G240</f>
        <v>2008</v>
      </c>
      <c r="C241" s="4">
        <v>8</v>
      </c>
      <c r="D241" s="2">
        <f t="shared" si="143"/>
        <v>25</v>
      </c>
      <c r="E241" s="2">
        <f t="shared" si="151"/>
        <v>237</v>
      </c>
      <c r="F241" s="35">
        <f>'2008'!R240</f>
        <v>5.123339643212999</v>
      </c>
      <c r="G241" s="35">
        <f>'2009'!R240</f>
        <v>5.4090044450471995</v>
      </c>
      <c r="H241" s="35">
        <f>'2010'!R240</f>
        <v>7.2761782937423991</v>
      </c>
      <c r="I241" s="35">
        <f>'2011'!R240</f>
        <v>6.9967886022971246</v>
      </c>
      <c r="J241" s="35">
        <f>'2012'!R240</f>
        <v>4.4742751404570003</v>
      </c>
      <c r="K241" s="35">
        <f>'2013'!R240</f>
        <v>6.7536290876924214</v>
      </c>
      <c r="L241" s="35">
        <f>'2014'!R240</f>
        <v>7.5016199868308258</v>
      </c>
      <c r="M241" s="35">
        <f>'2015'!R240</f>
        <v>6.6083590604902493</v>
      </c>
      <c r="N241" s="35">
        <f>'2016'!R240</f>
        <v>5.4698429460732747</v>
      </c>
      <c r="O241" s="35">
        <f>'2017'!R240</f>
        <v>5.8752979316892002</v>
      </c>
      <c r="P241" s="107">
        <f t="shared" si="138"/>
        <v>6.1488335137532699</v>
      </c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36"/>
      <c r="AE241" s="36"/>
      <c r="AF241" s="36"/>
      <c r="AG241" s="96">
        <f>'2008'!S240</f>
        <v>8.2899680533883231</v>
      </c>
      <c r="AH241" s="96">
        <f>'2009'!S240</f>
        <v>8.6072073518630798</v>
      </c>
      <c r="AI241" s="96">
        <f>'2010'!S240</f>
        <v>10.875822605823631</v>
      </c>
      <c r="AJ241" s="96">
        <f>'2011'!S240</f>
        <v>10.90929281558998</v>
      </c>
      <c r="AK241" s="96">
        <f>'2012'!S240</f>
        <v>7.330485499597426</v>
      </c>
      <c r="AL241" s="96">
        <f>'2013'!S240</f>
        <v>11.513043839908093</v>
      </c>
      <c r="AM241" s="96">
        <f>'2014'!S240</f>
        <v>10.491569359736609</v>
      </c>
      <c r="AN241" s="96">
        <f>'2015'!S240</f>
        <v>10.680431910153217</v>
      </c>
      <c r="AO241" s="96">
        <f>'2016'!S240</f>
        <v>7.4279141725364406</v>
      </c>
      <c r="AP241" s="96">
        <f>'2017'!S240</f>
        <v>7.899816941929692</v>
      </c>
      <c r="AQ241" s="106">
        <f t="shared" si="139"/>
        <v>9.4025552550526488</v>
      </c>
      <c r="AR241" s="36"/>
      <c r="AS241" s="38"/>
    </row>
    <row r="242" spans="2:55" x14ac:dyDescent="0.35">
      <c r="B242" s="4">
        <f>'2008'!G241</f>
        <v>2008</v>
      </c>
      <c r="C242" s="4">
        <v>8</v>
      </c>
      <c r="D242" s="2">
        <f t="shared" si="143"/>
        <v>26</v>
      </c>
      <c r="E242" s="2">
        <f t="shared" si="151"/>
        <v>238</v>
      </c>
      <c r="F242" s="35">
        <f>'2008'!R241</f>
        <v>5.2899265299442488</v>
      </c>
      <c r="G242" s="35">
        <f>'2009'!R241</f>
        <v>6.143959636361398</v>
      </c>
      <c r="H242" s="35">
        <f>'2010'!R241</f>
        <v>3.6313171305448493</v>
      </c>
      <c r="I242" s="35">
        <f>'2011'!R241</f>
        <v>6.7677188942249984</v>
      </c>
      <c r="J242" s="35">
        <f>'2012'!R241</f>
        <v>5.6237578105218748</v>
      </c>
      <c r="K242" s="35">
        <f>'2013'!R241</f>
        <v>6.8218262659218007</v>
      </c>
      <c r="L242" s="35">
        <f>'2014'!R241</f>
        <v>5.8992577119751495</v>
      </c>
      <c r="M242" s="35">
        <f>'2015'!R241</f>
        <v>6.7538523085953752</v>
      </c>
      <c r="N242" s="35">
        <f>'2016'!R241</f>
        <v>6.3200762630055003</v>
      </c>
      <c r="O242" s="35">
        <f>'2017'!R241</f>
        <v>6.7201652293025997</v>
      </c>
      <c r="P242" s="107">
        <f t="shared" si="138"/>
        <v>5.9971857780397793</v>
      </c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36"/>
      <c r="AE242" s="36"/>
      <c r="AF242" s="36"/>
      <c r="AG242" s="96">
        <f>'2008'!S241</f>
        <v>9.2939760302072756</v>
      </c>
      <c r="AH242" s="96">
        <f>'2009'!S241</f>
        <v>11.738112290823924</v>
      </c>
      <c r="AI242" s="96">
        <f>'2010'!S241</f>
        <v>5.8168925786411201</v>
      </c>
      <c r="AJ242" s="96">
        <f>'2011'!S241</f>
        <v>11.27972418910797</v>
      </c>
      <c r="AK242" s="96">
        <f>'2012'!S241</f>
        <v>8.5721978705392488</v>
      </c>
      <c r="AL242" s="96">
        <f>'2013'!S241</f>
        <v>9.1597220807378683</v>
      </c>
      <c r="AM242" s="96">
        <f>'2014'!S241</f>
        <v>7.7816091404238765</v>
      </c>
      <c r="AN242" s="96">
        <f>'2015'!S241</f>
        <v>12.061811783606389</v>
      </c>
      <c r="AO242" s="96">
        <f>'2016'!S241</f>
        <v>8.5664934029549418</v>
      </c>
      <c r="AP242" s="96">
        <f>'2017'!S241</f>
        <v>9.5260189628277967</v>
      </c>
      <c r="AQ242" s="106">
        <f t="shared" si="139"/>
        <v>9.3796558329870425</v>
      </c>
      <c r="AR242" s="36"/>
      <c r="AS242" s="38"/>
    </row>
    <row r="243" spans="2:55" x14ac:dyDescent="0.35">
      <c r="B243" s="4">
        <f>'2008'!G242</f>
        <v>2008</v>
      </c>
      <c r="C243" s="4">
        <v>8</v>
      </c>
      <c r="D243" s="2">
        <f t="shared" si="143"/>
        <v>27</v>
      </c>
      <c r="E243" s="2">
        <f t="shared" si="151"/>
        <v>239</v>
      </c>
      <c r="F243" s="35">
        <f>'2008'!R242</f>
        <v>5.4465900319799996</v>
      </c>
      <c r="G243" s="35">
        <f>'2009'!R242</f>
        <v>5.2972279899083983</v>
      </c>
      <c r="H243" s="35">
        <f>'2010'!R242</f>
        <v>5.1884118515848492</v>
      </c>
      <c r="I243" s="35">
        <f>'2011'!R242</f>
        <v>6.9161913678467251</v>
      </c>
      <c r="J243" s="35">
        <f>'2012'!R242</f>
        <v>5.9029773236549996</v>
      </c>
      <c r="K243" s="35">
        <f>'2013'!R242</f>
        <v>6.9272285241652485</v>
      </c>
      <c r="L243" s="35">
        <f>'2014'!R242</f>
        <v>6.1109742663427493</v>
      </c>
      <c r="M243" s="35">
        <f>'2015'!R242</f>
        <v>6.8327829988676987</v>
      </c>
      <c r="N243" s="35">
        <f>'2016'!R242</f>
        <v>4.3762325416870489</v>
      </c>
      <c r="O243" s="35">
        <f>'2017'!R242</f>
        <v>6.0223010518754991</v>
      </c>
      <c r="P243" s="107">
        <f t="shared" si="138"/>
        <v>5.9020917947913221</v>
      </c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36"/>
      <c r="AE243" s="36"/>
      <c r="AF243" s="36"/>
      <c r="AG243" s="96">
        <f>'2008'!S242</f>
        <v>9.0988465723944518</v>
      </c>
      <c r="AH243" s="96">
        <f>'2009'!S242</f>
        <v>10.481754979155902</v>
      </c>
      <c r="AI243" s="96">
        <f>'2010'!S242</f>
        <v>8.1792544879223108</v>
      </c>
      <c r="AJ243" s="96">
        <f>'2011'!S242</f>
        <v>11.953352499574109</v>
      </c>
      <c r="AK243" s="96">
        <f>'2012'!S242</f>
        <v>8.4702158697798389</v>
      </c>
      <c r="AL243" s="96">
        <f>'2013'!S242</f>
        <v>8.3733432883021877</v>
      </c>
      <c r="AM243" s="96">
        <f>'2014'!S242</f>
        <v>7.9278732887018828</v>
      </c>
      <c r="AN243" s="96">
        <f>'2015'!S242</f>
        <v>11.174061642147601</v>
      </c>
      <c r="AO243" s="96">
        <f>'2016'!S242</f>
        <v>6.5881601398975498</v>
      </c>
      <c r="AP243" s="96">
        <f>'2017'!S242</f>
        <v>7.3947228157852525</v>
      </c>
      <c r="AQ243" s="106">
        <f t="shared" si="139"/>
        <v>8.9641585583661101</v>
      </c>
      <c r="AR243" s="36"/>
      <c r="AS243" s="38"/>
    </row>
    <row r="244" spans="2:55" x14ac:dyDescent="0.35">
      <c r="B244" s="4">
        <f>'2008'!G243</f>
        <v>2008</v>
      </c>
      <c r="C244" s="4">
        <v>8</v>
      </c>
      <c r="D244" s="2">
        <f t="shared" si="143"/>
        <v>28</v>
      </c>
      <c r="E244" s="2">
        <f t="shared" si="151"/>
        <v>240</v>
      </c>
      <c r="F244" s="35">
        <f>'2008'!R243</f>
        <v>5.4591655462155009</v>
      </c>
      <c r="G244" s="35">
        <f>'2009'!R243</f>
        <v>6.6573755713079983</v>
      </c>
      <c r="H244" s="35">
        <f>'2010'!R243</f>
        <v>6.0149224837006479</v>
      </c>
      <c r="I244" s="35">
        <f>'2011'!R243</f>
        <v>7.0114191485747988</v>
      </c>
      <c r="J244" s="35">
        <f>'2012'!R243</f>
        <v>5.7068523441719998</v>
      </c>
      <c r="K244" s="35">
        <f>'2013'!R243</f>
        <v>6.9144970745354994</v>
      </c>
      <c r="L244" s="35">
        <f>'2014'!R243</f>
        <v>7.3689821999681993</v>
      </c>
      <c r="M244" s="35">
        <f>'2015'!R243</f>
        <v>6.8235281718270757</v>
      </c>
      <c r="N244" s="35">
        <f>'2016'!R243</f>
        <v>6.2422308585203989</v>
      </c>
      <c r="O244" s="35">
        <f>'2017'!R243</f>
        <v>7.0104182152409988</v>
      </c>
      <c r="P244" s="107">
        <f t="shared" si="138"/>
        <v>6.5209391614063126</v>
      </c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36"/>
      <c r="AE244" s="36"/>
      <c r="AF244" s="36"/>
      <c r="AG244" s="96">
        <f>'2008'!S243</f>
        <v>8.1826077835273239</v>
      </c>
      <c r="AH244" s="96">
        <f>'2009'!S243</f>
        <v>11.55639746532823</v>
      </c>
      <c r="AI244" s="96">
        <f>'2010'!S243</f>
        <v>10.627995967332685</v>
      </c>
      <c r="AJ244" s="96">
        <f>'2011'!S243</f>
        <v>11.518494285527105</v>
      </c>
      <c r="AK244" s="96">
        <f>'2012'!S243</f>
        <v>8.2382549887096417</v>
      </c>
      <c r="AL244" s="96">
        <f>'2013'!S243</f>
        <v>8.5791102556995913</v>
      </c>
      <c r="AM244" s="96">
        <f>'2014'!S243</f>
        <v>10.732145241347128</v>
      </c>
      <c r="AN244" s="96">
        <f>'2015'!S243</f>
        <v>10.9740203567909</v>
      </c>
      <c r="AO244" s="96">
        <f>'2016'!S243</f>
        <v>9.0264363048301508</v>
      </c>
      <c r="AP244" s="96">
        <f>'2017'!S243</f>
        <v>6.9687056140439303</v>
      </c>
      <c r="AQ244" s="106">
        <f t="shared" si="139"/>
        <v>9.64041682631367</v>
      </c>
      <c r="AR244" s="36"/>
      <c r="AS244" s="38"/>
    </row>
    <row r="245" spans="2:55" x14ac:dyDescent="0.35">
      <c r="B245" s="4">
        <f>'2008'!G244</f>
        <v>2008</v>
      </c>
      <c r="C245" s="4">
        <v>8</v>
      </c>
      <c r="D245" s="2">
        <f t="shared" si="143"/>
        <v>29</v>
      </c>
      <c r="E245" s="2">
        <f t="shared" si="151"/>
        <v>241</v>
      </c>
      <c r="F245" s="35">
        <f>'2008'!R244</f>
        <v>4.3411824397079997</v>
      </c>
      <c r="G245" s="35">
        <f>'2009'!R244</f>
        <v>6.6312926139847486</v>
      </c>
      <c r="H245" s="35">
        <f>'2010'!R244</f>
        <v>6.2019410817269982</v>
      </c>
      <c r="I245" s="35">
        <f>'2011'!R244</f>
        <v>6.2490303784123489</v>
      </c>
      <c r="J245" s="35">
        <f>'2012'!R244</f>
        <v>5.8484060748562499</v>
      </c>
      <c r="K245" s="35">
        <f>'2013'!R244</f>
        <v>6.9964945351560006</v>
      </c>
      <c r="L245" s="35">
        <f>'2014'!R244</f>
        <v>7.522456025097001</v>
      </c>
      <c r="M245" s="35">
        <f>'2015'!R244</f>
        <v>0</v>
      </c>
      <c r="N245" s="35">
        <f>'2016'!R244</f>
        <v>6.6972282378623982</v>
      </c>
      <c r="O245" s="35">
        <f>'2017'!R244</f>
        <v>6.9450311892700505</v>
      </c>
      <c r="P245" s="107">
        <f t="shared" si="138"/>
        <v>5.7433062576073795</v>
      </c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36"/>
      <c r="AE245" s="36"/>
      <c r="AF245" s="36"/>
      <c r="AG245" s="96">
        <f>'2008'!S244</f>
        <v>7.4525554453160385</v>
      </c>
      <c r="AH245" s="96">
        <f>'2009'!S244</f>
        <v>10.991530255809385</v>
      </c>
      <c r="AI245" s="96">
        <f>'2010'!S244</f>
        <v>9.3582287538986186</v>
      </c>
      <c r="AJ245" s="96">
        <f>'2011'!S244</f>
        <v>11.208556079290101</v>
      </c>
      <c r="AK245" s="96">
        <f>'2012'!S244</f>
        <v>8.350655416459718</v>
      </c>
      <c r="AL245" s="96">
        <f>'2013'!S244</f>
        <v>7.5504511491682029</v>
      </c>
      <c r="AM245" s="96">
        <f>'2014'!S244</f>
        <v>11.81913220505144</v>
      </c>
      <c r="AN245" s="96">
        <f>'2015'!S244</f>
        <v>0.58541850953496144</v>
      </c>
      <c r="AO245" s="96">
        <f>'2016'!S244</f>
        <v>9.7809542038389967</v>
      </c>
      <c r="AP245" s="96">
        <f>'2017'!S244</f>
        <v>7.9627197042552558</v>
      </c>
      <c r="AQ245" s="106">
        <f t="shared" si="139"/>
        <v>8.5060201722622715</v>
      </c>
      <c r="AR245" s="36"/>
      <c r="AS245" s="38"/>
    </row>
    <row r="246" spans="2:55" x14ac:dyDescent="0.35">
      <c r="B246" s="4">
        <f>'2008'!G245</f>
        <v>2008</v>
      </c>
      <c r="C246" s="4">
        <v>8</v>
      </c>
      <c r="D246" s="4">
        <f t="shared" si="143"/>
        <v>30</v>
      </c>
      <c r="E246" s="4">
        <f t="shared" si="151"/>
        <v>242</v>
      </c>
      <c r="F246" s="50">
        <f>'2008'!R245</f>
        <v>5.505297866158501</v>
      </c>
      <c r="G246" s="50">
        <f>'2009'!R245</f>
        <v>6.7341375317624976</v>
      </c>
      <c r="H246" s="50">
        <f>'2010'!R245</f>
        <v>6.3516623891242485</v>
      </c>
      <c r="I246" s="50">
        <f>'2011'!R245</f>
        <v>6.8454292365575986</v>
      </c>
      <c r="J246" s="50">
        <f>'2012'!R245</f>
        <v>6.1800051464043726</v>
      </c>
      <c r="K246" s="50">
        <f>'2013'!R245</f>
        <v>6.8293451759514747</v>
      </c>
      <c r="L246" s="50">
        <f>'2014'!R245</f>
        <v>7.2030401736232497</v>
      </c>
      <c r="M246" s="50">
        <f>'2015'!R245</f>
        <v>0</v>
      </c>
      <c r="N246" s="50">
        <f>'2016'!R245</f>
        <v>6.7915444718448734</v>
      </c>
      <c r="O246" s="35">
        <f>'2017'!R245</f>
        <v>6.8591160667406239</v>
      </c>
      <c r="P246" s="107">
        <f t="shared" si="138"/>
        <v>5.9299578058167448</v>
      </c>
      <c r="Q246" s="94"/>
      <c r="AC246" s="94"/>
      <c r="AD246" s="36"/>
      <c r="AE246" s="36"/>
      <c r="AF246" s="36"/>
      <c r="AG246" s="96">
        <f>'2008'!S245</f>
        <v>6.9224434099342798</v>
      </c>
      <c r="AH246" s="96">
        <f>'2009'!S245</f>
        <v>10.718334534693032</v>
      </c>
      <c r="AI246" s="96">
        <f>'2010'!S245</f>
        <v>8.8949111958960945</v>
      </c>
      <c r="AJ246" s="96">
        <f>'2011'!S245</f>
        <v>11.651458418565705</v>
      </c>
      <c r="AK246" s="96">
        <f>'2012'!S245</f>
        <v>9.5203780740551203</v>
      </c>
      <c r="AL246" s="96">
        <f>'2013'!S245</f>
        <v>6.612319396536642</v>
      </c>
      <c r="AM246" s="96">
        <f>'2014'!S245</f>
        <v>11.697796039607239</v>
      </c>
      <c r="AN246" s="96">
        <f>'2015'!S245</f>
        <v>0.55686434442270061</v>
      </c>
      <c r="AO246" s="96">
        <f>'2016'!S245</f>
        <v>10.627031664247603</v>
      </c>
      <c r="AP246" s="96">
        <f>'2017'!S245</f>
        <v>7.7460342232631936</v>
      </c>
      <c r="AQ246" s="106">
        <f t="shared" si="139"/>
        <v>8.4947571301221618</v>
      </c>
      <c r="AR246" s="36"/>
    </row>
    <row r="247" spans="2:55" x14ac:dyDescent="0.35">
      <c r="B247" s="4">
        <f>'2008'!G246</f>
        <v>2008</v>
      </c>
      <c r="C247" s="1">
        <v>8</v>
      </c>
      <c r="D247" s="1">
        <f t="shared" si="143"/>
        <v>31</v>
      </c>
      <c r="E247" s="1">
        <f t="shared" si="151"/>
        <v>243</v>
      </c>
      <c r="F247" s="48">
        <f>'2008'!R246</f>
        <v>4.3943576369850001</v>
      </c>
      <c r="G247" s="48">
        <f>'2009'!R246</f>
        <v>6.4719104336029503</v>
      </c>
      <c r="H247" s="48">
        <f>'2010'!R246</f>
        <v>5.9381637156242988</v>
      </c>
      <c r="I247" s="48">
        <f>'2011'!R246</f>
        <v>6.7243287043290758</v>
      </c>
      <c r="J247" s="48">
        <f>'2012'!R246</f>
        <v>5.4327547562129999</v>
      </c>
      <c r="K247" s="48">
        <f>'2013'!R246</f>
        <v>6.9519730155572228</v>
      </c>
      <c r="L247" s="48">
        <f>'2014'!R246</f>
        <v>6.9528356943603731</v>
      </c>
      <c r="M247" s="48">
        <f>'2015'!R246</f>
        <v>0</v>
      </c>
      <c r="N247" s="48">
        <f>'2016'!R246</f>
        <v>6.1107821097348731</v>
      </c>
      <c r="O247" s="48">
        <f>'2017'!R246</f>
        <v>6.7667263101879005</v>
      </c>
      <c r="P247" s="107">
        <f t="shared" si="138"/>
        <v>5.5743832376594691</v>
      </c>
      <c r="Q247" s="94"/>
      <c r="AC247" s="94"/>
      <c r="AD247" s="36"/>
      <c r="AE247" s="36"/>
      <c r="AF247" s="36"/>
      <c r="AG247" s="97">
        <f>'2008'!S246</f>
        <v>5.3221171993509122</v>
      </c>
      <c r="AH247" s="97">
        <f>'2009'!S246</f>
        <v>12.061616147551927</v>
      </c>
      <c r="AI247" s="97">
        <f>'2010'!S246</f>
        <v>8.5930751085541655</v>
      </c>
      <c r="AJ247" s="97">
        <f>'2011'!S246</f>
        <v>10.840596428724469</v>
      </c>
      <c r="AK247" s="97">
        <f>'2012'!S246</f>
        <v>7.8594542106036851</v>
      </c>
      <c r="AL247" s="97">
        <f>'2013'!S246</f>
        <v>9.6360970286386962</v>
      </c>
      <c r="AM247" s="97">
        <f>'2014'!S246</f>
        <v>11.188725366166924</v>
      </c>
      <c r="AN247" s="97">
        <f>'2015'!S246</f>
        <v>0.56767673328964607</v>
      </c>
      <c r="AO247" s="97">
        <f>'2016'!S246</f>
        <v>9.18799873063994</v>
      </c>
      <c r="AP247" s="97">
        <f>'2017'!S246</f>
        <v>8.7975915779528684</v>
      </c>
      <c r="AQ247" s="111">
        <f t="shared" si="139"/>
        <v>8.4054948531473244</v>
      </c>
      <c r="AR247" s="36"/>
    </row>
    <row r="248" spans="2:55" ht="15.5" x14ac:dyDescent="0.35">
      <c r="B248" s="4">
        <f>'2008'!G247</f>
        <v>2008</v>
      </c>
      <c r="C248" s="4">
        <v>9</v>
      </c>
      <c r="D248" s="2">
        <v>1</v>
      </c>
      <c r="E248" s="2">
        <f>E247+1</f>
        <v>244</v>
      </c>
      <c r="F248" s="35">
        <f>'2008'!R247</f>
        <v>4.9907994694514999</v>
      </c>
      <c r="G248" s="35">
        <f>'2009'!R247</f>
        <v>6.3957533060241003</v>
      </c>
      <c r="H248" s="35">
        <f>'2010'!R247</f>
        <v>6.0400278366073499</v>
      </c>
      <c r="I248" s="35">
        <f>'2011'!R247</f>
        <v>6.4504903129191007</v>
      </c>
      <c r="J248" s="35">
        <f>'2012'!R247</f>
        <v>5.4686284917547479</v>
      </c>
      <c r="K248" s="35">
        <f>'2013'!R247</f>
        <v>6.4291303562849986</v>
      </c>
      <c r="L248" s="35">
        <f>'2014'!R247</f>
        <v>7.3598046039220497</v>
      </c>
      <c r="M248" s="35">
        <f>'2015'!R247</f>
        <v>6.8719563027950246</v>
      </c>
      <c r="N248" s="35">
        <f>'2016'!R247</f>
        <v>6.5618264654407481</v>
      </c>
      <c r="O248" s="35">
        <f>'2017'!R247</f>
        <v>6.9675590651719483</v>
      </c>
      <c r="P248" s="107">
        <f t="shared" si="138"/>
        <v>6.3535976210371574</v>
      </c>
      <c r="Q248" s="94"/>
      <c r="R248" s="62" t="s">
        <v>62</v>
      </c>
      <c r="S248" s="45">
        <f t="shared" ref="S248:AB248" si="152">AVERAGE(F217:F247)</f>
        <v>5.7582036082752097</v>
      </c>
      <c r="T248" s="45">
        <f t="shared" si="152"/>
        <v>7.0310019486926167</v>
      </c>
      <c r="U248" s="45">
        <f t="shared" si="152"/>
        <v>7.2031389907975214</v>
      </c>
      <c r="V248" s="45">
        <f t="shared" si="152"/>
        <v>7.168210171462805</v>
      </c>
      <c r="W248" s="45">
        <f t="shared" si="152"/>
        <v>5.6326392956711615</v>
      </c>
      <c r="X248" s="45">
        <f t="shared" si="152"/>
        <v>6.4695511354447897</v>
      </c>
      <c r="Y248" s="45">
        <f t="shared" si="152"/>
        <v>7.1040187069520959</v>
      </c>
      <c r="Z248" s="45">
        <f t="shared" si="152"/>
        <v>4.741672108874428</v>
      </c>
      <c r="AA248" s="45">
        <f t="shared" si="152"/>
        <v>7.1225069887349619</v>
      </c>
      <c r="AB248" s="45">
        <f t="shared" si="152"/>
        <v>7.5615423030532183</v>
      </c>
      <c r="AC248" s="94"/>
      <c r="AD248" s="36"/>
      <c r="AE248" s="36"/>
      <c r="AF248" s="36"/>
      <c r="AG248" s="96">
        <f>'2008'!S247</f>
        <v>6.6905814006238487</v>
      </c>
      <c r="AH248" s="96">
        <f>'2009'!S247</f>
        <v>10.78193861674748</v>
      </c>
      <c r="AI248" s="96">
        <f>'2010'!S247</f>
        <v>8.4498369993871201</v>
      </c>
      <c r="AJ248" s="96">
        <f>'2011'!S247</f>
        <v>12.171919980031102</v>
      </c>
      <c r="AK248" s="96">
        <f>'2012'!S247</f>
        <v>7.847952405617316</v>
      </c>
      <c r="AL248" s="96">
        <f>'2013'!S247</f>
        <v>7.944308979873588</v>
      </c>
      <c r="AM248" s="96">
        <f>'2014'!S247</f>
        <v>12.582816542571063</v>
      </c>
      <c r="AN248" s="96">
        <f>'2015'!S247</f>
        <v>11.859371624344403</v>
      </c>
      <c r="AO248" s="96">
        <f>'2016'!S247</f>
        <v>9.0051976528890876</v>
      </c>
      <c r="AP248" s="96">
        <f>'2017'!S247</f>
        <v>9.0397851281828068</v>
      </c>
      <c r="AQ248" s="106">
        <f t="shared" si="139"/>
        <v>9.6373709330267818</v>
      </c>
      <c r="AR248" s="36"/>
      <c r="AS248" s="62" t="s">
        <v>62</v>
      </c>
      <c r="AT248" s="98">
        <f t="shared" ref="AT248:BC248" si="153">AVERAGE(AG217:AG247)</f>
        <v>7.9896800772289707</v>
      </c>
      <c r="AU248" s="98">
        <f t="shared" si="153"/>
        <v>12.753179380122775</v>
      </c>
      <c r="AV248" s="98">
        <f t="shared" si="153"/>
        <v>9.4294435835957735</v>
      </c>
      <c r="AW248" s="98">
        <f t="shared" si="153"/>
        <v>11.660199540000136</v>
      </c>
      <c r="AX248" s="98">
        <f t="shared" si="153"/>
        <v>7.8682113203769521</v>
      </c>
      <c r="AY248" s="98">
        <f t="shared" si="153"/>
        <v>8.2102782669684728</v>
      </c>
      <c r="AZ248" s="98">
        <f t="shared" si="153"/>
        <v>11.132735082813532</v>
      </c>
      <c r="BA248" s="98">
        <f t="shared" si="153"/>
        <v>7.5285185458179553</v>
      </c>
      <c r="BB248" s="98">
        <f t="shared" si="153"/>
        <v>10.973349352311345</v>
      </c>
      <c r="BC248" s="98">
        <f t="shared" si="153"/>
        <v>9.0233427899785106</v>
      </c>
    </row>
    <row r="249" spans="2:55" ht="15.5" x14ac:dyDescent="0.35">
      <c r="B249" s="4">
        <f>'2008'!G248</f>
        <v>2008</v>
      </c>
      <c r="C249" s="4">
        <v>9</v>
      </c>
      <c r="D249" s="2">
        <f t="shared" ref="D249:D277" si="154">D248+1</f>
        <v>2</v>
      </c>
      <c r="E249" s="2">
        <f t="shared" si="151"/>
        <v>245</v>
      </c>
      <c r="F249" s="35">
        <f>'2008'!R248</f>
        <v>4.8398711975459996</v>
      </c>
      <c r="G249" s="35">
        <f>'2009'!R248</f>
        <v>6.6059927715784497</v>
      </c>
      <c r="H249" s="35">
        <f>'2010'!R248</f>
        <v>4.6514517594306746</v>
      </c>
      <c r="I249" s="35">
        <f>'2011'!R248</f>
        <v>6.4458165485237231</v>
      </c>
      <c r="J249" s="35">
        <f>'2012'!R248</f>
        <v>5.4243416119500001</v>
      </c>
      <c r="K249" s="35">
        <f>'2013'!R248</f>
        <v>6.6649481378473476</v>
      </c>
      <c r="L249" s="35">
        <f>'2014'!R248</f>
        <v>7.0899904507376972</v>
      </c>
      <c r="M249" s="35">
        <f>'2015'!R248</f>
        <v>6.9856436418241481</v>
      </c>
      <c r="N249" s="35">
        <f>'2016'!R248</f>
        <v>6.7806367296251988</v>
      </c>
      <c r="O249" s="35">
        <f>'2017'!R248</f>
        <v>6.9540582524080508</v>
      </c>
      <c r="P249" s="107">
        <f t="shared" si="138"/>
        <v>6.2442751101471288</v>
      </c>
      <c r="Q249" s="94"/>
      <c r="R249" s="63" t="s">
        <v>61</v>
      </c>
      <c r="S249" s="64">
        <f t="shared" ref="S249:AB249" si="155">SUM(F217:F247)</f>
        <v>178.5043118565315</v>
      </c>
      <c r="T249" s="64">
        <f t="shared" si="155"/>
        <v>217.96106040947112</v>
      </c>
      <c r="U249" s="64">
        <f t="shared" si="155"/>
        <v>223.29730871472316</v>
      </c>
      <c r="V249" s="64">
        <f t="shared" si="155"/>
        <v>222.21451531534694</v>
      </c>
      <c r="W249" s="64">
        <f t="shared" si="155"/>
        <v>174.611818165806</v>
      </c>
      <c r="X249" s="64">
        <f t="shared" si="155"/>
        <v>200.55608519878848</v>
      </c>
      <c r="Y249" s="64">
        <f t="shared" si="155"/>
        <v>220.22457991551497</v>
      </c>
      <c r="Z249" s="64">
        <f t="shared" si="155"/>
        <v>146.99183537510726</v>
      </c>
      <c r="AA249" s="64">
        <f t="shared" si="155"/>
        <v>220.79771665078383</v>
      </c>
      <c r="AB249" s="64">
        <f t="shared" si="155"/>
        <v>234.40781139464977</v>
      </c>
      <c r="AC249" s="94"/>
      <c r="AD249" s="36"/>
      <c r="AE249" s="36"/>
      <c r="AF249" s="36"/>
      <c r="AG249" s="96">
        <f>'2008'!S248</f>
        <v>6.3990323788089114</v>
      </c>
      <c r="AH249" s="96">
        <f>'2009'!S248</f>
        <v>11.378553909472556</v>
      </c>
      <c r="AI249" s="96">
        <f>'2010'!S248</f>
        <v>6.5264765465893815</v>
      </c>
      <c r="AJ249" s="96">
        <f>'2011'!S248</f>
        <v>9.741939833678531</v>
      </c>
      <c r="AK249" s="96">
        <f>'2012'!S248</f>
        <v>7.4418276971811395</v>
      </c>
      <c r="AL249" s="96">
        <f>'2013'!S248</f>
        <v>7.7163788321006148</v>
      </c>
      <c r="AM249" s="96">
        <f>'2014'!S248</f>
        <v>10.876965464871891</v>
      </c>
      <c r="AN249" s="96">
        <f>'2015'!S248</f>
        <v>11.873685327125663</v>
      </c>
      <c r="AO249" s="96">
        <f>'2016'!S248</f>
        <v>11.478379764561318</v>
      </c>
      <c r="AP249" s="96">
        <f>'2017'!S248</f>
        <v>9.0270614181406739</v>
      </c>
      <c r="AQ249" s="106">
        <f t="shared" si="139"/>
        <v>9.246030117253067</v>
      </c>
      <c r="AR249" s="36"/>
      <c r="AS249" s="63" t="s">
        <v>61</v>
      </c>
      <c r="AT249" s="99">
        <f t="shared" ref="AT249:BC249" si="156">SUM(AG217:AG247)</f>
        <v>247.68008239409809</v>
      </c>
      <c r="AU249" s="99">
        <f t="shared" si="156"/>
        <v>395.34856078380602</v>
      </c>
      <c r="AV249" s="99">
        <f t="shared" si="156"/>
        <v>292.31275109146895</v>
      </c>
      <c r="AW249" s="99">
        <f t="shared" si="156"/>
        <v>361.46618574000422</v>
      </c>
      <c r="AX249" s="99">
        <f t="shared" si="156"/>
        <v>243.91455093168551</v>
      </c>
      <c r="AY249" s="99">
        <f t="shared" si="156"/>
        <v>254.51862627602264</v>
      </c>
      <c r="AZ249" s="99">
        <f t="shared" si="156"/>
        <v>345.11478756721948</v>
      </c>
      <c r="BA249" s="99">
        <f t="shared" si="156"/>
        <v>233.38407492035662</v>
      </c>
      <c r="BB249" s="99">
        <f t="shared" si="156"/>
        <v>340.1738299216517</v>
      </c>
      <c r="BC249" s="99">
        <f t="shared" si="156"/>
        <v>279.72362648933381</v>
      </c>
    </row>
    <row r="250" spans="2:55" x14ac:dyDescent="0.35">
      <c r="B250" s="4">
        <f>'2008'!G249</f>
        <v>2008</v>
      </c>
      <c r="C250" s="4">
        <v>9</v>
      </c>
      <c r="D250" s="2">
        <f t="shared" si="154"/>
        <v>3</v>
      </c>
      <c r="E250" s="2">
        <f t="shared" si="151"/>
        <v>246</v>
      </c>
      <c r="F250" s="35">
        <f>'2008'!R249</f>
        <v>4.9578246588374997</v>
      </c>
      <c r="G250" s="35">
        <f>'2009'!R249</f>
        <v>6.1930446605255991</v>
      </c>
      <c r="H250" s="35">
        <f>'2010'!R249</f>
        <v>6.0732170276924995</v>
      </c>
      <c r="I250" s="35">
        <f>'2011'!R249</f>
        <v>6.0096101208914989</v>
      </c>
      <c r="J250" s="35">
        <f>'2012'!R249</f>
        <v>5.0172544616129997</v>
      </c>
      <c r="K250" s="35">
        <f>'2013'!R249</f>
        <v>6.6981115443397501</v>
      </c>
      <c r="L250" s="35">
        <f>'2014'!R249</f>
        <v>6.0218722909331985</v>
      </c>
      <c r="M250" s="35">
        <f>'2015'!R249</f>
        <v>7.1541552870122977</v>
      </c>
      <c r="N250" s="35">
        <f>'2016'!R249</f>
        <v>6.7230716440406253</v>
      </c>
      <c r="O250" s="35">
        <f>'2017'!R249</f>
        <v>6.5513758472153985</v>
      </c>
      <c r="P250" s="107">
        <f t="shared" si="138"/>
        <v>6.1399537543101363</v>
      </c>
      <c r="Q250" s="94"/>
      <c r="R250" s="109" t="s">
        <v>63</v>
      </c>
      <c r="S250" s="110">
        <f t="shared" ref="S250:AB250" si="157">STDEV(F217:F247)</f>
        <v>0.51053515146870365</v>
      </c>
      <c r="T250" s="110">
        <f t="shared" si="157"/>
        <v>0.71820140525984166</v>
      </c>
      <c r="U250" s="110">
        <f t="shared" si="157"/>
        <v>1.026064745909173</v>
      </c>
      <c r="V250" s="110">
        <f t="shared" si="157"/>
        <v>0.78453800262010887</v>
      </c>
      <c r="W250" s="110">
        <f t="shared" si="157"/>
        <v>0.7109936964950343</v>
      </c>
      <c r="X250" s="110">
        <f t="shared" si="157"/>
        <v>1.4562170646608978</v>
      </c>
      <c r="Y250" s="110">
        <f t="shared" si="157"/>
        <v>1.4847868465468632</v>
      </c>
      <c r="Z250" s="110">
        <f t="shared" si="157"/>
        <v>3.5932140402605799</v>
      </c>
      <c r="AA250" s="110">
        <f t="shared" si="157"/>
        <v>0.90306347558701294</v>
      </c>
      <c r="AB250" s="110">
        <f t="shared" si="157"/>
        <v>0.84196446097771671</v>
      </c>
      <c r="AC250" s="94"/>
      <c r="AD250" s="36"/>
      <c r="AE250" s="36"/>
      <c r="AF250" s="36"/>
      <c r="AG250" s="96">
        <f>'2008'!S249</f>
        <v>6.9316897256325918</v>
      </c>
      <c r="AH250" s="96">
        <f>'2009'!S249</f>
        <v>11.266473121307374</v>
      </c>
      <c r="AI250" s="96">
        <f>'2010'!S249</f>
        <v>8.4670124074847148</v>
      </c>
      <c r="AJ250" s="96">
        <f>'2011'!S249</f>
        <v>10.182358215081248</v>
      </c>
      <c r="AK250" s="96">
        <f>'2012'!S249</f>
        <v>9.0937471468349624</v>
      </c>
      <c r="AL250" s="96">
        <f>'2013'!S249</f>
        <v>9.5119589947115575</v>
      </c>
      <c r="AM250" s="96">
        <f>'2014'!S249</f>
        <v>9.729754111812781</v>
      </c>
      <c r="AN250" s="96">
        <f>'2015'!S249</f>
        <v>10.766000153513426</v>
      </c>
      <c r="AO250" s="96">
        <f>'2016'!S249</f>
        <v>12.188967098594325</v>
      </c>
      <c r="AP250" s="96">
        <f>'2017'!S249</f>
        <v>11.178105444562176</v>
      </c>
      <c r="AQ250" s="106">
        <f t="shared" si="139"/>
        <v>9.9316066419535183</v>
      </c>
      <c r="AR250" s="36"/>
      <c r="AS250" s="109" t="s">
        <v>63</v>
      </c>
      <c r="AT250" s="110">
        <f t="shared" ref="AT250:BC250" si="158">STDEV(AG217:AG247)</f>
        <v>1.0133417896061434</v>
      </c>
      <c r="AU250" s="110">
        <f t="shared" si="158"/>
        <v>1.5647375938126307</v>
      </c>
      <c r="AV250" s="110">
        <f t="shared" si="158"/>
        <v>1.4915005771746415</v>
      </c>
      <c r="AW250" s="110">
        <f t="shared" si="158"/>
        <v>1.4960563979064045</v>
      </c>
      <c r="AX250" s="110">
        <f t="shared" si="158"/>
        <v>1.442170731759387</v>
      </c>
      <c r="AY250" s="110">
        <f t="shared" si="158"/>
        <v>1.8241976779722726</v>
      </c>
      <c r="AZ250" s="110">
        <f t="shared" si="158"/>
        <v>2.5065527974569419</v>
      </c>
      <c r="BA250" s="110">
        <f t="shared" si="158"/>
        <v>5.295170214575629</v>
      </c>
      <c r="BB250" s="110">
        <f t="shared" si="158"/>
        <v>2.0426590472844417</v>
      </c>
      <c r="BC250" s="110">
        <f t="shared" si="158"/>
        <v>1.5993108241382801</v>
      </c>
    </row>
    <row r="251" spans="2:55" x14ac:dyDescent="0.35">
      <c r="B251" s="4">
        <f>'2008'!G250</f>
        <v>2008</v>
      </c>
      <c r="C251" s="4">
        <v>9</v>
      </c>
      <c r="D251" s="2">
        <f t="shared" si="154"/>
        <v>4</v>
      </c>
      <c r="E251" s="2">
        <f t="shared" ref="E251:E265" si="159">E250+1</f>
        <v>247</v>
      </c>
      <c r="F251" s="35">
        <f>'2008'!R250</f>
        <v>4.1621213353556241</v>
      </c>
      <c r="G251" s="35">
        <f>'2009'!R250</f>
        <v>6.9020197873199987</v>
      </c>
      <c r="H251" s="35">
        <f>'2010'!R250</f>
        <v>5.7607897831241983</v>
      </c>
      <c r="I251" s="35">
        <f>'2011'!R250</f>
        <v>6.0497903745575998</v>
      </c>
      <c r="J251" s="35">
        <f>'2012'!R250</f>
        <v>5.2250119759395002</v>
      </c>
      <c r="K251" s="35">
        <f>'2013'!R250</f>
        <v>6.340383471552749</v>
      </c>
      <c r="L251" s="35">
        <f>'2014'!R250</f>
        <v>6.653216516497424</v>
      </c>
      <c r="M251" s="35">
        <f>'2015'!R250</f>
        <v>7.1305287418917009</v>
      </c>
      <c r="N251" s="35">
        <f>'2016'!R250</f>
        <v>6.4306086729359997</v>
      </c>
      <c r="O251" s="35">
        <f>'2017'!R250</f>
        <v>7.2196859699999978</v>
      </c>
      <c r="P251" s="107">
        <f t="shared" si="138"/>
        <v>6.1874156629174788</v>
      </c>
      <c r="Q251" s="94"/>
      <c r="R251" s="109" t="s">
        <v>59</v>
      </c>
      <c r="S251" s="110">
        <f t="shared" ref="S251:AB251" si="160">(STDEV(F217:F247))/SQRT(31)</f>
        <v>9.1694820074821798E-2</v>
      </c>
      <c r="T251" s="110">
        <f t="shared" si="160"/>
        <v>0.12899278030774802</v>
      </c>
      <c r="U251" s="110">
        <f t="shared" si="160"/>
        <v>0.18428666858804307</v>
      </c>
      <c r="V251" s="110">
        <f t="shared" si="160"/>
        <v>0.14090718491206738</v>
      </c>
      <c r="W251" s="110">
        <f t="shared" si="160"/>
        <v>0.12769823759812376</v>
      </c>
      <c r="X251" s="110">
        <f t="shared" si="160"/>
        <v>0.26154430571496418</v>
      </c>
      <c r="Y251" s="110">
        <f t="shared" si="160"/>
        <v>0.26667559001943208</v>
      </c>
      <c r="Z251" s="110">
        <f t="shared" si="160"/>
        <v>0.64536029294784958</v>
      </c>
      <c r="AA251" s="110">
        <f t="shared" si="160"/>
        <v>0.16219498828215453</v>
      </c>
      <c r="AB251" s="110">
        <f t="shared" si="160"/>
        <v>0.15122128130971355</v>
      </c>
      <c r="AC251" s="94"/>
      <c r="AD251" s="36"/>
      <c r="AE251" s="36"/>
      <c r="AF251" s="36"/>
      <c r="AG251" s="96">
        <f>'2008'!S250</f>
        <v>5.8112994521114612</v>
      </c>
      <c r="AH251" s="96">
        <f>'2009'!S250</f>
        <v>11.746470998364916</v>
      </c>
      <c r="AI251" s="96">
        <f>'2010'!S250</f>
        <v>8.6885121716750398</v>
      </c>
      <c r="AJ251" s="96">
        <f>'2011'!S250</f>
        <v>9.305221524942338</v>
      </c>
      <c r="AK251" s="96">
        <f>'2012'!S250</f>
        <v>8.9130369286015512</v>
      </c>
      <c r="AL251" s="96">
        <f>'2013'!S250</f>
        <v>8.2367719611463261</v>
      </c>
      <c r="AM251" s="96">
        <f>'2014'!S250</f>
        <v>10.316999498384311</v>
      </c>
      <c r="AN251" s="96">
        <f>'2015'!S250</f>
        <v>10.433240073943807</v>
      </c>
      <c r="AO251" s="96">
        <f>'2016'!S250</f>
        <v>10.437258876595163</v>
      </c>
      <c r="AP251" s="96">
        <f>'2017'!S250</f>
        <v>8.7428242002573935</v>
      </c>
      <c r="AQ251" s="106">
        <f t="shared" si="139"/>
        <v>9.2631635686022289</v>
      </c>
      <c r="AR251" s="36"/>
      <c r="AS251" s="109" t="s">
        <v>59</v>
      </c>
      <c r="AT251" s="110">
        <f t="shared" ref="AT251:BC251" si="161">(STDEV(AG217:AG247))/SQRT(31)</f>
        <v>0.18200155817856398</v>
      </c>
      <c r="AU251" s="110">
        <f t="shared" si="161"/>
        <v>0.28103516812936657</v>
      </c>
      <c r="AV251" s="110">
        <f t="shared" si="161"/>
        <v>0.2678814116365606</v>
      </c>
      <c r="AW251" s="110">
        <f t="shared" si="161"/>
        <v>0.26869966119506872</v>
      </c>
      <c r="AX251" s="110">
        <f t="shared" si="161"/>
        <v>0.25902150985181971</v>
      </c>
      <c r="AY251" s="110">
        <f t="shared" si="161"/>
        <v>0.3276355749087515</v>
      </c>
      <c r="AZ251" s="110">
        <f t="shared" si="161"/>
        <v>0.45019017223331165</v>
      </c>
      <c r="BA251" s="110">
        <f t="shared" si="161"/>
        <v>0.95104064567203839</v>
      </c>
      <c r="BB251" s="110">
        <f t="shared" si="161"/>
        <v>0.36687239512524644</v>
      </c>
      <c r="BC251" s="110">
        <f t="shared" si="161"/>
        <v>0.28724470360404608</v>
      </c>
    </row>
    <row r="252" spans="2:55" x14ac:dyDescent="0.35">
      <c r="B252" s="4">
        <f>'2008'!G251</f>
        <v>2008</v>
      </c>
      <c r="C252" s="4">
        <v>9</v>
      </c>
      <c r="D252" s="2">
        <f t="shared" si="154"/>
        <v>5</v>
      </c>
      <c r="E252" s="2">
        <f t="shared" si="159"/>
        <v>248</v>
      </c>
      <c r="F252" s="35">
        <f>'2008'!R251</f>
        <v>3.8362280258317489</v>
      </c>
      <c r="G252" s="35">
        <f>'2009'!R251</f>
        <v>6.3665607268151989</v>
      </c>
      <c r="H252" s="35">
        <f>'2010'!R251</f>
        <v>5.299184672146799</v>
      </c>
      <c r="I252" s="35">
        <f>'2011'!R251</f>
        <v>6.0717323262851997</v>
      </c>
      <c r="J252" s="35">
        <f>'2012'!R251</f>
        <v>5.099481527892749</v>
      </c>
      <c r="K252" s="35">
        <f>'2013'!R251</f>
        <v>6.0456343893413997</v>
      </c>
      <c r="L252" s="35">
        <f>'2014'!R251</f>
        <v>0</v>
      </c>
      <c r="M252" s="35">
        <f>'2015'!R251</f>
        <v>3.8631626114183999</v>
      </c>
      <c r="N252" s="35">
        <f>'2016'!R251</f>
        <v>6.246058642706025</v>
      </c>
      <c r="O252" s="35">
        <f>'2017'!R251</f>
        <v>6.9374021421941983</v>
      </c>
      <c r="P252" s="107">
        <f t="shared" si="138"/>
        <v>4.9765445064631724</v>
      </c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36"/>
      <c r="AE252" s="36"/>
      <c r="AF252" s="36"/>
      <c r="AG252" s="96">
        <f>'2008'!S251</f>
        <v>6.7060550889539732</v>
      </c>
      <c r="AH252" s="96">
        <f>'2009'!S251</f>
        <v>10.637782231883302</v>
      </c>
      <c r="AI252" s="96">
        <f>'2010'!S251</f>
        <v>7.743414758355418</v>
      </c>
      <c r="AJ252" s="96">
        <f>'2011'!S251</f>
        <v>10.553104561564655</v>
      </c>
      <c r="AK252" s="96">
        <f>'2012'!S251</f>
        <v>8.5347930247668717</v>
      </c>
      <c r="AL252" s="96">
        <f>'2013'!S251</f>
        <v>7.7801235790011356</v>
      </c>
      <c r="AM252" s="96">
        <f>'2014'!S251</f>
        <v>0.5900668438177874</v>
      </c>
      <c r="AN252" s="96">
        <f>'2015'!S251</f>
        <v>5.780193516646019</v>
      </c>
      <c r="AO252" s="96">
        <f>'2016'!S251</f>
        <v>8.5448303441949118</v>
      </c>
      <c r="AP252" s="96">
        <f>'2017'!S251</f>
        <v>7.6253975482453136</v>
      </c>
      <c r="AQ252" s="106">
        <f t="shared" si="139"/>
        <v>7.4495761497429385</v>
      </c>
      <c r="AR252" s="36"/>
      <c r="AS252" s="38"/>
    </row>
    <row r="253" spans="2:55" x14ac:dyDescent="0.35">
      <c r="B253" s="4">
        <f>'2008'!G252</f>
        <v>2008</v>
      </c>
      <c r="C253" s="4">
        <v>9</v>
      </c>
      <c r="D253" s="2">
        <f t="shared" si="154"/>
        <v>6</v>
      </c>
      <c r="E253" s="2">
        <f t="shared" si="159"/>
        <v>249</v>
      </c>
      <c r="F253" s="35">
        <f>'2008'!R252</f>
        <v>4.2337932944174996</v>
      </c>
      <c r="G253" s="35">
        <f>'2009'!R252</f>
        <v>5.73789183692445</v>
      </c>
      <c r="H253" s="35">
        <f>'2010'!R252</f>
        <v>5.6012326358630249</v>
      </c>
      <c r="I253" s="35">
        <f>'2011'!R252</f>
        <v>6.303248501074199</v>
      </c>
      <c r="J253" s="35">
        <f>'2012'!R252</f>
        <v>5.3405601030787491</v>
      </c>
      <c r="K253" s="35">
        <f>'2013'!R252</f>
        <v>6.1025024314352994</v>
      </c>
      <c r="L253" s="35">
        <f>'2014'!R252</f>
        <v>6.5618602309788745</v>
      </c>
      <c r="M253" s="35">
        <f>'2015'!R252</f>
        <v>2.5411802791533749</v>
      </c>
      <c r="N253" s="35">
        <f>'2016'!R252</f>
        <v>6.1926758180654975</v>
      </c>
      <c r="O253" s="35">
        <f>'2017'!R252</f>
        <v>5.7257094763364984</v>
      </c>
      <c r="P253" s="107">
        <f t="shared" si="138"/>
        <v>5.4340654607327457</v>
      </c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36"/>
      <c r="AE253" s="36"/>
      <c r="AF253" s="36"/>
      <c r="AG253" s="96">
        <f>'2008'!S252</f>
        <v>7.7259570358945471</v>
      </c>
      <c r="AH253" s="96">
        <f>'2009'!S252</f>
        <v>10.463666245206332</v>
      </c>
      <c r="AI253" s="96">
        <f>'2010'!S252</f>
        <v>8.4825509446520542</v>
      </c>
      <c r="AJ253" s="96">
        <f>'2011'!S252</f>
        <v>11.26396208588166</v>
      </c>
      <c r="AK253" s="96">
        <f>'2012'!S252</f>
        <v>8.7779457127235077</v>
      </c>
      <c r="AL253" s="96">
        <f>'2013'!S252</f>
        <v>8.7543081404775407</v>
      </c>
      <c r="AM253" s="96">
        <f>'2014'!S252</f>
        <v>9.8094832187182579</v>
      </c>
      <c r="AN253" s="96">
        <f>'2015'!S252</f>
        <v>3.7446213861405795</v>
      </c>
      <c r="AO253" s="96">
        <f>'2016'!S252</f>
        <v>9.6704137991816861</v>
      </c>
      <c r="AP253" s="96">
        <f>'2017'!S252</f>
        <v>5.6379478474458473</v>
      </c>
      <c r="AQ253" s="106">
        <f t="shared" si="139"/>
        <v>8.4330856416322</v>
      </c>
      <c r="AR253" s="36"/>
      <c r="AS253" s="38"/>
    </row>
    <row r="254" spans="2:55" x14ac:dyDescent="0.35">
      <c r="B254" s="4">
        <f>'2008'!G253</f>
        <v>2008</v>
      </c>
      <c r="C254" s="4">
        <v>9</v>
      </c>
      <c r="D254" s="2">
        <f t="shared" si="154"/>
        <v>7</v>
      </c>
      <c r="E254" s="2">
        <f t="shared" si="159"/>
        <v>250</v>
      </c>
      <c r="F254" s="35">
        <f>'2008'!R253</f>
        <v>4.5410498686529994</v>
      </c>
      <c r="G254" s="35">
        <f>'2009'!R253</f>
        <v>6.4792212251339985</v>
      </c>
      <c r="H254" s="35">
        <f>'2010'!R253</f>
        <v>4.1743001352140992</v>
      </c>
      <c r="I254" s="35">
        <f>'2011'!R253</f>
        <v>6.2741958953687993</v>
      </c>
      <c r="J254" s="35">
        <f>'2012'!R253</f>
        <v>5.137130716820999</v>
      </c>
      <c r="K254" s="35">
        <f>'2013'!R253</f>
        <v>6.1374335559363749</v>
      </c>
      <c r="L254" s="35">
        <f>'2014'!R253</f>
        <v>6.313388230781249</v>
      </c>
      <c r="M254" s="35">
        <f>'2015'!R253</f>
        <v>5.1095047357973247</v>
      </c>
      <c r="N254" s="35">
        <f>'2016'!R253</f>
        <v>5.696274767523299</v>
      </c>
      <c r="O254" s="35">
        <f>'2017'!R253</f>
        <v>6.2256864815418007</v>
      </c>
      <c r="P254" s="107">
        <f t="shared" si="138"/>
        <v>5.6088185612770944</v>
      </c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36"/>
      <c r="AE254" s="36"/>
      <c r="AF254" s="36"/>
      <c r="AG254" s="96">
        <f>'2008'!S253</f>
        <v>8.2735850084145834</v>
      </c>
      <c r="AH254" s="96">
        <f>'2009'!S253</f>
        <v>11.24459216752339</v>
      </c>
      <c r="AI254" s="96">
        <f>'2010'!S253</f>
        <v>7.5180432740442091</v>
      </c>
      <c r="AJ254" s="96">
        <f>'2011'!S253</f>
        <v>12.053294206469355</v>
      </c>
      <c r="AK254" s="96">
        <f>'2012'!S253</f>
        <v>9.0044985134794722</v>
      </c>
      <c r="AL254" s="96">
        <f>'2013'!S253</f>
        <v>8.886497127075927</v>
      </c>
      <c r="AM254" s="96">
        <f>'2014'!S253</f>
        <v>9.9817830036712465</v>
      </c>
      <c r="AN254" s="96">
        <f>'2015'!S253</f>
        <v>8.2418619730049549</v>
      </c>
      <c r="AO254" s="96">
        <f>'2016'!S253</f>
        <v>9.7785981390960455</v>
      </c>
      <c r="AP254" s="96">
        <f>'2017'!S253</f>
        <v>8.2491205053011321</v>
      </c>
      <c r="AQ254" s="106">
        <f t="shared" si="139"/>
        <v>9.3231873918080304</v>
      </c>
      <c r="AR254" s="36"/>
      <c r="AS254" s="38"/>
    </row>
    <row r="255" spans="2:55" x14ac:dyDescent="0.35">
      <c r="B255" s="4">
        <f>'2008'!G254</f>
        <v>2008</v>
      </c>
      <c r="C255" s="4">
        <v>9</v>
      </c>
      <c r="D255" s="2">
        <f t="shared" si="154"/>
        <v>8</v>
      </c>
      <c r="E255" s="2">
        <f t="shared" si="159"/>
        <v>251</v>
      </c>
      <c r="F255" s="35">
        <f>'2008'!R254</f>
        <v>4.4400553023644989</v>
      </c>
      <c r="G255" s="35">
        <f>'2009'!R254</f>
        <v>6.3601307860859997</v>
      </c>
      <c r="H255" s="35">
        <f>'2010'!R254</f>
        <v>4.279973868384074</v>
      </c>
      <c r="I255" s="35">
        <f>'2011'!R254</f>
        <v>6.2386558861274981</v>
      </c>
      <c r="J255" s="35">
        <f>'2012'!R254</f>
        <v>5.3435769004304978</v>
      </c>
      <c r="K255" s="35">
        <f>'2013'!R254</f>
        <v>6.2784997122500998</v>
      </c>
      <c r="L255" s="35">
        <f>'2014'!R254</f>
        <v>6.0360724800794987</v>
      </c>
      <c r="M255" s="35">
        <f>'2015'!R254</f>
        <v>6.5342303208743981</v>
      </c>
      <c r="N255" s="35">
        <f>'2016'!R254</f>
        <v>6.3882271517516989</v>
      </c>
      <c r="O255" s="35">
        <f>'2017'!R254</f>
        <v>6.3673582074338233</v>
      </c>
      <c r="P255" s="107">
        <f t="shared" si="138"/>
        <v>5.8266780615782086</v>
      </c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36"/>
      <c r="AE255" s="36"/>
      <c r="AF255" s="36"/>
      <c r="AG255" s="96">
        <f>'2008'!S254</f>
        <v>8.3726403358361559</v>
      </c>
      <c r="AH255" s="96">
        <f>'2009'!S254</f>
        <v>10.913019793618226</v>
      </c>
      <c r="AI255" s="96">
        <f>'2010'!S254</f>
        <v>7.1583212133851672</v>
      </c>
      <c r="AJ255" s="96">
        <f>'2011'!S254</f>
        <v>9.3953603020033487</v>
      </c>
      <c r="AK255" s="96">
        <f>'2012'!S254</f>
        <v>7.7394235421921183</v>
      </c>
      <c r="AL255" s="96">
        <f>'2013'!S254</f>
        <v>10.063908999608287</v>
      </c>
      <c r="AM255" s="96">
        <f>'2014'!S254</f>
        <v>9.982361844670244</v>
      </c>
      <c r="AN255" s="96">
        <f>'2015'!S254</f>
        <v>10.676248572396682</v>
      </c>
      <c r="AO255" s="96">
        <f>'2016'!S254</f>
        <v>12.032650363147248</v>
      </c>
      <c r="AP255" s="96">
        <f>'2017'!S254</f>
        <v>12.289202974942036</v>
      </c>
      <c r="AQ255" s="106">
        <f t="shared" si="139"/>
        <v>9.8623137941799506</v>
      </c>
      <c r="AR255" s="36"/>
      <c r="AS255" s="38"/>
    </row>
    <row r="256" spans="2:55" x14ac:dyDescent="0.35">
      <c r="B256" s="4">
        <f>'2008'!G255</f>
        <v>2008</v>
      </c>
      <c r="C256" s="4">
        <v>9</v>
      </c>
      <c r="D256" s="2">
        <f t="shared" si="154"/>
        <v>9</v>
      </c>
      <c r="E256" s="2">
        <f t="shared" si="159"/>
        <v>252</v>
      </c>
      <c r="F256" s="35">
        <f>'2008'!R255</f>
        <v>3.7307174722987488</v>
      </c>
      <c r="G256" s="35">
        <f>'2009'!R255</f>
        <v>6.4174834557398253</v>
      </c>
      <c r="H256" s="35">
        <f>'2010'!R255</f>
        <v>5.4167972856789</v>
      </c>
      <c r="I256" s="35">
        <f>'2011'!R255</f>
        <v>5.7082722157460983</v>
      </c>
      <c r="J256" s="35">
        <f>'2012'!R255</f>
        <v>4.9284854758012484</v>
      </c>
      <c r="K256" s="35">
        <f>'2013'!R255</f>
        <v>5.9409852867737989</v>
      </c>
      <c r="L256" s="35">
        <f>'2014'!R255</f>
        <v>6.129601792847998</v>
      </c>
      <c r="M256" s="35">
        <f>'2015'!R255</f>
        <v>6.0850409824412237</v>
      </c>
      <c r="N256" s="35">
        <f>'2016'!R255</f>
        <v>6.1888444731503984</v>
      </c>
      <c r="O256" s="35">
        <f>'2017'!R255</f>
        <v>6.8723217073094238</v>
      </c>
      <c r="P256" s="107">
        <f t="shared" si="138"/>
        <v>5.7418550147787659</v>
      </c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36"/>
      <c r="AE256" s="36"/>
      <c r="AF256" s="36"/>
      <c r="AG256" s="96">
        <f>'2008'!S255</f>
        <v>6.2787196691826423</v>
      </c>
      <c r="AH256" s="96">
        <f>'2009'!S255</f>
        <v>11.166356083859585</v>
      </c>
      <c r="AI256" s="96">
        <f>'2010'!S255</f>
        <v>8.7950231912263259</v>
      </c>
      <c r="AJ256" s="96">
        <f>'2011'!S255</f>
        <v>9.2738019668442888</v>
      </c>
      <c r="AK256" s="96">
        <f>'2012'!S255</f>
        <v>7.7697334477576936</v>
      </c>
      <c r="AL256" s="96">
        <f>'2013'!S255</f>
        <v>7.2377542466556726</v>
      </c>
      <c r="AM256" s="96">
        <f>'2014'!S255</f>
        <v>10.016514306833038</v>
      </c>
      <c r="AN256" s="96">
        <f>'2015'!S255</f>
        <v>9.2937363085478957</v>
      </c>
      <c r="AO256" s="96">
        <f>'2016'!S255</f>
        <v>12.033983451079191</v>
      </c>
      <c r="AP256" s="96">
        <f>'2017'!S255</f>
        <v>10.175489016743569</v>
      </c>
      <c r="AQ256" s="106">
        <f t="shared" si="139"/>
        <v>9.2041111688729913</v>
      </c>
      <c r="AR256" s="36"/>
      <c r="AS256" s="38"/>
    </row>
    <row r="257" spans="2:45" x14ac:dyDescent="0.35">
      <c r="B257" s="4">
        <f>'2008'!G256</f>
        <v>2008</v>
      </c>
      <c r="C257" s="4">
        <v>9</v>
      </c>
      <c r="D257" s="2">
        <f t="shared" si="154"/>
        <v>10</v>
      </c>
      <c r="E257" s="2">
        <f t="shared" si="159"/>
        <v>253</v>
      </c>
      <c r="F257" s="35">
        <f>'2008'!R256</f>
        <v>4.4615007165059986</v>
      </c>
      <c r="G257" s="35">
        <f>'2009'!R256</f>
        <v>5.4217032341928002</v>
      </c>
      <c r="H257" s="35">
        <f>'2010'!R256</f>
        <v>5.1822864146176499</v>
      </c>
      <c r="I257" s="35">
        <f>'2011'!R256</f>
        <v>5.8230966553155001</v>
      </c>
      <c r="J257" s="35">
        <f>'2012'!R256</f>
        <v>4.4588338529129992</v>
      </c>
      <c r="K257" s="35">
        <f>'2013'!R256</f>
        <v>5.7021842278302746</v>
      </c>
      <c r="L257" s="35">
        <f>'2014'!R256</f>
        <v>6.1959990837196486</v>
      </c>
      <c r="M257" s="35">
        <f>'2015'!R256</f>
        <v>5.8314778757969998</v>
      </c>
      <c r="N257" s="35">
        <f>'2016'!R256</f>
        <v>6.4043399437611752</v>
      </c>
      <c r="O257" s="35">
        <f>'2017'!R256</f>
        <v>6.4810408806794992</v>
      </c>
      <c r="P257" s="107">
        <f t="shared" si="138"/>
        <v>5.596246288533254</v>
      </c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36"/>
      <c r="AE257" s="36"/>
      <c r="AF257" s="36"/>
      <c r="AG257" s="96">
        <f>'2008'!S256</f>
        <v>7.3739332160845716</v>
      </c>
      <c r="AH257" s="96">
        <f>'2009'!S256</f>
        <v>9.0201503035842894</v>
      </c>
      <c r="AI257" s="96">
        <f>'2010'!S256</f>
        <v>8.0866211851346605</v>
      </c>
      <c r="AJ257" s="96">
        <f>'2011'!S256</f>
        <v>9.5216812847901302</v>
      </c>
      <c r="AK257" s="96">
        <f>'2012'!S256</f>
        <v>6.4257997784733378</v>
      </c>
      <c r="AL257" s="96">
        <f>'2013'!S256</f>
        <v>7.7914558047829887</v>
      </c>
      <c r="AM257" s="96">
        <f>'2014'!S256</f>
        <v>9.6425396154592349</v>
      </c>
      <c r="AN257" s="96">
        <f>'2015'!S256</f>
        <v>8.1018163139199135</v>
      </c>
      <c r="AO257" s="96">
        <f>'2016'!S256</f>
        <v>9.2127902235900851</v>
      </c>
      <c r="AP257" s="96">
        <f>'2017'!S256</f>
        <v>7.4288820634566095</v>
      </c>
      <c r="AQ257" s="106">
        <f t="shared" si="139"/>
        <v>8.2605669789275833</v>
      </c>
      <c r="AR257" s="36"/>
      <c r="AS257" s="38"/>
    </row>
    <row r="258" spans="2:45" x14ac:dyDescent="0.35">
      <c r="B258" s="4">
        <f>'2008'!G257</f>
        <v>2008</v>
      </c>
      <c r="C258" s="4">
        <v>9</v>
      </c>
      <c r="D258" s="2">
        <f t="shared" si="154"/>
        <v>11</v>
      </c>
      <c r="E258" s="2">
        <f t="shared" si="159"/>
        <v>254</v>
      </c>
      <c r="F258" s="35">
        <f>'2008'!R257</f>
        <v>4.4324967331754994</v>
      </c>
      <c r="G258" s="35">
        <f>'2009'!R257</f>
        <v>5.4222591991259987</v>
      </c>
      <c r="H258" s="35">
        <f>'2010'!R257</f>
        <v>4.1313256911803231</v>
      </c>
      <c r="I258" s="35">
        <f>'2011'!R257</f>
        <v>5.9572762380407998</v>
      </c>
      <c r="J258" s="35">
        <f>'2012'!R257</f>
        <v>4.7309570777699994</v>
      </c>
      <c r="K258" s="35">
        <f>'2013'!R257</f>
        <v>6.1158374861029499</v>
      </c>
      <c r="L258" s="35">
        <f>'2014'!R257</f>
        <v>6.1887973241807988</v>
      </c>
      <c r="M258" s="35">
        <f>'2015'!R257</f>
        <v>5.7510224566067247</v>
      </c>
      <c r="N258" s="35">
        <f>'2016'!R257</f>
        <v>6.3340570375458736</v>
      </c>
      <c r="O258" s="35">
        <f>'2017'!R257</f>
        <v>6.3027428774887486</v>
      </c>
      <c r="P258" s="107">
        <f t="shared" si="138"/>
        <v>5.5366772121217718</v>
      </c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36"/>
      <c r="AE258" s="36"/>
      <c r="AF258" s="36"/>
      <c r="AG258" s="96">
        <f>'2008'!S257</f>
        <v>7.0687019091105547</v>
      </c>
      <c r="AH258" s="96">
        <f>'2009'!S257</f>
        <v>9.8812780491908843</v>
      </c>
      <c r="AI258" s="96">
        <f>'2010'!S257</f>
        <v>5.6521498450400411</v>
      </c>
      <c r="AJ258" s="96">
        <f>'2011'!S257</f>
        <v>11.049062360244767</v>
      </c>
      <c r="AK258" s="96">
        <f>'2012'!S257</f>
        <v>8.0723589275057588</v>
      </c>
      <c r="AL258" s="96">
        <f>'2013'!S257</f>
        <v>8.0235792525404417</v>
      </c>
      <c r="AM258" s="96">
        <f>'2014'!S257</f>
        <v>9.9277644004512275</v>
      </c>
      <c r="AN258" s="96">
        <f>'2015'!S257</f>
        <v>8.3148892548209918</v>
      </c>
      <c r="AO258" s="96">
        <f>'2016'!S257</f>
        <v>10.181415417760418</v>
      </c>
      <c r="AP258" s="96">
        <f>'2017'!S257</f>
        <v>7.4634922527816281</v>
      </c>
      <c r="AQ258" s="106">
        <f t="shared" si="139"/>
        <v>8.5634691669446745</v>
      </c>
      <c r="AR258" s="36"/>
      <c r="AS258" s="38"/>
    </row>
    <row r="259" spans="2:45" x14ac:dyDescent="0.35">
      <c r="B259" s="4">
        <f>'2008'!G258</f>
        <v>2008</v>
      </c>
      <c r="C259" s="4">
        <v>9</v>
      </c>
      <c r="D259" s="2">
        <f t="shared" si="154"/>
        <v>12</v>
      </c>
      <c r="E259" s="2">
        <f t="shared" si="159"/>
        <v>255</v>
      </c>
      <c r="F259" s="35">
        <f>'2008'!R258</f>
        <v>3.8785405425344992</v>
      </c>
      <c r="G259" s="35">
        <f>'2009'!R258</f>
        <v>3.3247195368297748</v>
      </c>
      <c r="H259" s="35">
        <f>'2010'!R258</f>
        <v>2.5527380386778993</v>
      </c>
      <c r="I259" s="35">
        <f>'2011'!R258</f>
        <v>5.9609423159947488</v>
      </c>
      <c r="J259" s="35">
        <f>'2012'!R258</f>
        <v>5.1677849140875001</v>
      </c>
      <c r="K259" s="35">
        <f>'2013'!R258</f>
        <v>6.1605224309062487</v>
      </c>
      <c r="L259" s="35">
        <f>'2014'!R258</f>
        <v>6.3127490184485975</v>
      </c>
      <c r="M259" s="35">
        <f>'2015'!R258</f>
        <v>0</v>
      </c>
      <c r="N259" s="35">
        <f>'2016'!R258</f>
        <v>6.3535333682876987</v>
      </c>
      <c r="O259" s="35">
        <f>'2017'!R258</f>
        <v>3.7398334308898491</v>
      </c>
      <c r="P259" s="107">
        <f t="shared" si="138"/>
        <v>4.3451363596656822</v>
      </c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36"/>
      <c r="AE259" s="36"/>
      <c r="AF259" s="36"/>
      <c r="AG259" s="96">
        <f>'2008'!S258</f>
        <v>5.9348026299465921</v>
      </c>
      <c r="AH259" s="96">
        <f>'2009'!S258</f>
        <v>5.9828767975931836</v>
      </c>
      <c r="AI259" s="96">
        <f>'2010'!S258</f>
        <v>3.593330297869513</v>
      </c>
      <c r="AJ259" s="96">
        <f>'2011'!S258</f>
        <v>11.731726220503226</v>
      </c>
      <c r="AK259" s="96">
        <f>'2012'!S258</f>
        <v>5.5774044868868673</v>
      </c>
      <c r="AL259" s="96">
        <f>'2013'!S258</f>
        <v>8.1278519034664036</v>
      </c>
      <c r="AM259" s="96">
        <f>'2014'!S258</f>
        <v>9.6116328595273473</v>
      </c>
      <c r="AN259" s="96">
        <f>'2015'!S258</f>
        <v>0.62136430410790922</v>
      </c>
      <c r="AO259" s="96">
        <f>'2016'!S258</f>
        <v>10.20722741406461</v>
      </c>
      <c r="AP259" s="96">
        <f>'2017'!S258</f>
        <v>4.6134303080011811</v>
      </c>
      <c r="AQ259" s="106">
        <f t="shared" si="139"/>
        <v>6.6001647221966833</v>
      </c>
      <c r="AR259" s="36"/>
      <c r="AS259" s="38"/>
    </row>
    <row r="260" spans="2:45" x14ac:dyDescent="0.35">
      <c r="B260" s="4">
        <f>'2008'!G259</f>
        <v>2008</v>
      </c>
      <c r="C260" s="4">
        <v>9</v>
      </c>
      <c r="D260" s="2">
        <f t="shared" si="154"/>
        <v>13</v>
      </c>
      <c r="E260" s="2">
        <f t="shared" si="159"/>
        <v>256</v>
      </c>
      <c r="F260" s="35">
        <f>'2008'!R259</f>
        <v>4.0180941255239997</v>
      </c>
      <c r="G260" s="35">
        <f>'2009'!R259</f>
        <v>5.4041144584240506</v>
      </c>
      <c r="H260" s="35">
        <f>'2010'!R259</f>
        <v>4.3043841423405</v>
      </c>
      <c r="I260" s="35">
        <f>'2011'!R259</f>
        <v>5.8833712104629985</v>
      </c>
      <c r="J260" s="35">
        <f>'2012'!R259</f>
        <v>4.8339149566207489</v>
      </c>
      <c r="K260" s="35">
        <f>'2013'!R259</f>
        <v>6.3107897577509249</v>
      </c>
      <c r="L260" s="35">
        <f>'2014'!R259</f>
        <v>6.1668460408862993</v>
      </c>
      <c r="M260" s="35">
        <f>'2015'!R259</f>
        <v>4.9078228082253741</v>
      </c>
      <c r="N260" s="35">
        <f>'2016'!R259</f>
        <v>6.3759868372219497</v>
      </c>
      <c r="O260" s="35">
        <f>'2017'!R259</f>
        <v>6.0257722719785241</v>
      </c>
      <c r="P260" s="107">
        <f t="shared" si="138"/>
        <v>5.4231096609435374</v>
      </c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36"/>
      <c r="AE260" s="36"/>
      <c r="AF260" s="36"/>
      <c r="AG260" s="96">
        <f>'2008'!S259</f>
        <v>5.5214531751525096</v>
      </c>
      <c r="AH260" s="96">
        <f>'2009'!S259</f>
        <v>6.9480930580608868</v>
      </c>
      <c r="AI260" s="96">
        <f>'2010'!S259</f>
        <v>6.3340015728081891</v>
      </c>
      <c r="AJ260" s="96">
        <f>'2011'!S259</f>
        <v>11.699494180492017</v>
      </c>
      <c r="AK260" s="96">
        <f>'2012'!S259</f>
        <v>7.4450246590873412</v>
      </c>
      <c r="AL260" s="96">
        <f>'2013'!S259</f>
        <v>8.0550191821979329</v>
      </c>
      <c r="AM260" s="96">
        <f>'2014'!S259</f>
        <v>10.646979807527057</v>
      </c>
      <c r="AN260" s="96">
        <f>'2015'!S259</f>
        <v>8.1126688598730983</v>
      </c>
      <c r="AO260" s="96">
        <f>'2016'!S259</f>
        <v>11.321143795324231</v>
      </c>
      <c r="AP260" s="96">
        <f>'2017'!S259</f>
        <v>6.1212282832402458</v>
      </c>
      <c r="AQ260" s="106">
        <f t="shared" si="139"/>
        <v>8.2205106573763498</v>
      </c>
      <c r="AR260" s="36"/>
      <c r="AS260" s="38"/>
    </row>
    <row r="261" spans="2:45" x14ac:dyDescent="0.35">
      <c r="B261" s="4">
        <f>'2008'!G260</f>
        <v>2008</v>
      </c>
      <c r="C261" s="4">
        <v>9</v>
      </c>
      <c r="D261" s="2">
        <f t="shared" si="154"/>
        <v>14</v>
      </c>
      <c r="E261" s="2">
        <f t="shared" si="159"/>
        <v>257</v>
      </c>
      <c r="F261" s="35">
        <f>'2008'!R260</f>
        <v>3.7117915812202491</v>
      </c>
      <c r="G261" s="35">
        <f>'2009'!R260</f>
        <v>5.3573566779312003</v>
      </c>
      <c r="H261" s="35">
        <f>'2010'!R260</f>
        <v>3.7617262691074504</v>
      </c>
      <c r="I261" s="35">
        <f>'2011'!R260</f>
        <v>5.869914108723</v>
      </c>
      <c r="J261" s="35">
        <f>'2012'!R260</f>
        <v>5.2703265559409989</v>
      </c>
      <c r="K261" s="35">
        <f>'2013'!R260</f>
        <v>6.5200778946165752</v>
      </c>
      <c r="L261" s="35">
        <f>'2014'!R260</f>
        <v>5.1019338882308256</v>
      </c>
      <c r="M261" s="35">
        <f>'2015'!R260</f>
        <v>4.8104914958639995</v>
      </c>
      <c r="N261" s="35">
        <f>'2016'!R260</f>
        <v>6.2499848994791982</v>
      </c>
      <c r="O261" s="35">
        <f>'2017'!R260</f>
        <v>6.4951448073461977</v>
      </c>
      <c r="P261" s="107">
        <f t="shared" si="138"/>
        <v>5.3148748178459693</v>
      </c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36"/>
      <c r="AE261" s="36"/>
      <c r="AF261" s="36"/>
      <c r="AG261" s="96">
        <f>'2008'!S260</f>
        <v>6.8336852074222971</v>
      </c>
      <c r="AH261" s="96">
        <f>'2009'!S260</f>
        <v>10.466933383459839</v>
      </c>
      <c r="AI261" s="96">
        <f>'2010'!S260</f>
        <v>7.2418374985385787</v>
      </c>
      <c r="AJ261" s="96">
        <f>'2011'!S260</f>
        <v>10.704247341976634</v>
      </c>
      <c r="AK261" s="96">
        <f>'2012'!S260</f>
        <v>8.2937554408106244</v>
      </c>
      <c r="AL261" s="96">
        <f>'2013'!S260</f>
        <v>7.2732364381633756</v>
      </c>
      <c r="AM261" s="96">
        <f>'2014'!S260</f>
        <v>7.8415030129063092</v>
      </c>
      <c r="AN261" s="96">
        <f>'2015'!S260</f>
        <v>7.0514219132269771</v>
      </c>
      <c r="AO261" s="96">
        <f>'2016'!S260</f>
        <v>8.7688662910149269</v>
      </c>
      <c r="AP261" s="96">
        <f>'2017'!S260</f>
        <v>8.1704459914432395</v>
      </c>
      <c r="AQ261" s="106">
        <f t="shared" si="139"/>
        <v>8.2645932518962812</v>
      </c>
      <c r="AR261" s="36"/>
      <c r="AS261" s="38"/>
    </row>
    <row r="262" spans="2:45" x14ac:dyDescent="0.35">
      <c r="B262" s="4">
        <f>'2008'!G261</f>
        <v>2008</v>
      </c>
      <c r="C262" s="4">
        <v>9</v>
      </c>
      <c r="D262" s="2">
        <f t="shared" si="154"/>
        <v>15</v>
      </c>
      <c r="E262" s="2">
        <f t="shared" si="159"/>
        <v>258</v>
      </c>
      <c r="F262" s="35">
        <f>'2008'!R261</f>
        <v>3.5373330266737493</v>
      </c>
      <c r="G262" s="35">
        <f>'2009'!R261</f>
        <v>5.5597872181793244</v>
      </c>
      <c r="H262" s="35">
        <f>'2010'!R261</f>
        <v>2.7621830932079998</v>
      </c>
      <c r="I262" s="35">
        <f>'2011'!R261</f>
        <v>5.4925720645823981</v>
      </c>
      <c r="J262" s="35">
        <f>'2012'!R261</f>
        <v>4.8087528776099999</v>
      </c>
      <c r="K262" s="35">
        <f>'2013'!R261</f>
        <v>6.1308217724364003</v>
      </c>
      <c r="L262" s="35">
        <f>'2014'!R261</f>
        <v>5.8974004845944998</v>
      </c>
      <c r="M262" s="35">
        <f>'2015'!R261</f>
        <v>5.0205494869988989</v>
      </c>
      <c r="N262" s="35">
        <f>'2016'!R261</f>
        <v>5.4932225730223481</v>
      </c>
      <c r="O262" s="35">
        <f>'2017'!R261</f>
        <v>6.403514836793172</v>
      </c>
      <c r="P262" s="107">
        <f t="shared" ref="P262:P325" si="162">AVERAGE(F262:O262)</f>
        <v>5.1106137434098793</v>
      </c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36"/>
      <c r="AE262" s="36"/>
      <c r="AF262" s="36"/>
      <c r="AG262" s="96">
        <f>'2008'!S261</f>
        <v>5.5982416180387178</v>
      </c>
      <c r="AH262" s="96">
        <f>'2009'!S261</f>
        <v>9.7054867000955483</v>
      </c>
      <c r="AI262" s="96">
        <f>'2010'!S261</f>
        <v>4.5844167857431612</v>
      </c>
      <c r="AJ262" s="96">
        <f>'2011'!S261</f>
        <v>8.8368271152876847</v>
      </c>
      <c r="AK262" s="96">
        <f>'2012'!S261</f>
        <v>7.0489226826105762</v>
      </c>
      <c r="AL262" s="96">
        <f>'2013'!S261</f>
        <v>7.6146610931206036</v>
      </c>
      <c r="AM262" s="96">
        <f>'2014'!S261</f>
        <v>9.1608418384446733</v>
      </c>
      <c r="AN262" s="96">
        <f>'2015'!S261</f>
        <v>7.2420004118267034</v>
      </c>
      <c r="AO262" s="96">
        <f>'2016'!S261</f>
        <v>10.065608462962386</v>
      </c>
      <c r="AP262" s="96">
        <f>'2017'!S261</f>
        <v>9.5605067806351549</v>
      </c>
      <c r="AQ262" s="106">
        <f t="shared" ref="AQ262:AQ325" si="163">AVERAGE(AG262:AP262)</f>
        <v>7.9417513488765197</v>
      </c>
      <c r="AR262" s="36"/>
      <c r="AS262" s="38"/>
    </row>
    <row r="263" spans="2:45" x14ac:dyDescent="0.35">
      <c r="B263" s="4">
        <f>'2008'!G262</f>
        <v>2008</v>
      </c>
      <c r="C263" s="4">
        <v>9</v>
      </c>
      <c r="D263" s="2">
        <f t="shared" si="154"/>
        <v>16</v>
      </c>
      <c r="E263" s="2">
        <f t="shared" si="159"/>
        <v>259</v>
      </c>
      <c r="F263" s="35">
        <f>'2008'!R262</f>
        <v>3.8086127269964996</v>
      </c>
      <c r="G263" s="35">
        <f>'2009'!R262</f>
        <v>5.0910057639044997</v>
      </c>
      <c r="H263" s="35">
        <f>'2010'!R262</f>
        <v>4.0210468297451998</v>
      </c>
      <c r="I263" s="35">
        <f>'2011'!R262</f>
        <v>5.7726608868425258</v>
      </c>
      <c r="J263" s="35">
        <f>'2012'!R262</f>
        <v>4.8889208599829992</v>
      </c>
      <c r="K263" s="35">
        <f>'2013'!R262</f>
        <v>5.6763070561139246</v>
      </c>
      <c r="L263" s="35">
        <f>'2014'!R262</f>
        <v>5.5818068920365</v>
      </c>
      <c r="M263" s="35">
        <f>'2015'!R262</f>
        <v>6.0762424199084988</v>
      </c>
      <c r="N263" s="35">
        <f>'2016'!R262</f>
        <v>5.6147976645412498</v>
      </c>
      <c r="O263" s="35">
        <f>'2017'!R262</f>
        <v>6.008570756236125</v>
      </c>
      <c r="P263" s="107">
        <f t="shared" si="162"/>
        <v>5.2539971856308023</v>
      </c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36"/>
      <c r="AE263" s="36"/>
      <c r="AF263" s="36"/>
      <c r="AG263" s="96">
        <f>'2008'!S262</f>
        <v>5.532675544437236</v>
      </c>
      <c r="AH263" s="96">
        <f>'2009'!S262</f>
        <v>8.941415257426117</v>
      </c>
      <c r="AI263" s="96">
        <f>'2010'!S262</f>
        <v>5.7094462666958954</v>
      </c>
      <c r="AJ263" s="96">
        <f>'2011'!S262</f>
        <v>9.666210223982457</v>
      </c>
      <c r="AK263" s="96">
        <f>'2012'!S262</f>
        <v>7.6513772643454878</v>
      </c>
      <c r="AL263" s="96">
        <f>'2013'!S262</f>
        <v>6.9617549789426842</v>
      </c>
      <c r="AM263" s="96">
        <f>'2014'!S262</f>
        <v>9.3307021392676432</v>
      </c>
      <c r="AN263" s="96">
        <f>'2015'!S262</f>
        <v>9.122879870696968</v>
      </c>
      <c r="AO263" s="96">
        <f>'2016'!S262</f>
        <v>8.8582487072420388</v>
      </c>
      <c r="AP263" s="96">
        <f>'2017'!S262</f>
        <v>6.9313601250732972</v>
      </c>
      <c r="AQ263" s="106">
        <f t="shared" si="163"/>
        <v>7.8706070378109825</v>
      </c>
      <c r="AR263" s="36"/>
      <c r="AS263" s="38"/>
    </row>
    <row r="264" spans="2:45" x14ac:dyDescent="0.35">
      <c r="B264" s="4">
        <f>'2008'!G263</f>
        <v>2008</v>
      </c>
      <c r="C264" s="4">
        <v>9</v>
      </c>
      <c r="D264" s="2">
        <f t="shared" si="154"/>
        <v>17</v>
      </c>
      <c r="E264" s="2">
        <f t="shared" si="159"/>
        <v>260</v>
      </c>
      <c r="F264" s="35">
        <f>'2008'!R263</f>
        <v>3.9572535371737492</v>
      </c>
      <c r="G264" s="35">
        <f>'2009'!R263</f>
        <v>4.9556804857746739</v>
      </c>
      <c r="H264" s="35">
        <f>'2010'!R263</f>
        <v>3.8752290641227494</v>
      </c>
      <c r="I264" s="35">
        <f>'2011'!R263</f>
        <v>5.8319729399778</v>
      </c>
      <c r="J264" s="35">
        <f>'2012'!R263</f>
        <v>5.0957022432982511</v>
      </c>
      <c r="K264" s="35">
        <f>'2013'!R263</f>
        <v>5.5590663546362986</v>
      </c>
      <c r="L264" s="35">
        <f>'2014'!R263</f>
        <v>5.5629355169540986</v>
      </c>
      <c r="M264" s="35">
        <f>'2015'!R263</f>
        <v>5.9523700439593501</v>
      </c>
      <c r="N264" s="35">
        <f>'2016'!R263</f>
        <v>5.0634854997110992</v>
      </c>
      <c r="O264" s="35">
        <f>'2017'!R263</f>
        <v>6.2572340535551989</v>
      </c>
      <c r="P264" s="107">
        <f t="shared" si="162"/>
        <v>5.211092973916327</v>
      </c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36"/>
      <c r="AE264" s="36"/>
      <c r="AF264" s="36"/>
      <c r="AG264" s="96">
        <f>'2008'!S263</f>
        <v>4.6205778261427959</v>
      </c>
      <c r="AH264" s="96">
        <f>'2009'!S263</f>
        <v>8.4990705251376255</v>
      </c>
      <c r="AI264" s="96">
        <f>'2010'!S263</f>
        <v>6.3334831395205065</v>
      </c>
      <c r="AJ264" s="96">
        <f>'2011'!S263</f>
        <v>9.5932664155043863</v>
      </c>
      <c r="AK264" s="96">
        <f>'2012'!S263</f>
        <v>8.4810348725267417</v>
      </c>
      <c r="AL264" s="96">
        <f>'2013'!S263</f>
        <v>5.7535021103952575</v>
      </c>
      <c r="AM264" s="96">
        <f>'2014'!S263</f>
        <v>8.1516762785366765</v>
      </c>
      <c r="AN264" s="96">
        <f>'2015'!S263</f>
        <v>7.9154858011005835</v>
      </c>
      <c r="AO264" s="96">
        <f>'2016'!S263</f>
        <v>8.4700977337885188</v>
      </c>
      <c r="AP264" s="96">
        <f>'2017'!S263</f>
        <v>8.4506802125938041</v>
      </c>
      <c r="AQ264" s="106">
        <f t="shared" si="163"/>
        <v>7.6268874915246911</v>
      </c>
      <c r="AR264" s="36"/>
      <c r="AS264" s="38"/>
    </row>
    <row r="265" spans="2:45" x14ac:dyDescent="0.35">
      <c r="B265" s="4">
        <f>'2008'!G264</f>
        <v>2008</v>
      </c>
      <c r="C265" s="4">
        <v>9</v>
      </c>
      <c r="D265" s="2">
        <f t="shared" si="154"/>
        <v>18</v>
      </c>
      <c r="E265" s="2">
        <f t="shared" si="159"/>
        <v>261</v>
      </c>
      <c r="F265" s="35">
        <f>'2008'!R264</f>
        <v>4.1210335868084993</v>
      </c>
      <c r="G265" s="35">
        <f>'2009'!R264</f>
        <v>4.5017320482224994</v>
      </c>
      <c r="H265" s="35">
        <f>'2010'!R264</f>
        <v>1.6493357864411995</v>
      </c>
      <c r="I265" s="35">
        <f>'2011'!R264</f>
        <v>5.7387297134050499</v>
      </c>
      <c r="J265" s="35">
        <f>'2012'!R264</f>
        <v>5.0737135109523743</v>
      </c>
      <c r="K265" s="35">
        <f>'2013'!R264</f>
        <v>4.512496747344299</v>
      </c>
      <c r="L265" s="35">
        <f>'2014'!R264</f>
        <v>4.4633563476975739</v>
      </c>
      <c r="M265" s="35">
        <f>'2015'!R264</f>
        <v>6.0075279536350479</v>
      </c>
      <c r="N265" s="35">
        <f>'2016'!R264</f>
        <v>5.3086273583631725</v>
      </c>
      <c r="O265" s="35">
        <f>'2017'!R264</f>
        <v>5.9157376274718754</v>
      </c>
      <c r="P265" s="107">
        <f t="shared" si="162"/>
        <v>4.7292290680341598</v>
      </c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36"/>
      <c r="AE265" s="36"/>
      <c r="AF265" s="36"/>
      <c r="AG265" s="96">
        <f>'2008'!S264</f>
        <v>5.3721521464196673</v>
      </c>
      <c r="AH265" s="96">
        <f>'2009'!S264</f>
        <v>4.7711810987880803</v>
      </c>
      <c r="AI265" s="96">
        <f>'2010'!S264</f>
        <v>3.0061125874230852</v>
      </c>
      <c r="AJ265" s="96">
        <f>'2011'!S264</f>
        <v>8.8522016657211235</v>
      </c>
      <c r="AK265" s="96">
        <f>'2012'!S264</f>
        <v>6.9333565243519262</v>
      </c>
      <c r="AL265" s="96">
        <f>'2013'!S264</f>
        <v>5.8706238093307697</v>
      </c>
      <c r="AM265" s="96">
        <f>'2014'!S264</f>
        <v>6.6583025595818235</v>
      </c>
      <c r="AN265" s="96">
        <f>'2015'!S264</f>
        <v>9.7358323034944831</v>
      </c>
      <c r="AO265" s="96">
        <f>'2016'!S264</f>
        <v>8.8062627252859116</v>
      </c>
      <c r="AP265" s="96">
        <f>'2017'!S264</f>
        <v>7.0399835254458907</v>
      </c>
      <c r="AQ265" s="106">
        <f t="shared" si="163"/>
        <v>6.7046008945842761</v>
      </c>
      <c r="AR265" s="36"/>
      <c r="AS265" s="38"/>
    </row>
    <row r="266" spans="2:45" x14ac:dyDescent="0.35">
      <c r="B266" s="4">
        <f>'2008'!G265</f>
        <v>2008</v>
      </c>
      <c r="C266" s="4">
        <v>9</v>
      </c>
      <c r="D266" s="2">
        <f t="shared" si="154"/>
        <v>19</v>
      </c>
      <c r="E266" s="2">
        <f t="shared" ref="E266:E281" si="164">E265+1</f>
        <v>262</v>
      </c>
      <c r="F266" s="35">
        <f>'2008'!R265</f>
        <v>2.9456429262997501</v>
      </c>
      <c r="G266" s="35">
        <f>'2009'!R265</f>
        <v>4.6561894941728248</v>
      </c>
      <c r="H266" s="35">
        <f>'2010'!R265</f>
        <v>3.3120508297090501</v>
      </c>
      <c r="I266" s="35">
        <f>'2011'!R265</f>
        <v>5.5655380418489999</v>
      </c>
      <c r="J266" s="35">
        <f>'2012'!R265</f>
        <v>4.3156630599120005</v>
      </c>
      <c r="K266" s="35">
        <f>'2013'!R265</f>
        <v>4.2533863925293494</v>
      </c>
      <c r="L266" s="35">
        <f>'2014'!R265</f>
        <v>5.51318795154</v>
      </c>
      <c r="M266" s="35">
        <f>'2015'!R265</f>
        <v>0</v>
      </c>
      <c r="N266" s="35">
        <f>'2016'!R265</f>
        <v>5.5255940241659998</v>
      </c>
      <c r="O266" s="35">
        <f>'2017'!R265</f>
        <v>5.8339674396188999</v>
      </c>
      <c r="P266" s="107">
        <f t="shared" si="162"/>
        <v>4.1921220159796881</v>
      </c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36"/>
      <c r="AE266" s="36"/>
      <c r="AF266" s="36"/>
      <c r="AG266" s="96">
        <f>'2008'!S265</f>
        <v>3.3741276671137257</v>
      </c>
      <c r="AH266" s="96">
        <f>'2009'!S265</f>
        <v>6.4332644694043939</v>
      </c>
      <c r="AI266" s="96">
        <f>'2010'!S265</f>
        <v>4.8108106996654376</v>
      </c>
      <c r="AJ266" s="96">
        <f>'2011'!S265</f>
        <v>6.5233780723175707</v>
      </c>
      <c r="AK266" s="96">
        <f>'2012'!S265</f>
        <v>5.5153415972272004</v>
      </c>
      <c r="AL266" s="96">
        <f>'2013'!S265</f>
        <v>5.3058962968616896</v>
      </c>
      <c r="AM266" s="96">
        <f>'2014'!S265</f>
        <v>7.1376922678836605</v>
      </c>
      <c r="AN266" s="96">
        <f>'2015'!S265</f>
        <v>0.42422911392405049</v>
      </c>
      <c r="AO266" s="96">
        <f>'2016'!S265</f>
        <v>8.6958615985482517</v>
      </c>
      <c r="AP266" s="96">
        <f>'2017'!S265</f>
        <v>6.8143185335118623</v>
      </c>
      <c r="AQ266" s="106">
        <f t="shared" si="163"/>
        <v>5.5034920316457843</v>
      </c>
      <c r="AR266" s="36"/>
      <c r="AS266" s="38"/>
    </row>
    <row r="267" spans="2:45" x14ac:dyDescent="0.35">
      <c r="B267" s="4">
        <f>'2008'!G266</f>
        <v>2008</v>
      </c>
      <c r="C267" s="4">
        <v>9</v>
      </c>
      <c r="D267" s="2">
        <f t="shared" si="154"/>
        <v>20</v>
      </c>
      <c r="E267" s="2">
        <f t="shared" si="164"/>
        <v>263</v>
      </c>
      <c r="F267" s="35">
        <f>'2008'!R266</f>
        <v>2.6252030581424992</v>
      </c>
      <c r="G267" s="35">
        <f>'2009'!R266</f>
        <v>3.5381502754801493</v>
      </c>
      <c r="H267" s="35">
        <f>'2010'!R266</f>
        <v>2.0766483713313</v>
      </c>
      <c r="I267" s="35">
        <f>'2011'!R266</f>
        <v>4.9565744744404485</v>
      </c>
      <c r="J267" s="35">
        <f>'2012'!R266</f>
        <v>4.4512679166974989</v>
      </c>
      <c r="K267" s="35">
        <f>'2013'!R266</f>
        <v>5.221197452401575</v>
      </c>
      <c r="L267" s="35">
        <f>'2014'!R266</f>
        <v>4.180174970496525</v>
      </c>
      <c r="M267" s="35">
        <f>'2015'!R266</f>
        <v>5.5502993475337501</v>
      </c>
      <c r="N267" s="35">
        <f>'2016'!R266</f>
        <v>5.6654566539171736</v>
      </c>
      <c r="O267" s="35">
        <f>'2017'!R266</f>
        <v>4.8492904320613484</v>
      </c>
      <c r="P267" s="107">
        <f t="shared" si="162"/>
        <v>4.3114262952502269</v>
      </c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36"/>
      <c r="AE267" s="36"/>
      <c r="AF267" s="36"/>
      <c r="AG267" s="96">
        <f>'2008'!S266</f>
        <v>3.5929540353393574</v>
      </c>
      <c r="AH267" s="96">
        <f>'2009'!S266</f>
        <v>5.2830002324517311</v>
      </c>
      <c r="AI267" s="96">
        <f>'2010'!S266</f>
        <v>3.2439005551095379</v>
      </c>
      <c r="AJ267" s="96">
        <f>'2011'!S266</f>
        <v>6.5281960351095014</v>
      </c>
      <c r="AK267" s="96">
        <f>'2012'!S266</f>
        <v>5.9550464696820642</v>
      </c>
      <c r="AL267" s="96">
        <f>'2013'!S266</f>
        <v>5.9786422336236171</v>
      </c>
      <c r="AM267" s="96">
        <f>'2014'!S266</f>
        <v>5.8168350670128328</v>
      </c>
      <c r="AN267" s="96">
        <f>'2015'!S266</f>
        <v>7.3512880448819722</v>
      </c>
      <c r="AO267" s="96">
        <f>'2016'!S266</f>
        <v>8.2608300381162678</v>
      </c>
      <c r="AP267" s="96">
        <f>'2017'!S266</f>
        <v>5.1854960385379369</v>
      </c>
      <c r="AQ267" s="106">
        <f t="shared" si="163"/>
        <v>5.719618874986482</v>
      </c>
      <c r="AR267" s="36"/>
      <c r="AS267" s="38"/>
    </row>
    <row r="268" spans="2:45" x14ac:dyDescent="0.35">
      <c r="B268" s="4">
        <f>'2008'!G267</f>
        <v>2008</v>
      </c>
      <c r="C268" s="4">
        <v>9</v>
      </c>
      <c r="D268" s="2">
        <f t="shared" si="154"/>
        <v>21</v>
      </c>
      <c r="E268" s="2">
        <f t="shared" si="164"/>
        <v>264</v>
      </c>
      <c r="F268" s="35">
        <f>'2008'!R267</f>
        <v>3.081115176608249</v>
      </c>
      <c r="G268" s="35">
        <f>'2009'!R267</f>
        <v>3.8488024350132743</v>
      </c>
      <c r="H268" s="35">
        <f>'2010'!R267</f>
        <v>2.6931226222565994</v>
      </c>
      <c r="I268" s="35">
        <f>'2011'!R267</f>
        <v>5.2321196831066992</v>
      </c>
      <c r="J268" s="35">
        <f>'2012'!R267</f>
        <v>3.5038020055590002</v>
      </c>
      <c r="K268" s="35">
        <f>'2013'!R267</f>
        <v>5.0887836231445496</v>
      </c>
      <c r="L268" s="35">
        <f>'2014'!R267</f>
        <v>5.3085391996127251</v>
      </c>
      <c r="M268" s="35">
        <f>'2015'!R267</f>
        <v>5.2586118787520251</v>
      </c>
      <c r="N268" s="35">
        <f>'2016'!R267</f>
        <v>5.6394870260182506</v>
      </c>
      <c r="O268" s="35">
        <f>'2017'!R267</f>
        <v>5.3286862981173746</v>
      </c>
      <c r="P268" s="107">
        <f t="shared" si="162"/>
        <v>4.4983069948188747</v>
      </c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36"/>
      <c r="AE268" s="36"/>
      <c r="AF268" s="36"/>
      <c r="AG268" s="96">
        <f>'2008'!S267</f>
        <v>4.1402679440834049</v>
      </c>
      <c r="AH268" s="96">
        <f>'2009'!S267</f>
        <v>5.1745573643610827</v>
      </c>
      <c r="AI268" s="96">
        <f>'2010'!S267</f>
        <v>4.0729487234818817</v>
      </c>
      <c r="AJ268" s="96">
        <f>'2011'!S267</f>
        <v>8.4236429446612053</v>
      </c>
      <c r="AK268" s="96">
        <f>'2012'!S267</f>
        <v>5.9958876844570268</v>
      </c>
      <c r="AL268" s="96">
        <f>'2013'!S267</f>
        <v>5.5286913055642772</v>
      </c>
      <c r="AM268" s="96">
        <f>'2014'!S267</f>
        <v>8.4305165309609631</v>
      </c>
      <c r="AN268" s="96">
        <f>'2015'!S267</f>
        <v>6.4074266701842904</v>
      </c>
      <c r="AO268" s="96">
        <f>'2016'!S267</f>
        <v>8.0507435910293239</v>
      </c>
      <c r="AP268" s="96">
        <f>'2017'!S267</f>
        <v>5.7892082869783854</v>
      </c>
      <c r="AQ268" s="106">
        <f t="shared" si="163"/>
        <v>6.2013891045761849</v>
      </c>
      <c r="AR268" s="36"/>
      <c r="AS268" s="38"/>
    </row>
    <row r="269" spans="2:45" x14ac:dyDescent="0.35">
      <c r="B269" s="4">
        <f>'2008'!G268</f>
        <v>2008</v>
      </c>
      <c r="C269" s="4">
        <v>9</v>
      </c>
      <c r="D269" s="2">
        <f t="shared" si="154"/>
        <v>22</v>
      </c>
      <c r="E269" s="2">
        <f t="shared" si="164"/>
        <v>265</v>
      </c>
      <c r="F269" s="35">
        <f>'2008'!R268</f>
        <v>2.2513043621879993</v>
      </c>
      <c r="G269" s="35">
        <f>'2009'!R268</f>
        <v>4.3001052505655233</v>
      </c>
      <c r="H269" s="35">
        <f>'2010'!R268</f>
        <v>3.2059135877884501</v>
      </c>
      <c r="I269" s="35">
        <f>'2011'!R268</f>
        <v>5.3645920802243996</v>
      </c>
      <c r="J269" s="35">
        <f>'2012'!R268</f>
        <v>3.8413444257359997</v>
      </c>
      <c r="K269" s="35">
        <f>'2013'!R268</f>
        <v>5.0176586658002984</v>
      </c>
      <c r="L269" s="35">
        <f>'2014'!R268</f>
        <v>4.7461685140872003</v>
      </c>
      <c r="M269" s="35">
        <f>'2015'!R268</f>
        <v>5.2955674621352991</v>
      </c>
      <c r="N269" s="35">
        <f>'2016'!R268</f>
        <v>4.7774322100127993</v>
      </c>
      <c r="O269" s="35">
        <f>'2017'!R268</f>
        <v>5.4889926719736017</v>
      </c>
      <c r="P269" s="107">
        <f t="shared" si="162"/>
        <v>4.4289079230511561</v>
      </c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36"/>
      <c r="AE269" s="36"/>
      <c r="AF269" s="36"/>
      <c r="AG269" s="96">
        <f>'2008'!S268</f>
        <v>3.4576707408715297</v>
      </c>
      <c r="AH269" s="96">
        <f>'2009'!S268</f>
        <v>5.8517443082335285</v>
      </c>
      <c r="AI269" s="96">
        <f>'2010'!S268</f>
        <v>4.3444323569100955</v>
      </c>
      <c r="AJ269" s="96">
        <f>'2011'!S268</f>
        <v>5.6596710705680522</v>
      </c>
      <c r="AK269" s="96">
        <f>'2012'!S268</f>
        <v>5.2212689159265055</v>
      </c>
      <c r="AL269" s="96">
        <f>'2013'!S268</f>
        <v>5.9447942497330137</v>
      </c>
      <c r="AM269" s="96">
        <f>'2014'!S268</f>
        <v>5.2443510482930371</v>
      </c>
      <c r="AN269" s="96">
        <f>'2015'!S268</f>
        <v>5.2107728691585695</v>
      </c>
      <c r="AO269" s="96">
        <f>'2016'!S268</f>
        <v>4.0265480876459714</v>
      </c>
      <c r="AP269" s="96">
        <f>'2017'!S268</f>
        <v>5.6531867055423461</v>
      </c>
      <c r="AQ269" s="106">
        <f t="shared" si="163"/>
        <v>5.0614440352882646</v>
      </c>
      <c r="AR269" s="36"/>
      <c r="AS269" s="38"/>
    </row>
    <row r="270" spans="2:45" x14ac:dyDescent="0.35">
      <c r="B270" s="4">
        <f>'2008'!G269</f>
        <v>2008</v>
      </c>
      <c r="C270" s="4">
        <v>9</v>
      </c>
      <c r="D270" s="2">
        <f t="shared" si="154"/>
        <v>23</v>
      </c>
      <c r="E270" s="2">
        <f t="shared" si="164"/>
        <v>266</v>
      </c>
      <c r="F270" s="35">
        <f>'2008'!R269</f>
        <v>3.5885007092294998</v>
      </c>
      <c r="G270" s="35">
        <f>'2009'!R269</f>
        <v>4.978837260172126</v>
      </c>
      <c r="H270" s="35">
        <f>'2010'!R269</f>
        <v>3.1575812281649998</v>
      </c>
      <c r="I270" s="35">
        <f>'2011'!R269</f>
        <v>3.2251854835449003</v>
      </c>
      <c r="J270" s="35">
        <f>'2012'!R269</f>
        <v>3.6561815816849998</v>
      </c>
      <c r="K270" s="35">
        <f>'2013'!R269</f>
        <v>4.0920973801217997</v>
      </c>
      <c r="L270" s="35">
        <f>'2014'!R269</f>
        <v>5.0908952585070004</v>
      </c>
      <c r="M270" s="35">
        <f>'2015'!R269</f>
        <v>5.4074691567246003</v>
      </c>
      <c r="N270" s="35">
        <f>'2016'!R269</f>
        <v>4.3786717641611981</v>
      </c>
      <c r="O270" s="35">
        <f>'2017'!R269</f>
        <v>5.3964592584041258</v>
      </c>
      <c r="P270" s="107">
        <f t="shared" si="162"/>
        <v>4.2971879080715256</v>
      </c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36"/>
      <c r="AE270" s="36"/>
      <c r="AF270" s="36"/>
      <c r="AG270" s="96">
        <f>'2008'!S269</f>
        <v>4.571540513563038</v>
      </c>
      <c r="AH270" s="96">
        <f>'2009'!S269</f>
        <v>4.5848804242484276</v>
      </c>
      <c r="AI270" s="96">
        <f>'2010'!S269</f>
        <v>4.0068521261377068</v>
      </c>
      <c r="AJ270" s="96">
        <f>'2011'!S269</f>
        <v>3.3848757836026184</v>
      </c>
      <c r="AK270" s="96">
        <f>'2012'!S269</f>
        <v>4.5964294730823223</v>
      </c>
      <c r="AL270" s="96">
        <f>'2013'!S269</f>
        <v>5.2720838534562704</v>
      </c>
      <c r="AM270" s="96">
        <f>'2014'!S269</f>
        <v>6.6631556317195377</v>
      </c>
      <c r="AN270" s="96">
        <f>'2015'!S269</f>
        <v>6.4973203903550694</v>
      </c>
      <c r="AO270" s="96">
        <f>'2016'!S269</f>
        <v>5.4846552424102271</v>
      </c>
      <c r="AP270" s="96">
        <f>'2017'!S269</f>
        <v>5.8796784224067915</v>
      </c>
      <c r="AQ270" s="106">
        <f t="shared" si="163"/>
        <v>5.0941471860982004</v>
      </c>
      <c r="AR270" s="36"/>
      <c r="AS270" s="38"/>
    </row>
    <row r="271" spans="2:45" x14ac:dyDescent="0.35">
      <c r="B271" s="4">
        <f>'2008'!G270</f>
        <v>2008</v>
      </c>
      <c r="C271" s="4">
        <v>9</v>
      </c>
      <c r="D271" s="2">
        <f t="shared" si="154"/>
        <v>24</v>
      </c>
      <c r="E271" s="2">
        <f t="shared" si="164"/>
        <v>267</v>
      </c>
      <c r="F271" s="35">
        <f>'2008'!R270</f>
        <v>2.6425487220367492</v>
      </c>
      <c r="G271" s="35">
        <f>'2009'!R270</f>
        <v>4.5589250989688237</v>
      </c>
      <c r="H271" s="35">
        <f>'2010'!R270</f>
        <v>3.2214647668110739</v>
      </c>
      <c r="I271" s="35">
        <f>'2011'!R270</f>
        <v>4.2621293340119992</v>
      </c>
      <c r="J271" s="35">
        <f>'2012'!R270</f>
        <v>4.2844710697110013</v>
      </c>
      <c r="K271" s="35">
        <f>'2013'!R270</f>
        <v>4.7051157589159489</v>
      </c>
      <c r="L271" s="35">
        <f>'2014'!R270</f>
        <v>4.1572086337340988</v>
      </c>
      <c r="M271" s="35">
        <f>'2015'!R270</f>
        <v>5.633744919996599</v>
      </c>
      <c r="N271" s="35">
        <f>'2016'!R270</f>
        <v>4.7292793602684</v>
      </c>
      <c r="O271" s="35">
        <f>'2017'!R270</f>
        <v>5.0998145174905494</v>
      </c>
      <c r="P271" s="107">
        <f t="shared" si="162"/>
        <v>4.3294702181945244</v>
      </c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36"/>
      <c r="AE271" s="36"/>
      <c r="AF271" s="36"/>
      <c r="AG271" s="96">
        <f>'2008'!S270</f>
        <v>3.381389227810768</v>
      </c>
      <c r="AH271" s="96">
        <f>'2009'!S270</f>
        <v>7.1735498356125387</v>
      </c>
      <c r="AI271" s="96">
        <f>'2010'!S270</f>
        <v>3.9097285299366078</v>
      </c>
      <c r="AJ271" s="96">
        <f>'2011'!S270</f>
        <v>5.0790264091005408</v>
      </c>
      <c r="AK271" s="96">
        <f>'2012'!S270</f>
        <v>5.1696843652380053</v>
      </c>
      <c r="AL271" s="96">
        <f>'2013'!S270</f>
        <v>7.8706503617577148</v>
      </c>
      <c r="AM271" s="96">
        <f>'2014'!S270</f>
        <v>5.5406246420465468</v>
      </c>
      <c r="AN271" s="96">
        <f>'2015'!S270</f>
        <v>7.36907733962133</v>
      </c>
      <c r="AO271" s="96">
        <f>'2016'!S270</f>
        <v>5.8335367069736117</v>
      </c>
      <c r="AP271" s="96">
        <f>'2017'!S270</f>
        <v>9.3763595838786049</v>
      </c>
      <c r="AQ271" s="106">
        <f t="shared" si="163"/>
        <v>6.0703627001976264</v>
      </c>
      <c r="AR271" s="36"/>
      <c r="AS271" s="38"/>
    </row>
    <row r="272" spans="2:45" x14ac:dyDescent="0.35">
      <c r="B272" s="4">
        <f>'2008'!G271</f>
        <v>2008</v>
      </c>
      <c r="C272" s="4">
        <v>9</v>
      </c>
      <c r="D272" s="2">
        <f t="shared" si="154"/>
        <v>25</v>
      </c>
      <c r="E272" s="2">
        <f t="shared" si="164"/>
        <v>268</v>
      </c>
      <c r="F272" s="35">
        <f>'2008'!R271</f>
        <v>2.0838739509224995</v>
      </c>
      <c r="G272" s="35">
        <f>'2009'!R271</f>
        <v>4.0382705693508738</v>
      </c>
      <c r="H272" s="35">
        <f>'2010'!R271</f>
        <v>2.8754873468591255</v>
      </c>
      <c r="I272" s="35">
        <f>'2011'!R271</f>
        <v>4.4386791418142995</v>
      </c>
      <c r="J272" s="35">
        <f>'2012'!R271</f>
        <v>1.7019157279769996</v>
      </c>
      <c r="K272" s="35">
        <f>'2013'!R271</f>
        <v>4.7230085473115997</v>
      </c>
      <c r="L272" s="35">
        <f>'2014'!R271</f>
        <v>4.8646081991276997</v>
      </c>
      <c r="M272" s="35">
        <f>'2015'!R271</f>
        <v>5.6597473311634499</v>
      </c>
      <c r="N272" s="35">
        <f>'2016'!R271</f>
        <v>4.6340187962723984</v>
      </c>
      <c r="O272" s="35">
        <f>'2017'!R271</f>
        <v>4.5486839498636256</v>
      </c>
      <c r="P272" s="107">
        <f t="shared" si="162"/>
        <v>3.9568293560662573</v>
      </c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36"/>
      <c r="AE272" s="36"/>
      <c r="AF272" s="36"/>
      <c r="AG272" s="96">
        <f>'2008'!S271</f>
        <v>3.894833413424684</v>
      </c>
      <c r="AH272" s="96">
        <f>'2009'!S271</f>
        <v>6.482819199802262</v>
      </c>
      <c r="AI272" s="96">
        <f>'2010'!S271</f>
        <v>4.6458494879137504</v>
      </c>
      <c r="AJ272" s="96">
        <f>'2011'!S271</f>
        <v>7.0768382162848562</v>
      </c>
      <c r="AK272" s="96">
        <f>'2012'!S271</f>
        <v>2.7565711845273024</v>
      </c>
      <c r="AL272" s="96">
        <f>'2013'!S271</f>
        <v>8.6218888515340648</v>
      </c>
      <c r="AM272" s="96">
        <f>'2014'!S271</f>
        <v>7.7718219496372587</v>
      </c>
      <c r="AN272" s="96">
        <f>'2015'!S271</f>
        <v>7.9700952515291563</v>
      </c>
      <c r="AO272" s="96">
        <f>'2016'!S271</f>
        <v>7.6820308334794731</v>
      </c>
      <c r="AP272" s="96">
        <f>'2017'!S271</f>
        <v>8.3490645593530104</v>
      </c>
      <c r="AQ272" s="106">
        <f t="shared" si="163"/>
        <v>6.5251812947485819</v>
      </c>
      <c r="AR272" s="36"/>
      <c r="AS272" s="38"/>
    </row>
    <row r="273" spans="2:55" x14ac:dyDescent="0.35">
      <c r="B273" s="4">
        <f>'2008'!G272</f>
        <v>2008</v>
      </c>
      <c r="C273" s="4">
        <v>9</v>
      </c>
      <c r="D273" s="2">
        <f t="shared" si="154"/>
        <v>26</v>
      </c>
      <c r="E273" s="2">
        <f t="shared" si="164"/>
        <v>269</v>
      </c>
      <c r="F273" s="35">
        <f>'2008'!R272</f>
        <v>3.4186539132719989</v>
      </c>
      <c r="G273" s="35">
        <f>'2009'!R272</f>
        <v>4.5531696095156997</v>
      </c>
      <c r="H273" s="35">
        <f>'2010'!R272</f>
        <v>2.3863537451754002</v>
      </c>
      <c r="I273" s="35">
        <f>'2011'!R272</f>
        <v>3.587221302294</v>
      </c>
      <c r="J273" s="35">
        <f>'2012'!R272</f>
        <v>4.5488662837694989</v>
      </c>
      <c r="K273" s="35">
        <f>'2013'!R272</f>
        <v>4.9347688127030995</v>
      </c>
      <c r="L273" s="35">
        <f>'2014'!R272</f>
        <v>5.1101693643713988</v>
      </c>
      <c r="M273" s="35">
        <f>'2015'!R272</f>
        <v>5.3612150352767998</v>
      </c>
      <c r="N273" s="35">
        <f>'2016'!R272</f>
        <v>4.7678857715065481</v>
      </c>
      <c r="O273" s="35">
        <f>'2017'!R272</f>
        <v>5.1518372662553995</v>
      </c>
      <c r="P273" s="107">
        <f t="shared" si="162"/>
        <v>4.3820141104139845</v>
      </c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36"/>
      <c r="AE273" s="36"/>
      <c r="AF273" s="36"/>
      <c r="AG273" s="96">
        <f>'2008'!S272</f>
        <v>5.0042319743218133</v>
      </c>
      <c r="AH273" s="96">
        <f>'2009'!S272</f>
        <v>6.852106267449062</v>
      </c>
      <c r="AI273" s="96">
        <f>'2010'!S272</f>
        <v>3.5832295254544899</v>
      </c>
      <c r="AJ273" s="96">
        <f>'2011'!S272</f>
        <v>5.4679407677923768</v>
      </c>
      <c r="AK273" s="96">
        <f>'2012'!S272</f>
        <v>5.5179534938672088</v>
      </c>
      <c r="AL273" s="96">
        <f>'2013'!S272</f>
        <v>8.9401102117072266</v>
      </c>
      <c r="AM273" s="96">
        <f>'2014'!S272</f>
        <v>8.4072204499987837</v>
      </c>
      <c r="AN273" s="96">
        <f>'2015'!S272</f>
        <v>7.4674046005556711</v>
      </c>
      <c r="AO273" s="96">
        <f>'2016'!S272</f>
        <v>8.9678931946743923</v>
      </c>
      <c r="AP273" s="96">
        <f>'2017'!S272</f>
        <v>7.4370223413912502</v>
      </c>
      <c r="AQ273" s="106">
        <f t="shared" si="163"/>
        <v>6.7645112827212275</v>
      </c>
      <c r="AR273" s="36"/>
      <c r="AS273" s="38"/>
    </row>
    <row r="274" spans="2:55" x14ac:dyDescent="0.35">
      <c r="B274" s="4">
        <f>'2008'!G273</f>
        <v>2008</v>
      </c>
      <c r="C274" s="4">
        <v>9</v>
      </c>
      <c r="D274" s="2">
        <f t="shared" si="154"/>
        <v>27</v>
      </c>
      <c r="E274" s="2">
        <f t="shared" si="164"/>
        <v>270</v>
      </c>
      <c r="F274" s="35">
        <f>'2008'!R273</f>
        <v>3.3584800408199995</v>
      </c>
      <c r="G274" s="35">
        <f>'2009'!R273</f>
        <v>4.5608002527806244</v>
      </c>
      <c r="H274" s="35">
        <f>'2010'!R273</f>
        <v>1.5621200153831998</v>
      </c>
      <c r="I274" s="35">
        <f>'2011'!R273</f>
        <v>3.6980822816064003</v>
      </c>
      <c r="J274" s="35">
        <f>'2012'!R273</f>
        <v>4.2350530559489989</v>
      </c>
      <c r="K274" s="35">
        <f>'2013'!R273</f>
        <v>5.2029740072998489</v>
      </c>
      <c r="L274" s="35">
        <f>'2014'!R273</f>
        <v>4.819503947732775</v>
      </c>
      <c r="M274" s="35">
        <f>'2015'!R273</f>
        <v>5.1165003413779511</v>
      </c>
      <c r="N274" s="35">
        <f>'2016'!R273</f>
        <v>4.5469423847990242</v>
      </c>
      <c r="O274" s="35">
        <f>'2017'!R273</f>
        <v>4.8491605268273998</v>
      </c>
      <c r="P274" s="107">
        <f t="shared" si="162"/>
        <v>4.1949616854576224</v>
      </c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36"/>
      <c r="AE274" s="36"/>
      <c r="AF274" s="36"/>
      <c r="AG274" s="96">
        <f>'2008'!S273</f>
        <v>4.8733519513563683</v>
      </c>
      <c r="AH274" s="96">
        <f>'2009'!S273</f>
        <v>7.3898350414154272</v>
      </c>
      <c r="AI274" s="96">
        <f>'2010'!S273</f>
        <v>2.1800078964980756</v>
      </c>
      <c r="AJ274" s="96">
        <f>'2011'!S273</f>
        <v>5.775756716587785</v>
      </c>
      <c r="AK274" s="96">
        <f>'2012'!S273</f>
        <v>4.7841984981790855</v>
      </c>
      <c r="AL274" s="96">
        <f>'2013'!S273</f>
        <v>9.6065353733771524</v>
      </c>
      <c r="AM274" s="96">
        <f>'2014'!S273</f>
        <v>5.8881543350963055</v>
      </c>
      <c r="AN274" s="96">
        <f>'2015'!S273</f>
        <v>7.6844730550390548</v>
      </c>
      <c r="AO274" s="96">
        <f>'2016'!S273</f>
        <v>7.1672484977946267</v>
      </c>
      <c r="AP274" s="96">
        <f>'2017'!S273</f>
        <v>6.588435312860363</v>
      </c>
      <c r="AQ274" s="106">
        <f t="shared" si="163"/>
        <v>6.1937996678204232</v>
      </c>
      <c r="AR274" s="36"/>
      <c r="AS274" s="38"/>
    </row>
    <row r="275" spans="2:55" x14ac:dyDescent="0.35">
      <c r="B275" s="4">
        <f>'2008'!G274</f>
        <v>2008</v>
      </c>
      <c r="C275" s="4">
        <v>9</v>
      </c>
      <c r="D275" s="2">
        <f t="shared" si="154"/>
        <v>28</v>
      </c>
      <c r="E275" s="2">
        <f t="shared" si="164"/>
        <v>271</v>
      </c>
      <c r="F275" s="35">
        <f>'2008'!R274</f>
        <v>2.6913810571919998</v>
      </c>
      <c r="G275" s="35">
        <f>'2009'!R274</f>
        <v>3.7061355466248753</v>
      </c>
      <c r="H275" s="35">
        <f>'2010'!R274</f>
        <v>2.6248361802228</v>
      </c>
      <c r="I275" s="35">
        <f>'2011'!R274</f>
        <v>4.8899922712036501</v>
      </c>
      <c r="J275" s="35">
        <f>'2012'!R274</f>
        <v>3.915294637743</v>
      </c>
      <c r="K275" s="35">
        <f>'2013'!R274</f>
        <v>4.8025756258897498</v>
      </c>
      <c r="L275" s="35">
        <f>'2014'!R274</f>
        <v>1.3120079923029</v>
      </c>
      <c r="M275" s="35">
        <f>'2015'!R274</f>
        <v>5.1489216427342503</v>
      </c>
      <c r="N275" s="35">
        <f>'2016'!R274</f>
        <v>5.0188152889607993</v>
      </c>
      <c r="O275" s="35">
        <f>'2017'!R274</f>
        <v>4.9744833475106249</v>
      </c>
      <c r="P275" s="107">
        <f t="shared" si="162"/>
        <v>3.908444359038465</v>
      </c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36"/>
      <c r="AE275" s="36"/>
      <c r="AF275" s="36"/>
      <c r="AG275" s="96">
        <f>'2008'!S274</f>
        <v>2.7753669385579869</v>
      </c>
      <c r="AH275" s="96">
        <f>'2009'!S274</f>
        <v>5.1237229633624457</v>
      </c>
      <c r="AI275" s="96">
        <f>'2010'!S274</f>
        <v>2.8725680283817447</v>
      </c>
      <c r="AJ275" s="96">
        <f>'2011'!S274</f>
        <v>6.4915177547424729</v>
      </c>
      <c r="AK275" s="96">
        <f>'2012'!S274</f>
        <v>4.5618703841585377</v>
      </c>
      <c r="AL275" s="96">
        <f>'2013'!S274</f>
        <v>5.0122538685146409</v>
      </c>
      <c r="AM275" s="96">
        <f>'2014'!S274</f>
        <v>2.0539894550508797</v>
      </c>
      <c r="AN275" s="96">
        <f>'2015'!S274</f>
        <v>6.8662612303501911</v>
      </c>
      <c r="AO275" s="96">
        <f>'2016'!S274</f>
        <v>6.6097500954191712</v>
      </c>
      <c r="AP275" s="96">
        <f>'2017'!S274</f>
        <v>5.870661010415466</v>
      </c>
      <c r="AQ275" s="106">
        <f t="shared" si="163"/>
        <v>4.8237961728953547</v>
      </c>
      <c r="AR275" s="36"/>
      <c r="AS275" s="38"/>
    </row>
    <row r="276" spans="2:55" x14ac:dyDescent="0.35">
      <c r="B276" s="4">
        <f>'2008'!G275</f>
        <v>2008</v>
      </c>
      <c r="C276" s="4">
        <v>9</v>
      </c>
      <c r="D276" s="2">
        <f t="shared" si="154"/>
        <v>29</v>
      </c>
      <c r="E276" s="2">
        <f t="shared" si="164"/>
        <v>272</v>
      </c>
      <c r="F276" s="35">
        <f>'2008'!R275</f>
        <v>2.8021848192652494</v>
      </c>
      <c r="G276" s="35">
        <f>'2009'!R275</f>
        <v>3.7189186882238987</v>
      </c>
      <c r="H276" s="35">
        <f>'2010'!R275</f>
        <v>0.62578457623222494</v>
      </c>
      <c r="I276" s="35">
        <f>'2011'!R275</f>
        <v>4.364867429905499</v>
      </c>
      <c r="J276" s="35">
        <f>'2012'!R275</f>
        <v>2.9599975774350002</v>
      </c>
      <c r="K276" s="35">
        <f>'2013'!R275</f>
        <v>4.8160607223304508</v>
      </c>
      <c r="L276" s="35">
        <f>'2014'!R275</f>
        <v>3.8487252040187987</v>
      </c>
      <c r="M276" s="35">
        <f>'2015'!R275</f>
        <v>4.5639284150162993</v>
      </c>
      <c r="N276" s="35">
        <f>'2016'!R275</f>
        <v>4.9001762030696989</v>
      </c>
      <c r="O276" s="35">
        <f>'2017'!R275</f>
        <v>4.9623961443482987</v>
      </c>
      <c r="P276" s="107">
        <f t="shared" si="162"/>
        <v>3.7563039779845417</v>
      </c>
      <c r="Q276" s="94"/>
      <c r="AC276" s="94"/>
      <c r="AD276" s="36"/>
      <c r="AE276" s="36"/>
      <c r="AF276" s="36"/>
      <c r="AG276" s="96">
        <f>'2008'!S275</f>
        <v>3.831118972256125</v>
      </c>
      <c r="AH276" s="96">
        <f>'2009'!S275</f>
        <v>6.2234104116725373</v>
      </c>
      <c r="AI276" s="96">
        <f>'2010'!S275</f>
        <v>1.1006234170859366</v>
      </c>
      <c r="AJ276" s="96">
        <f>'2011'!S275</f>
        <v>6.7708874036939743</v>
      </c>
      <c r="AK276" s="96">
        <f>'2012'!S275</f>
        <v>3.7313824359030883</v>
      </c>
      <c r="AL276" s="96">
        <f>'2013'!S275</f>
        <v>5.9898903517490281</v>
      </c>
      <c r="AM276" s="96">
        <f>'2014'!S275</f>
        <v>5.1861358846113266</v>
      </c>
      <c r="AN276" s="96">
        <f>'2015'!S275</f>
        <v>5.8812031993499101</v>
      </c>
      <c r="AO276" s="96">
        <f>'2016'!S275</f>
        <v>6.4228315153425504</v>
      </c>
      <c r="AP276" s="96">
        <f>'2017'!S275</f>
        <v>5.6032251613118627</v>
      </c>
      <c r="AQ276" s="106">
        <f t="shared" si="163"/>
        <v>5.0740708752976342</v>
      </c>
      <c r="AR276" s="36"/>
    </row>
    <row r="277" spans="2:55" x14ac:dyDescent="0.35">
      <c r="B277" s="4">
        <f>'2008'!G276</f>
        <v>2008</v>
      </c>
      <c r="C277" s="1">
        <v>9</v>
      </c>
      <c r="D277" s="1">
        <f t="shared" si="154"/>
        <v>30</v>
      </c>
      <c r="E277" s="1">
        <f t="shared" si="164"/>
        <v>273</v>
      </c>
      <c r="F277" s="48">
        <f>'2008'!R276</f>
        <v>1.0453921108897499</v>
      </c>
      <c r="G277" s="48">
        <f>'2009'!R276</f>
        <v>3.34258027866015</v>
      </c>
      <c r="H277" s="48">
        <f>'2010'!R276</f>
        <v>2.6251861139815498</v>
      </c>
      <c r="I277" s="48">
        <f>'2011'!R276</f>
        <v>3.2124216189985493</v>
      </c>
      <c r="J277" s="48">
        <f>'2012'!R276</f>
        <v>3.9117805661025002</v>
      </c>
      <c r="K277" s="48">
        <f>'2013'!R276</f>
        <v>4.8563177158559245</v>
      </c>
      <c r="L277" s="48">
        <f>'2014'!R276</f>
        <v>4.3990732706476487</v>
      </c>
      <c r="M277" s="48">
        <f>'2015'!R276</f>
        <v>3.3409568315870999</v>
      </c>
      <c r="N277" s="48">
        <f>'2016'!R276</f>
        <v>4.6562338191155987</v>
      </c>
      <c r="O277" s="48">
        <f>'2017'!R276</f>
        <v>3.9548575345884003</v>
      </c>
      <c r="P277" s="107">
        <f t="shared" si="162"/>
        <v>3.5344799860427165</v>
      </c>
      <c r="Q277" s="94"/>
      <c r="AC277" s="94"/>
      <c r="AD277" s="36"/>
      <c r="AE277" s="36"/>
      <c r="AF277" s="36"/>
      <c r="AG277" s="97">
        <f>'2008'!S276</f>
        <v>1.5973732478120037</v>
      </c>
      <c r="AH277" s="97">
        <f>'2009'!S276</f>
        <v>4.4862814567390803</v>
      </c>
      <c r="AI277" s="97">
        <f>'2010'!S276</f>
        <v>3.8135649051078988</v>
      </c>
      <c r="AJ277" s="97">
        <f>'2011'!S276</f>
        <v>4.5131234804104636</v>
      </c>
      <c r="AK277" s="97">
        <f>'2012'!S276</f>
        <v>5.2172970534347609</v>
      </c>
      <c r="AL277" s="97">
        <f>'2013'!S276</f>
        <v>6.1338579466230776</v>
      </c>
      <c r="AM277" s="97">
        <f>'2014'!S276</f>
        <v>6.4271085208877601</v>
      </c>
      <c r="AN277" s="97">
        <f>'2015'!S276</f>
        <v>4.6239891827032498</v>
      </c>
      <c r="AO277" s="97">
        <f>'2016'!S276</f>
        <v>6.4706357449552945</v>
      </c>
      <c r="AP277" s="97">
        <f>'2017'!S276</f>
        <v>4.8031669857999022</v>
      </c>
      <c r="AQ277" s="111">
        <f t="shared" si="163"/>
        <v>4.8086398524473495</v>
      </c>
      <c r="AR277" s="36"/>
    </row>
    <row r="278" spans="2:55" ht="15.5" x14ac:dyDescent="0.35">
      <c r="B278" s="4">
        <f>'2008'!G277</f>
        <v>2008</v>
      </c>
      <c r="C278" s="4">
        <v>10</v>
      </c>
      <c r="D278" s="2">
        <v>1</v>
      </c>
      <c r="E278" s="2">
        <f>E277+1</f>
        <v>274</v>
      </c>
      <c r="F278" s="35">
        <f>'2008'!R277</f>
        <v>2.526777742345875</v>
      </c>
      <c r="G278" s="35">
        <f>'2009'!R277</f>
        <v>4.4531772043987488</v>
      </c>
      <c r="H278" s="35">
        <f>'2010'!R277</f>
        <v>2.2374764534475</v>
      </c>
      <c r="I278" s="35">
        <f>'2011'!R277</f>
        <v>3.3642302505707993</v>
      </c>
      <c r="J278" s="35">
        <f>'2012'!R277</f>
        <v>4.3060638243824991</v>
      </c>
      <c r="K278" s="35">
        <f>'2013'!R277</f>
        <v>4.1219747244438745</v>
      </c>
      <c r="L278" s="35">
        <f>'2014'!R277</f>
        <v>4.259155019846399</v>
      </c>
      <c r="M278" s="35">
        <f>'2015'!R277</f>
        <v>4.3679548279278748</v>
      </c>
      <c r="N278" s="35">
        <f>'2016'!R277</f>
        <v>4.4224260079500004</v>
      </c>
      <c r="O278" s="35">
        <f>'2017'!R277</f>
        <v>4.5910820468575491</v>
      </c>
      <c r="P278" s="107">
        <f t="shared" si="162"/>
        <v>3.8650318102171122</v>
      </c>
      <c r="Q278" s="94"/>
      <c r="R278" s="62" t="s">
        <v>62</v>
      </c>
      <c r="S278" s="45">
        <f t="shared" ref="S278:AB278" si="165">AVERAGE(F247:F277)</f>
        <v>3.6318630866200037</v>
      </c>
      <c r="T278" s="45">
        <f t="shared" si="165"/>
        <v>5.1215887861891689</v>
      </c>
      <c r="U278" s="45">
        <f t="shared" si="165"/>
        <v>3.7368368849394407</v>
      </c>
      <c r="V278" s="45">
        <f t="shared" si="165"/>
        <v>5.4001316181344343</v>
      </c>
      <c r="W278" s="45">
        <f t="shared" si="165"/>
        <v>4.5829603477079628</v>
      </c>
      <c r="X278" s="45">
        <f t="shared" si="165"/>
        <v>5.6126338817213277</v>
      </c>
      <c r="Y278" s="45">
        <f t="shared" si="165"/>
        <v>5.2884106256150307</v>
      </c>
      <c r="Z278" s="45">
        <f t="shared" si="165"/>
        <v>4.9345119292419666</v>
      </c>
      <c r="AA278" s="45">
        <f t="shared" si="165"/>
        <v>5.6695817728766453</v>
      </c>
      <c r="AB278" s="45">
        <f t="shared" si="165"/>
        <v>5.827616270622511</v>
      </c>
      <c r="AC278" s="94"/>
      <c r="AD278" s="36"/>
      <c r="AE278" s="36"/>
      <c r="AF278" s="36"/>
      <c r="AG278" s="96">
        <f>'2008'!S277</f>
        <v>2.816880059420924</v>
      </c>
      <c r="AH278" s="96">
        <f>'2009'!S277</f>
        <v>6.4367838262117933</v>
      </c>
      <c r="AI278" s="96">
        <f>'2010'!S277</f>
        <v>2.8033290253013248</v>
      </c>
      <c r="AJ278" s="96">
        <f>'2011'!S277</f>
        <v>4.8658221509392421</v>
      </c>
      <c r="AK278" s="96">
        <f>'2012'!S277</f>
        <v>5.5517216162466099</v>
      </c>
      <c r="AL278" s="96">
        <f>'2013'!S277</f>
        <v>6.6664866391725912</v>
      </c>
      <c r="AM278" s="96">
        <f>'2014'!S277</f>
        <v>6.405820810741357</v>
      </c>
      <c r="AN278" s="96">
        <f>'2015'!S277</f>
        <v>5.8160918704250149</v>
      </c>
      <c r="AO278" s="96">
        <f>'2016'!S277</f>
        <v>6.5055599288747699</v>
      </c>
      <c r="AP278" s="96">
        <f>'2017'!S277</f>
        <v>7.0899249225156682</v>
      </c>
      <c r="AQ278" s="106">
        <f t="shared" si="163"/>
        <v>5.495842084984929</v>
      </c>
      <c r="AR278" s="36"/>
      <c r="AS278" s="62" t="s">
        <v>62</v>
      </c>
      <c r="AT278" s="98">
        <f t="shared" ref="AT278:BC278" si="166">AVERAGE(AG247:AG277)</f>
        <v>5.3826492643250115</v>
      </c>
      <c r="AU278" s="98">
        <f t="shared" si="166"/>
        <v>8.2882621439878736</v>
      </c>
      <c r="AV278" s="98">
        <f t="shared" si="166"/>
        <v>5.5983284530906579</v>
      </c>
      <c r="AW278" s="98">
        <f t="shared" si="166"/>
        <v>8.6493913086643488</v>
      </c>
      <c r="AX278" s="98">
        <f t="shared" si="166"/>
        <v>6.7075606071625815</v>
      </c>
      <c r="AY278" s="98">
        <f t="shared" si="166"/>
        <v>7.4659705602171487</v>
      </c>
      <c r="AZ278" s="98">
        <f t="shared" si="166"/>
        <v>8.0843554353683373</v>
      </c>
      <c r="BA278" s="98">
        <f t="shared" si="166"/>
        <v>7.2002753435378466</v>
      </c>
      <c r="BB278" s="98">
        <f t="shared" si="166"/>
        <v>8.8362098108839096</v>
      </c>
      <c r="BC278" s="98">
        <f t="shared" si="166"/>
        <v>7.5449147789171818</v>
      </c>
    </row>
    <row r="279" spans="2:55" ht="15.5" x14ac:dyDescent="0.35">
      <c r="B279" s="4">
        <f>'2008'!G278</f>
        <v>2008</v>
      </c>
      <c r="C279" s="4">
        <v>10</v>
      </c>
      <c r="D279" s="2">
        <f t="shared" ref="D279:D308" si="167">D278+1</f>
        <v>2</v>
      </c>
      <c r="E279" s="2">
        <f t="shared" si="164"/>
        <v>275</v>
      </c>
      <c r="F279" s="35">
        <f>'2008'!R278</f>
        <v>0.78287180507549992</v>
      </c>
      <c r="G279" s="35">
        <f>'2009'!R278</f>
        <v>4.1022049404798011</v>
      </c>
      <c r="H279" s="35">
        <f>'2010'!R278</f>
        <v>2.6495319264560999</v>
      </c>
      <c r="I279" s="35">
        <f>'2011'!R278</f>
        <v>4.0796220574467004</v>
      </c>
      <c r="J279" s="35">
        <f>'2012'!R278</f>
        <v>4.5303676802280002</v>
      </c>
      <c r="K279" s="35">
        <f>'2013'!R278</f>
        <v>3.2005506380639992</v>
      </c>
      <c r="L279" s="35">
        <f>'2014'!R278</f>
        <v>4.0537419389197495</v>
      </c>
      <c r="M279" s="35">
        <f>'2015'!R278</f>
        <v>3.7793429167931238</v>
      </c>
      <c r="N279" s="35">
        <f>'2016'!R278</f>
        <v>4.6091042493520495</v>
      </c>
      <c r="O279" s="35">
        <f>'2017'!R278</f>
        <v>3.7722008301689258</v>
      </c>
      <c r="P279" s="107">
        <f t="shared" si="162"/>
        <v>3.5559538982983945</v>
      </c>
      <c r="Q279" s="94"/>
      <c r="R279" s="63" t="s">
        <v>61</v>
      </c>
      <c r="S279" s="64">
        <f t="shared" ref="S279:AB279" si="168">SUM(F247:F277)</f>
        <v>112.58775568522012</v>
      </c>
      <c r="T279" s="64">
        <f t="shared" si="168"/>
        <v>158.76925237186424</v>
      </c>
      <c r="U279" s="64">
        <f t="shared" si="168"/>
        <v>115.84194343312267</v>
      </c>
      <c r="V279" s="64">
        <f t="shared" si="168"/>
        <v>167.40408016216747</v>
      </c>
      <c r="W279" s="64">
        <f t="shared" si="168"/>
        <v>142.07177077894684</v>
      </c>
      <c r="X279" s="64">
        <f t="shared" si="168"/>
        <v>173.99165033336115</v>
      </c>
      <c r="Y279" s="64">
        <f t="shared" si="168"/>
        <v>163.94072939406595</v>
      </c>
      <c r="Z279" s="64">
        <f t="shared" si="168"/>
        <v>152.96986980650095</v>
      </c>
      <c r="AA279" s="64">
        <f t="shared" si="168"/>
        <v>175.757034959176</v>
      </c>
      <c r="AB279" s="64">
        <f t="shared" si="168"/>
        <v>180.65610438929784</v>
      </c>
      <c r="AC279" s="94"/>
      <c r="AD279" s="36"/>
      <c r="AE279" s="36"/>
      <c r="AF279" s="36"/>
      <c r="AG279" s="96">
        <f>'2008'!S278</f>
        <v>1.437160870330831</v>
      </c>
      <c r="AH279" s="96">
        <f>'2009'!S278</f>
        <v>6.3199219879531459</v>
      </c>
      <c r="AI279" s="96">
        <f>'2010'!S278</f>
        <v>4.5615836791533582</v>
      </c>
      <c r="AJ279" s="96">
        <f>'2011'!S278</f>
        <v>6.8323758591451522</v>
      </c>
      <c r="AK279" s="96">
        <f>'2012'!S278</f>
        <v>6.6101743423765518</v>
      </c>
      <c r="AL279" s="96">
        <f>'2013'!S278</f>
        <v>5.0253956680931147</v>
      </c>
      <c r="AM279" s="96">
        <f>'2014'!S278</f>
        <v>6.216347433101614</v>
      </c>
      <c r="AN279" s="96">
        <f>'2015'!S278</f>
        <v>5.1457819651859262</v>
      </c>
      <c r="AO279" s="96">
        <f>'2016'!S278</f>
        <v>8.2857570311459234</v>
      </c>
      <c r="AP279" s="96">
        <f>'2017'!S278</f>
        <v>6.5673744283210151</v>
      </c>
      <c r="AQ279" s="106">
        <f t="shared" si="163"/>
        <v>5.7001873264806635</v>
      </c>
      <c r="AR279" s="36"/>
      <c r="AS279" s="63" t="s">
        <v>61</v>
      </c>
      <c r="AT279" s="99">
        <f t="shared" ref="AT279:BC279" si="169">SUM(AG247:AG277)</f>
        <v>166.86212719407536</v>
      </c>
      <c r="AU279" s="99">
        <f t="shared" si="169"/>
        <v>256.93612646362408</v>
      </c>
      <c r="AV279" s="99">
        <f t="shared" si="169"/>
        <v>173.54818204581039</v>
      </c>
      <c r="AW279" s="99">
        <f t="shared" si="169"/>
        <v>268.13113056859481</v>
      </c>
      <c r="AX279" s="99">
        <f t="shared" si="169"/>
        <v>207.93437882204003</v>
      </c>
      <c r="AY279" s="99">
        <f t="shared" si="169"/>
        <v>231.4450873667316</v>
      </c>
      <c r="AZ279" s="99">
        <f t="shared" si="169"/>
        <v>250.61501849641846</v>
      </c>
      <c r="BA279" s="99">
        <f t="shared" si="169"/>
        <v>223.20853564967325</v>
      </c>
      <c r="BB279" s="99">
        <f t="shared" si="169"/>
        <v>273.92250413740118</v>
      </c>
      <c r="BC279" s="99">
        <f t="shared" si="169"/>
        <v>233.89235814643263</v>
      </c>
    </row>
    <row r="280" spans="2:55" x14ac:dyDescent="0.35">
      <c r="B280" s="4">
        <f>'2008'!G279</f>
        <v>2008</v>
      </c>
      <c r="C280" s="4">
        <v>10</v>
      </c>
      <c r="D280" s="2">
        <f t="shared" si="167"/>
        <v>3</v>
      </c>
      <c r="E280" s="2">
        <f t="shared" si="164"/>
        <v>276</v>
      </c>
      <c r="F280" s="35">
        <f>'2008'!R279</f>
        <v>0.84156490520100002</v>
      </c>
      <c r="G280" s="35">
        <f>'2009'!R279</f>
        <v>4.7061755056779759</v>
      </c>
      <c r="H280" s="35">
        <f>'2010'!R279</f>
        <v>2.4394876871039997</v>
      </c>
      <c r="I280" s="35">
        <f>'2011'!R279</f>
        <v>4.1821590335167498</v>
      </c>
      <c r="J280" s="35">
        <f>'2012'!R279</f>
        <v>3.8156408702774991</v>
      </c>
      <c r="K280" s="35">
        <f>'2013'!R279</f>
        <v>3.850593727506749</v>
      </c>
      <c r="L280" s="35">
        <f>'2014'!R279</f>
        <v>4.3514285001641992</v>
      </c>
      <c r="M280" s="35">
        <f>'2015'!R279</f>
        <v>3.9919640192311499</v>
      </c>
      <c r="N280" s="35">
        <f>'2016'!R279</f>
        <v>4.9257029498921989</v>
      </c>
      <c r="O280" s="35">
        <f>'2017'!R279</f>
        <v>4.3192106515230746</v>
      </c>
      <c r="P280" s="107">
        <f t="shared" si="162"/>
        <v>3.7423927850094594</v>
      </c>
      <c r="Q280" s="94"/>
      <c r="R280" s="109" t="s">
        <v>63</v>
      </c>
      <c r="S280" s="110">
        <f t="shared" ref="S280:AB280" si="170">STDEV(F247:F277)</f>
        <v>0.91660208424955991</v>
      </c>
      <c r="T280" s="110">
        <f t="shared" si="170"/>
        <v>1.0863786563828948</v>
      </c>
      <c r="U280" s="110">
        <f t="shared" si="170"/>
        <v>1.4548776037665121</v>
      </c>
      <c r="V280" s="110">
        <f t="shared" si="170"/>
        <v>0.9795250632764898</v>
      </c>
      <c r="W280" s="110">
        <f t="shared" si="170"/>
        <v>0.83523434271032349</v>
      </c>
      <c r="X280" s="110">
        <f t="shared" si="170"/>
        <v>0.79444213242833928</v>
      </c>
      <c r="Y280" s="110">
        <f t="shared" si="170"/>
        <v>1.5418065864657857</v>
      </c>
      <c r="Z280" s="110">
        <f t="shared" si="170"/>
        <v>1.9263471604572422</v>
      </c>
      <c r="AA280" s="110">
        <f t="shared" si="170"/>
        <v>0.74565601696262029</v>
      </c>
      <c r="AB280" s="110">
        <f t="shared" si="170"/>
        <v>0.90954274772750021</v>
      </c>
      <c r="AC280" s="94"/>
      <c r="AD280" s="36"/>
      <c r="AE280" s="36"/>
      <c r="AF280" s="36"/>
      <c r="AG280" s="96">
        <f>'2008'!S279</f>
        <v>1.4108025693214981</v>
      </c>
      <c r="AH280" s="96">
        <f>'2009'!S279</f>
        <v>7.556825683207208</v>
      </c>
      <c r="AI280" s="96">
        <f>'2010'!S279</f>
        <v>3.1882240788378651</v>
      </c>
      <c r="AJ280" s="96">
        <f>'2011'!S279</f>
        <v>6.2237310088531528</v>
      </c>
      <c r="AK280" s="96">
        <f>'2012'!S279</f>
        <v>4.0049847913969252</v>
      </c>
      <c r="AL280" s="96">
        <f>'2013'!S279</f>
        <v>4.837131135926982</v>
      </c>
      <c r="AM280" s="96">
        <f>'2014'!S279</f>
        <v>6.8932960698905177</v>
      </c>
      <c r="AN280" s="96">
        <f>'2015'!S279</f>
        <v>5.6790538348767274</v>
      </c>
      <c r="AO280" s="96">
        <f>'2016'!S279</f>
        <v>7.5138422156318292</v>
      </c>
      <c r="AP280" s="96">
        <f>'2017'!S279</f>
        <v>7.8791431406713084</v>
      </c>
      <c r="AQ280" s="106">
        <f t="shared" si="163"/>
        <v>5.5187034528614012</v>
      </c>
      <c r="AR280" s="36"/>
      <c r="AS280" s="109" t="s">
        <v>63</v>
      </c>
      <c r="AT280" s="110">
        <f t="shared" ref="AT280:BC280" si="171">STDEV(AG247:AG277)</f>
        <v>1.6719245270066372</v>
      </c>
      <c r="AU280" s="110">
        <f t="shared" si="171"/>
        <v>2.5344647906051523</v>
      </c>
      <c r="AV280" s="110">
        <f t="shared" si="171"/>
        <v>2.2338214883264684</v>
      </c>
      <c r="AW280" s="110">
        <f t="shared" si="171"/>
        <v>2.4518072798179773</v>
      </c>
      <c r="AX280" s="110">
        <f t="shared" si="171"/>
        <v>1.7052254357443095</v>
      </c>
      <c r="AY280" s="110">
        <f t="shared" si="171"/>
        <v>1.4530353093517825</v>
      </c>
      <c r="AZ280" s="110">
        <f t="shared" si="171"/>
        <v>2.6471725441671952</v>
      </c>
      <c r="BA280" s="110">
        <f t="shared" si="171"/>
        <v>2.940966573502664</v>
      </c>
      <c r="BB280" s="110">
        <f t="shared" si="171"/>
        <v>1.9964037378033486</v>
      </c>
      <c r="BC280" s="110">
        <f t="shared" si="171"/>
        <v>1.873513935610305</v>
      </c>
    </row>
    <row r="281" spans="2:55" x14ac:dyDescent="0.35">
      <c r="B281" s="4">
        <f>'2008'!G280</f>
        <v>2008</v>
      </c>
      <c r="C281" s="4">
        <v>10</v>
      </c>
      <c r="D281" s="2">
        <f t="shared" si="167"/>
        <v>4</v>
      </c>
      <c r="E281" s="2">
        <f t="shared" si="164"/>
        <v>277</v>
      </c>
      <c r="F281" s="35">
        <f>'2008'!R280</f>
        <v>1.5705137598097496</v>
      </c>
      <c r="G281" s="35">
        <f>'2009'!R280</f>
        <v>3.1007976613083006</v>
      </c>
      <c r="H281" s="35">
        <f>'2010'!R280</f>
        <v>1.6356364323131247</v>
      </c>
      <c r="I281" s="35">
        <f>'2011'!R280</f>
        <v>4.1167806024100484</v>
      </c>
      <c r="J281" s="35">
        <f>'2012'!R280</f>
        <v>4.194946963682999</v>
      </c>
      <c r="K281" s="35">
        <f>'2013'!R280</f>
        <v>3.5638209248869499</v>
      </c>
      <c r="L281" s="35">
        <f>'2014'!R280</f>
        <v>3.6511842820424993</v>
      </c>
      <c r="M281" s="35">
        <f>'2015'!R280</f>
        <v>4.7125192521971249</v>
      </c>
      <c r="N281" s="35">
        <f>'2016'!R280</f>
        <v>4.1110623164407487</v>
      </c>
      <c r="O281" s="35">
        <f>'2017'!R280</f>
        <v>2.5439642784677252</v>
      </c>
      <c r="P281" s="107">
        <f t="shared" si="162"/>
        <v>3.3201226473559275</v>
      </c>
      <c r="Q281" s="94"/>
      <c r="R281" s="109" t="s">
        <v>59</v>
      </c>
      <c r="S281" s="110">
        <f t="shared" ref="S281:AB281" si="172">(STDEV(F247:F277))/SQRT(30)</f>
        <v>0.16734787926657824</v>
      </c>
      <c r="T281" s="110">
        <f t="shared" si="172"/>
        <v>0.19834469869768839</v>
      </c>
      <c r="U281" s="110">
        <f t="shared" si="172"/>
        <v>0.26562309399732725</v>
      </c>
      <c r="V281" s="110">
        <f t="shared" si="172"/>
        <v>0.17883599093273622</v>
      </c>
      <c r="W281" s="110">
        <f t="shared" si="172"/>
        <v>0.15249223010181492</v>
      </c>
      <c r="X281" s="110">
        <f t="shared" si="172"/>
        <v>0.14504462552116928</v>
      </c>
      <c r="Y281" s="110">
        <f t="shared" si="172"/>
        <v>0.28149408223911671</v>
      </c>
      <c r="Z281" s="110">
        <f t="shared" si="172"/>
        <v>0.35170126445615174</v>
      </c>
      <c r="AA281" s="110">
        <f t="shared" si="172"/>
        <v>0.13613754020996063</v>
      </c>
      <c r="AB281" s="110">
        <f t="shared" si="172"/>
        <v>0.16605902664852751</v>
      </c>
      <c r="AC281" s="94"/>
      <c r="AD281" s="36"/>
      <c r="AE281" s="36"/>
      <c r="AF281" s="36"/>
      <c r="AG281" s="96">
        <f>'2008'!S280</f>
        <v>2.5317948414487379</v>
      </c>
      <c r="AH281" s="96">
        <f>'2009'!S280</f>
        <v>5.6811013796900136</v>
      </c>
      <c r="AI281" s="96">
        <f>'2010'!S280</f>
        <v>2.1454074904337652</v>
      </c>
      <c r="AJ281" s="96">
        <f>'2011'!S280</f>
        <v>7.9023372224620791</v>
      </c>
      <c r="AK281" s="96">
        <f>'2012'!S280</f>
        <v>4.7131343785162416</v>
      </c>
      <c r="AL281" s="96">
        <f>'2013'!S280</f>
        <v>4.9931486501597346</v>
      </c>
      <c r="AM281" s="96">
        <f>'2014'!S280</f>
        <v>5.8747171235121023</v>
      </c>
      <c r="AN281" s="96">
        <f>'2015'!S280</f>
        <v>7.6215769168582854</v>
      </c>
      <c r="AO281" s="96">
        <f>'2016'!S280</f>
        <v>6.7652996926655069</v>
      </c>
      <c r="AP281" s="96">
        <f>'2017'!S280</f>
        <v>4.6209295211602797</v>
      </c>
      <c r="AQ281" s="106">
        <f t="shared" si="163"/>
        <v>5.2849447216906755</v>
      </c>
      <c r="AR281" s="36"/>
      <c r="AS281" s="109" t="s">
        <v>59</v>
      </c>
      <c r="AT281" s="110">
        <f t="shared" ref="AT281:BC281" si="173">(STDEV(AG247:AG277))/SQRT(30)</f>
        <v>0.30525025929589683</v>
      </c>
      <c r="AU281" s="110">
        <f t="shared" si="173"/>
        <v>0.46272784567234976</v>
      </c>
      <c r="AV281" s="110">
        <f t="shared" si="173"/>
        <v>0.40783813953205661</v>
      </c>
      <c r="AW281" s="110">
        <f t="shared" si="173"/>
        <v>0.44763671793722898</v>
      </c>
      <c r="AX281" s="110">
        <f t="shared" si="173"/>
        <v>0.31133014559624483</v>
      </c>
      <c r="AY281" s="110">
        <f t="shared" si="173"/>
        <v>0.26528673859448948</v>
      </c>
      <c r="AZ281" s="110">
        <f t="shared" si="173"/>
        <v>0.4833053720162378</v>
      </c>
      <c r="BA281" s="110">
        <f t="shared" si="173"/>
        <v>0.53694457772536142</v>
      </c>
      <c r="BB281" s="110">
        <f t="shared" si="173"/>
        <v>0.36449178702750773</v>
      </c>
      <c r="BC281" s="110">
        <f t="shared" si="173"/>
        <v>0.34205528144468178</v>
      </c>
    </row>
    <row r="282" spans="2:55" x14ac:dyDescent="0.35">
      <c r="B282" s="4">
        <f>'2008'!G281</f>
        <v>2008</v>
      </c>
      <c r="C282" s="4">
        <v>10</v>
      </c>
      <c r="D282" s="2">
        <f t="shared" si="167"/>
        <v>5</v>
      </c>
      <c r="E282" s="2">
        <f t="shared" ref="E282:E295" si="174">E281+1</f>
        <v>278</v>
      </c>
      <c r="F282" s="35">
        <f>'2008'!R281</f>
        <v>1.7984200916137498</v>
      </c>
      <c r="G282" s="35">
        <f>'2009'!R281</f>
        <v>4.8966373291066487</v>
      </c>
      <c r="H282" s="35">
        <f>'2010'!R281</f>
        <v>0.57873985005719975</v>
      </c>
      <c r="I282" s="35">
        <f>'2011'!R281</f>
        <v>4.3942215925622996</v>
      </c>
      <c r="J282" s="35">
        <f>'2012'!R281</f>
        <v>3.6386627926679993</v>
      </c>
      <c r="K282" s="35">
        <f>'2013'!R281</f>
        <v>3.1464414246105754</v>
      </c>
      <c r="L282" s="35">
        <f>'2014'!R281</f>
        <v>4.4543571564764992</v>
      </c>
      <c r="M282" s="35">
        <f>'2015'!R281</f>
        <v>4.392636331243275</v>
      </c>
      <c r="N282" s="35">
        <f>'2016'!R281</f>
        <v>4.6398038766152991</v>
      </c>
      <c r="O282" s="35">
        <f>'2017'!R281</f>
        <v>4.0315270388603253</v>
      </c>
      <c r="P282" s="107">
        <f t="shared" si="162"/>
        <v>3.5971447483813876</v>
      </c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36"/>
      <c r="AE282" s="36"/>
      <c r="AF282" s="36"/>
      <c r="AG282" s="96">
        <f>'2008'!S281</f>
        <v>2.5529368747039229</v>
      </c>
      <c r="AH282" s="96">
        <f>'2009'!S281</f>
        <v>7.5646067518271378</v>
      </c>
      <c r="AI282" s="96">
        <f>'2010'!S281</f>
        <v>0.88764044588390434</v>
      </c>
      <c r="AJ282" s="96">
        <f>'2011'!S281</f>
        <v>7.6642939431990165</v>
      </c>
      <c r="AK282" s="96">
        <f>'2012'!S281</f>
        <v>3.7279789114192097</v>
      </c>
      <c r="AL282" s="96">
        <f>'2013'!S281</f>
        <v>5.3303947255862258</v>
      </c>
      <c r="AM282" s="96">
        <f>'2014'!S281</f>
        <v>7.2229586713034397</v>
      </c>
      <c r="AN282" s="96">
        <f>'2015'!S281</f>
        <v>7.2342889531743708</v>
      </c>
      <c r="AO282" s="96">
        <f>'2016'!S281</f>
        <v>7.0743749308498041</v>
      </c>
      <c r="AP282" s="96">
        <f>'2017'!S281</f>
        <v>7.7275631021345639</v>
      </c>
      <c r="AQ282" s="106">
        <f t="shared" si="163"/>
        <v>5.6987037310081607</v>
      </c>
      <c r="AR282" s="36"/>
      <c r="AS282" s="38"/>
    </row>
    <row r="283" spans="2:55" x14ac:dyDescent="0.35">
      <c r="B283" s="4">
        <f>'2008'!G282</f>
        <v>2008</v>
      </c>
      <c r="C283" s="4">
        <v>10</v>
      </c>
      <c r="D283" s="2">
        <f t="shared" si="167"/>
        <v>6</v>
      </c>
      <c r="E283" s="2">
        <f t="shared" si="174"/>
        <v>279</v>
      </c>
      <c r="F283" s="35">
        <f>'2008'!R282</f>
        <v>1.348224785712</v>
      </c>
      <c r="G283" s="35">
        <f>'2009'!R282</f>
        <v>4.3185325167337503</v>
      </c>
      <c r="H283" s="35">
        <f>'2010'!R282</f>
        <v>2.650153212357599</v>
      </c>
      <c r="I283" s="35">
        <f>'2011'!R282</f>
        <v>4.4840570782437004</v>
      </c>
      <c r="J283" s="35">
        <f>'2012'!R282</f>
        <v>3.8198327083560004</v>
      </c>
      <c r="K283" s="35">
        <f>'2013'!R282</f>
        <v>2.6894450026277998</v>
      </c>
      <c r="L283" s="35">
        <f>'2014'!R282</f>
        <v>4.6463678972267992</v>
      </c>
      <c r="M283" s="35">
        <f>'2015'!R282</f>
        <v>2.2414903778360245</v>
      </c>
      <c r="N283" s="35">
        <f>'2016'!R282</f>
        <v>0</v>
      </c>
      <c r="O283" s="35">
        <f>'2017'!R282</f>
        <v>4.0966530265256242</v>
      </c>
      <c r="P283" s="107">
        <f t="shared" si="162"/>
        <v>3.0294756605619297</v>
      </c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36"/>
      <c r="AE283" s="36"/>
      <c r="AF283" s="36"/>
      <c r="AG283" s="96">
        <f>'2008'!S282</f>
        <v>1.9147474971701273</v>
      </c>
      <c r="AH283" s="96">
        <f>'2009'!S282</f>
        <v>6.5021007990672866</v>
      </c>
      <c r="AI283" s="96">
        <f>'2010'!S282</f>
        <v>3.4764320987552684</v>
      </c>
      <c r="AJ283" s="96">
        <f>'2011'!S282</f>
        <v>7.9300583521496799</v>
      </c>
      <c r="AK283" s="96">
        <f>'2012'!S282</f>
        <v>4.9723363075307869</v>
      </c>
      <c r="AL283" s="96">
        <f>'2013'!S282</f>
        <v>4.2220603262390366</v>
      </c>
      <c r="AM283" s="96">
        <f>'2014'!S282</f>
        <v>7.6352642062298823</v>
      </c>
      <c r="AN283" s="96">
        <f>'2015'!S282</f>
        <v>4.2073704278587396</v>
      </c>
      <c r="AO283" s="96">
        <f>'2016'!S282</f>
        <v>0.53431565288062111</v>
      </c>
      <c r="AP283" s="96">
        <f>'2017'!S282</f>
        <v>7.0349907705395536</v>
      </c>
      <c r="AQ283" s="106">
        <f t="shared" si="163"/>
        <v>4.8429676438420985</v>
      </c>
      <c r="AR283" s="36"/>
      <c r="AS283" s="38"/>
    </row>
    <row r="284" spans="2:55" x14ac:dyDescent="0.35">
      <c r="B284" s="4">
        <f>'2008'!G283</f>
        <v>2008</v>
      </c>
      <c r="C284" s="4">
        <v>10</v>
      </c>
      <c r="D284" s="2">
        <f t="shared" si="167"/>
        <v>7</v>
      </c>
      <c r="E284" s="2">
        <f t="shared" si="174"/>
        <v>280</v>
      </c>
      <c r="F284" s="35">
        <f>'2008'!R283</f>
        <v>0.95374630122975013</v>
      </c>
      <c r="G284" s="35">
        <f>'2009'!R283</f>
        <v>3.9665563726703992</v>
      </c>
      <c r="H284" s="35">
        <f>'2010'!R283</f>
        <v>0.34500460410262501</v>
      </c>
      <c r="I284" s="35">
        <f>'2011'!R283</f>
        <v>4.3841662153086727</v>
      </c>
      <c r="J284" s="35">
        <f>'2012'!R283</f>
        <v>3.2652190105998753</v>
      </c>
      <c r="K284" s="35">
        <f>'2013'!R283</f>
        <v>1.5366821640137991</v>
      </c>
      <c r="L284" s="35">
        <f>'2014'!R283</f>
        <v>4.637865489159374</v>
      </c>
      <c r="M284" s="35">
        <f>'2015'!R283</f>
        <v>2.0852810529839996</v>
      </c>
      <c r="N284" s="35">
        <f>'2016'!R283</f>
        <v>4.9198494789866256</v>
      </c>
      <c r="O284" s="35">
        <f>'2017'!R283</f>
        <v>3.9922132702944011</v>
      </c>
      <c r="P284" s="107">
        <f t="shared" si="162"/>
        <v>3.0086583959349524</v>
      </c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36"/>
      <c r="AE284" s="36"/>
      <c r="AF284" s="36"/>
      <c r="AG284" s="96">
        <f>'2008'!S283</f>
        <v>1.5086998524228643</v>
      </c>
      <c r="AH284" s="96">
        <f>'2009'!S283</f>
        <v>7.6150090770577412</v>
      </c>
      <c r="AI284" s="96">
        <f>'2010'!S283</f>
        <v>0.87034806719995705</v>
      </c>
      <c r="AJ284" s="96">
        <f>'2011'!S283</f>
        <v>6.8104160543996235</v>
      </c>
      <c r="AK284" s="96">
        <f>'2012'!S283</f>
        <v>4.0145000895744376</v>
      </c>
      <c r="AL284" s="96">
        <f>'2013'!S283</f>
        <v>2.2614328857197488</v>
      </c>
      <c r="AM284" s="96">
        <f>'2014'!S283</f>
        <v>7.5012522465712976</v>
      </c>
      <c r="AN284" s="96">
        <f>'2015'!S283</f>
        <v>3.001650437440246</v>
      </c>
      <c r="AO284" s="96">
        <f>'2016'!S283</f>
        <v>7.7844576346528296</v>
      </c>
      <c r="AP284" s="96">
        <f>'2017'!S283</f>
        <v>7.0962745751574463</v>
      </c>
      <c r="AQ284" s="106">
        <f t="shared" si="163"/>
        <v>4.8464040920196192</v>
      </c>
      <c r="AR284" s="36"/>
      <c r="AS284" s="38"/>
    </row>
    <row r="285" spans="2:55" x14ac:dyDescent="0.35">
      <c r="B285" s="4">
        <f>'2008'!G284</f>
        <v>2008</v>
      </c>
      <c r="C285" s="4">
        <v>10</v>
      </c>
      <c r="D285" s="2">
        <f t="shared" si="167"/>
        <v>8</v>
      </c>
      <c r="E285" s="2">
        <f t="shared" si="174"/>
        <v>281</v>
      </c>
      <c r="F285" s="35">
        <f>'2008'!R284</f>
        <v>2.5888983515505002</v>
      </c>
      <c r="G285" s="35">
        <f>'2009'!R284</f>
        <v>3.4460623214463744</v>
      </c>
      <c r="H285" s="35">
        <f>'2010'!R284</f>
        <v>2.9077614304691988</v>
      </c>
      <c r="I285" s="35">
        <f>'2011'!R284</f>
        <v>4.0370524315190996</v>
      </c>
      <c r="J285" s="35">
        <f>'2012'!R284</f>
        <v>3.4391489809950002</v>
      </c>
      <c r="K285" s="35">
        <f>'2013'!R284</f>
        <v>1.8094584757700247</v>
      </c>
      <c r="L285" s="35">
        <f>'2014'!R284</f>
        <v>4.5383633596559987</v>
      </c>
      <c r="M285" s="35">
        <f>'2015'!R284</f>
        <v>0</v>
      </c>
      <c r="N285" s="35">
        <f>'2016'!R284</f>
        <v>4.8632231981456995</v>
      </c>
      <c r="O285" s="35">
        <f>'2017'!R284</f>
        <v>3.586538747288774</v>
      </c>
      <c r="P285" s="107">
        <f t="shared" si="162"/>
        <v>3.1216507296840672</v>
      </c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36"/>
      <c r="AE285" s="36"/>
      <c r="AF285" s="36"/>
      <c r="AG285" s="96">
        <f>'2008'!S284</f>
        <v>3.2393001756474291</v>
      </c>
      <c r="AH285" s="96">
        <f>'2009'!S284</f>
        <v>6.0432998120128545</v>
      </c>
      <c r="AI285" s="96">
        <f>'2010'!S284</f>
        <v>4.4261356189378809</v>
      </c>
      <c r="AJ285" s="96">
        <f>'2011'!S284</f>
        <v>6.0066994149321662</v>
      </c>
      <c r="AK285" s="96">
        <f>'2012'!S284</f>
        <v>4.8933982802028266</v>
      </c>
      <c r="AL285" s="96">
        <f>'2013'!S284</f>
        <v>3.4406460585968035</v>
      </c>
      <c r="AM285" s="96">
        <f>'2014'!S284</f>
        <v>7.5419058488872919</v>
      </c>
      <c r="AN285" s="96">
        <f>'2015'!S284</f>
        <v>0.48813531982942432</v>
      </c>
      <c r="AO285" s="96">
        <f>'2016'!S284</f>
        <v>7.4182386132643146</v>
      </c>
      <c r="AP285" s="96">
        <f>'2017'!S284</f>
        <v>5.9487089682198935</v>
      </c>
      <c r="AQ285" s="106">
        <f t="shared" si="163"/>
        <v>4.9446468110530883</v>
      </c>
      <c r="AR285" s="36"/>
      <c r="AS285" s="38"/>
    </row>
    <row r="286" spans="2:55" x14ac:dyDescent="0.35">
      <c r="B286" s="4">
        <f>'2008'!G285</f>
        <v>2008</v>
      </c>
      <c r="C286" s="4">
        <v>10</v>
      </c>
      <c r="D286" s="2">
        <f t="shared" si="167"/>
        <v>9</v>
      </c>
      <c r="E286" s="2">
        <f t="shared" si="174"/>
        <v>282</v>
      </c>
      <c r="F286" s="35">
        <f>'2008'!R285</f>
        <v>1.8703038526874993</v>
      </c>
      <c r="G286" s="35">
        <f>'2009'!R285</f>
        <v>3.0563173970579252</v>
      </c>
      <c r="H286" s="35">
        <f>'2010'!R285</f>
        <v>2.6058863463081745</v>
      </c>
      <c r="I286" s="35">
        <f>'2011'!R285</f>
        <v>3.9922970088289502</v>
      </c>
      <c r="J286" s="35">
        <f>'2012'!R285</f>
        <v>3.3933039750854994</v>
      </c>
      <c r="K286" s="35">
        <f>'2013'!R285</f>
        <v>4.038609452569875</v>
      </c>
      <c r="L286" s="35">
        <f>'2014'!R285</f>
        <v>4.4545153019786996</v>
      </c>
      <c r="M286" s="35">
        <f>'2015'!R285</f>
        <v>3.5941702500401247</v>
      </c>
      <c r="N286" s="35">
        <f>'2016'!R285</f>
        <v>4.7169792500402234</v>
      </c>
      <c r="O286" s="35">
        <f>'2017'!R285</f>
        <v>3.0376585606900495</v>
      </c>
      <c r="P286" s="107">
        <f t="shared" si="162"/>
        <v>3.476004139528702</v>
      </c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36"/>
      <c r="AE286" s="36"/>
      <c r="AF286" s="36"/>
      <c r="AG286" s="96">
        <f>'2008'!S285</f>
        <v>2.4928536266973609</v>
      </c>
      <c r="AH286" s="96">
        <f>'2009'!S285</f>
        <v>4.8818753842816065</v>
      </c>
      <c r="AI286" s="96">
        <f>'2010'!S285</f>
        <v>3.5868401764419064</v>
      </c>
      <c r="AJ286" s="96">
        <f>'2011'!S285</f>
        <v>5.7366131377046132</v>
      </c>
      <c r="AK286" s="96">
        <f>'2012'!S285</f>
        <v>5.1394873611686434</v>
      </c>
      <c r="AL286" s="96">
        <f>'2013'!S285</f>
        <v>6.9925631223820304</v>
      </c>
      <c r="AM286" s="96">
        <f>'2014'!S285</f>
        <v>6.406531502048856</v>
      </c>
      <c r="AN286" s="96">
        <f>'2015'!S285</f>
        <v>5.7208897861703312</v>
      </c>
      <c r="AO286" s="96">
        <f>'2016'!S285</f>
        <v>6.9848031972442515</v>
      </c>
      <c r="AP286" s="96">
        <f>'2017'!S285</f>
        <v>4.5873094853891487</v>
      </c>
      <c r="AQ286" s="106">
        <f t="shared" si="163"/>
        <v>5.2529766779528746</v>
      </c>
      <c r="AR286" s="36"/>
      <c r="AS286" s="38"/>
    </row>
    <row r="287" spans="2:55" x14ac:dyDescent="0.35">
      <c r="B287" s="4">
        <f>'2008'!G286</f>
        <v>2008</v>
      </c>
      <c r="C287" s="4">
        <v>10</v>
      </c>
      <c r="D287" s="2">
        <f t="shared" si="167"/>
        <v>10</v>
      </c>
      <c r="E287" s="2">
        <f t="shared" si="174"/>
        <v>283</v>
      </c>
      <c r="F287" s="35">
        <f>'2008'!R286</f>
        <v>0.84372712747875001</v>
      </c>
      <c r="G287" s="35">
        <f>'2009'!R286</f>
        <v>2.3560509550729494</v>
      </c>
      <c r="H287" s="35">
        <f>'2010'!R286</f>
        <v>1.4350740472016248</v>
      </c>
      <c r="I287" s="35">
        <f>'2011'!R286</f>
        <v>4.0762207013116498</v>
      </c>
      <c r="J287" s="35">
        <f>'2012'!R286</f>
        <v>2.8918820504159997</v>
      </c>
      <c r="K287" s="35">
        <f>'2013'!R286</f>
        <v>4.3154616945209998</v>
      </c>
      <c r="L287" s="35">
        <f>'2014'!R286</f>
        <v>3.8478824161871992</v>
      </c>
      <c r="M287" s="35">
        <f>'2015'!R286</f>
        <v>0</v>
      </c>
      <c r="N287" s="35">
        <f>'2016'!R286</f>
        <v>4.6044706352510998</v>
      </c>
      <c r="O287" s="35">
        <f>'2017'!R286</f>
        <v>2.2661253461006994</v>
      </c>
      <c r="P287" s="107">
        <f t="shared" si="162"/>
        <v>2.6636894973540977</v>
      </c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36"/>
      <c r="AE287" s="36"/>
      <c r="AF287" s="36"/>
      <c r="AG287" s="96">
        <f>'2008'!S286</f>
        <v>1.7192143711497121</v>
      </c>
      <c r="AH287" s="96">
        <f>'2009'!S286</f>
        <v>4.4539763662780816</v>
      </c>
      <c r="AI287" s="96">
        <f>'2010'!S286</f>
        <v>1.989142337096715</v>
      </c>
      <c r="AJ287" s="96">
        <f>'2011'!S286</f>
        <v>6.9330144157384499</v>
      </c>
      <c r="AK287" s="96">
        <f>'2012'!S286</f>
        <v>3.9414055345887085</v>
      </c>
      <c r="AL287" s="96">
        <f>'2013'!S286</f>
        <v>5.6416413316471443</v>
      </c>
      <c r="AM287" s="96">
        <f>'2014'!S286</f>
        <v>6.1604575372136869</v>
      </c>
      <c r="AN287" s="96">
        <f>'2015'!S286</f>
        <v>0.51205878151260498</v>
      </c>
      <c r="AO287" s="96">
        <f>'2016'!S286</f>
        <v>7.6237727556147261</v>
      </c>
      <c r="AP287" s="96">
        <f>'2017'!S286</f>
        <v>2.4347501823110491</v>
      </c>
      <c r="AQ287" s="106">
        <f t="shared" si="163"/>
        <v>4.1409433613150872</v>
      </c>
      <c r="AR287" s="36"/>
      <c r="AS287" s="38"/>
    </row>
    <row r="288" spans="2:55" x14ac:dyDescent="0.35">
      <c r="B288" s="4">
        <f>'2008'!G287</f>
        <v>2008</v>
      </c>
      <c r="C288" s="4">
        <v>10</v>
      </c>
      <c r="D288" s="2">
        <f t="shared" si="167"/>
        <v>11</v>
      </c>
      <c r="E288" s="2">
        <f t="shared" si="174"/>
        <v>284</v>
      </c>
      <c r="F288" s="35">
        <f>'2008'!R287</f>
        <v>2.14336268991</v>
      </c>
      <c r="G288" s="35">
        <f>'2009'!R287</f>
        <v>3.5326888531681493</v>
      </c>
      <c r="H288" s="35">
        <f>'2010'!R287</f>
        <v>2.23831703117115</v>
      </c>
      <c r="I288" s="35">
        <f>'2011'!R287</f>
        <v>2.426306971641524</v>
      </c>
      <c r="J288" s="35">
        <f>'2012'!R287</f>
        <v>2.8916057869222502</v>
      </c>
      <c r="K288" s="35">
        <f>'2013'!R287</f>
        <v>4.4240925521280747</v>
      </c>
      <c r="L288" s="35">
        <f>'2014'!R287</f>
        <v>2.2654927640919</v>
      </c>
      <c r="M288" s="35">
        <f>'2015'!R287</f>
        <v>4.1954935970492997</v>
      </c>
      <c r="N288" s="35">
        <f>'2016'!R287</f>
        <v>4.4934392320589991</v>
      </c>
      <c r="O288" s="35">
        <f>'2017'!R287</f>
        <v>3.269853238619699</v>
      </c>
      <c r="P288" s="107">
        <f t="shared" si="162"/>
        <v>3.1880652716761047</v>
      </c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36"/>
      <c r="AE288" s="36"/>
      <c r="AF288" s="36"/>
      <c r="AG288" s="96">
        <f>'2008'!S287</f>
        <v>3.8543984218876766</v>
      </c>
      <c r="AH288" s="96">
        <f>'2009'!S287</f>
        <v>6.8804976939952098</v>
      </c>
      <c r="AI288" s="96">
        <f>'2010'!S287</f>
        <v>2.6754299017765728</v>
      </c>
      <c r="AJ288" s="96">
        <f>'2011'!S287</f>
        <v>4.6479846271301097</v>
      </c>
      <c r="AK288" s="96">
        <f>'2012'!S287</f>
        <v>4.2115237431646824</v>
      </c>
      <c r="AL288" s="96">
        <f>'2013'!S287</f>
        <v>7.4714176647989472</v>
      </c>
      <c r="AM288" s="96">
        <f>'2014'!S287</f>
        <v>3.4760254443412895</v>
      </c>
      <c r="AN288" s="96">
        <f>'2015'!S287</f>
        <v>7.5533744533429958</v>
      </c>
      <c r="AO288" s="96">
        <f>'2016'!S287</f>
        <v>7.1183482913116167</v>
      </c>
      <c r="AP288" s="96">
        <f>'2017'!S287</f>
        <v>5.983878670067436</v>
      </c>
      <c r="AQ288" s="106">
        <f t="shared" si="163"/>
        <v>5.3872878911816535</v>
      </c>
      <c r="AR288" s="36"/>
      <c r="AS288" s="38"/>
    </row>
    <row r="289" spans="2:45" x14ac:dyDescent="0.35">
      <c r="B289" s="4">
        <f>'2008'!G288</f>
        <v>2008</v>
      </c>
      <c r="C289" s="4">
        <v>10</v>
      </c>
      <c r="D289" s="2">
        <f t="shared" si="167"/>
        <v>12</v>
      </c>
      <c r="E289" s="2">
        <f t="shared" si="174"/>
        <v>285</v>
      </c>
      <c r="F289" s="35">
        <f>'2008'!R288</f>
        <v>2.2757702571944995</v>
      </c>
      <c r="G289" s="35">
        <f>'2009'!R288</f>
        <v>4.2756366543159734</v>
      </c>
      <c r="H289" s="35">
        <f>'2010'!R288</f>
        <v>2.9714800705054496</v>
      </c>
      <c r="I289" s="35">
        <f>'2011'!R288</f>
        <v>3.8777970867768756</v>
      </c>
      <c r="J289" s="35">
        <f>'2012'!R288</f>
        <v>3.1489618071599996</v>
      </c>
      <c r="K289" s="35">
        <f>'2013'!R288</f>
        <v>4.4462986117556982</v>
      </c>
      <c r="L289" s="35">
        <f>'2014'!R288</f>
        <v>2.4660188052059988</v>
      </c>
      <c r="M289" s="35">
        <f>'2015'!R288</f>
        <v>4.2186761560394999</v>
      </c>
      <c r="N289" s="35">
        <f>'2016'!R288</f>
        <v>4.1559006181790252</v>
      </c>
      <c r="O289" s="35">
        <f>'2017'!R288</f>
        <v>3.7793112385791741</v>
      </c>
      <c r="P289" s="107">
        <f t="shared" si="162"/>
        <v>3.5615851305712192</v>
      </c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36"/>
      <c r="AE289" s="36"/>
      <c r="AF289" s="36"/>
      <c r="AG289" s="96">
        <f>'2008'!S288</f>
        <v>4.107396360830351</v>
      </c>
      <c r="AH289" s="96">
        <f>'2009'!S288</f>
        <v>7.9949449464820059</v>
      </c>
      <c r="AI289" s="96">
        <f>'2010'!S288</f>
        <v>3.8450831949721187</v>
      </c>
      <c r="AJ289" s="96">
        <f>'2011'!S288</f>
        <v>6.2402659508256848</v>
      </c>
      <c r="AK289" s="96">
        <f>'2012'!S288</f>
        <v>4.2709896105855716</v>
      </c>
      <c r="AL289" s="96">
        <f>'2013'!S288</f>
        <v>6.6609675762249028</v>
      </c>
      <c r="AM289" s="96">
        <f>'2014'!S288</f>
        <v>4.2397449093064887</v>
      </c>
      <c r="AN289" s="96">
        <f>'2015'!S288</f>
        <v>7.6057653336190336</v>
      </c>
      <c r="AO289" s="96">
        <f>'2016'!S288</f>
        <v>6.667457258966043</v>
      </c>
      <c r="AP289" s="96">
        <f>'2017'!S288</f>
        <v>5.4532697164901496</v>
      </c>
      <c r="AQ289" s="106">
        <f t="shared" si="163"/>
        <v>5.7085884858302354</v>
      </c>
      <c r="AR289" s="36"/>
      <c r="AS289" s="38"/>
    </row>
    <row r="290" spans="2:45" x14ac:dyDescent="0.35">
      <c r="B290" s="4">
        <f>'2008'!G289</f>
        <v>2008</v>
      </c>
      <c r="C290" s="4">
        <v>10</v>
      </c>
      <c r="D290" s="2">
        <f t="shared" si="167"/>
        <v>13</v>
      </c>
      <c r="E290" s="2">
        <f t="shared" si="174"/>
        <v>286</v>
      </c>
      <c r="F290" s="35">
        <f>'2008'!R289</f>
        <v>2.6268606391049998</v>
      </c>
      <c r="G290" s="35">
        <f>'2009'!R289</f>
        <v>0.68547418947562477</v>
      </c>
      <c r="H290" s="35">
        <f>'2010'!R289</f>
        <v>1.3029223613042249</v>
      </c>
      <c r="I290" s="35">
        <f>'2011'!R289</f>
        <v>3.6872159175188992</v>
      </c>
      <c r="J290" s="35">
        <f>'2012'!R289</f>
        <v>2.8162079542079996</v>
      </c>
      <c r="K290" s="35">
        <f>'2013'!R289</f>
        <v>4.2968557779601504</v>
      </c>
      <c r="L290" s="35">
        <f>'2014'!R289</f>
        <v>3.0218931239800493</v>
      </c>
      <c r="M290" s="35">
        <f>'2015'!R289</f>
        <v>3.5260462509406496</v>
      </c>
      <c r="N290" s="35">
        <f>'2016'!R289</f>
        <v>3.8730406889009252</v>
      </c>
      <c r="O290" s="35">
        <f>'2017'!R289</f>
        <v>0.61734220943077511</v>
      </c>
      <c r="P290" s="107">
        <f t="shared" si="162"/>
        <v>2.6453859112824296</v>
      </c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36"/>
      <c r="AE290" s="36"/>
      <c r="AF290" s="36"/>
      <c r="AG290" s="96">
        <f>'2008'!S289</f>
        <v>3.3961836822673477</v>
      </c>
      <c r="AH290" s="96">
        <f>'2009'!S289</f>
        <v>1.0566620717394122</v>
      </c>
      <c r="AI290" s="96">
        <f>'2010'!S289</f>
        <v>1.9253194662773114</v>
      </c>
      <c r="AJ290" s="96">
        <f>'2011'!S289</f>
        <v>4.8078917929628489</v>
      </c>
      <c r="AK290" s="96">
        <f>'2012'!S289</f>
        <v>4.1075758773532982</v>
      </c>
      <c r="AL290" s="96">
        <f>'2013'!S289</f>
        <v>5.9448867043644764</v>
      </c>
      <c r="AM290" s="96">
        <f>'2014'!S289</f>
        <v>3.784029233201335</v>
      </c>
      <c r="AN290" s="96">
        <f>'2015'!S289</f>
        <v>4.1802474684492452</v>
      </c>
      <c r="AO290" s="96">
        <f>'2016'!S289</f>
        <v>4.4415996176358084</v>
      </c>
      <c r="AP290" s="96">
        <f>'2017'!S289</f>
        <v>1.1194174172249491</v>
      </c>
      <c r="AQ290" s="106">
        <f t="shared" si="163"/>
        <v>3.4763813331476028</v>
      </c>
      <c r="AR290" s="36"/>
      <c r="AS290" s="38"/>
    </row>
    <row r="291" spans="2:45" x14ac:dyDescent="0.35">
      <c r="B291" s="4">
        <f>'2008'!G290</f>
        <v>2008</v>
      </c>
      <c r="C291" s="4">
        <v>10</v>
      </c>
      <c r="D291" s="2">
        <f t="shared" si="167"/>
        <v>14</v>
      </c>
      <c r="E291" s="2">
        <f t="shared" si="174"/>
        <v>287</v>
      </c>
      <c r="F291" s="35">
        <f>'2008'!R290</f>
        <v>3.0333842119147492</v>
      </c>
      <c r="G291" s="35">
        <f>'2009'!R290</f>
        <v>0.50838671152259995</v>
      </c>
      <c r="H291" s="35">
        <f>'2010'!R290</f>
        <v>0.97660458827017482</v>
      </c>
      <c r="I291" s="35">
        <f>'2011'!R290</f>
        <v>0</v>
      </c>
      <c r="J291" s="35">
        <f>'2012'!R290</f>
        <v>2.1634746722550005</v>
      </c>
      <c r="K291" s="35">
        <f>'2013'!R290</f>
        <v>3.9035088687483004</v>
      </c>
      <c r="L291" s="35">
        <f>'2014'!R290</f>
        <v>1.0130869629845998</v>
      </c>
      <c r="M291" s="35">
        <f>'2015'!R290</f>
        <v>3.5214261430549501</v>
      </c>
      <c r="N291" s="35">
        <f>'2016'!R290</f>
        <v>4.1503948709242504</v>
      </c>
      <c r="O291" s="35">
        <f>'2017'!R290</f>
        <v>0.50968527272699993</v>
      </c>
      <c r="P291" s="107">
        <f t="shared" si="162"/>
        <v>1.9779952302401629</v>
      </c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36"/>
      <c r="AE291" s="36"/>
      <c r="AF291" s="36"/>
      <c r="AG291" s="96">
        <f>'2008'!S290</f>
        <v>3.9290407297266787</v>
      </c>
      <c r="AH291" s="96">
        <f>'2009'!S290</f>
        <v>0.86177575954317032</v>
      </c>
      <c r="AI291" s="96">
        <f>'2010'!S290</f>
        <v>1.8592714342990133</v>
      </c>
      <c r="AJ291" s="96">
        <f>'2011'!S290</f>
        <v>0.35908870728083209</v>
      </c>
      <c r="AK291" s="96">
        <f>'2012'!S290</f>
        <v>4.1202098812344143</v>
      </c>
      <c r="AL291" s="96">
        <f>'2013'!S290</f>
        <v>6.1531665996222999</v>
      </c>
      <c r="AM291" s="96">
        <f>'2014'!S290</f>
        <v>1.3006966849929695</v>
      </c>
      <c r="AN291" s="96">
        <f>'2015'!S290</f>
        <v>4.1463270985584098</v>
      </c>
      <c r="AO291" s="96">
        <f>'2016'!S290</f>
        <v>4.8810915495607592</v>
      </c>
      <c r="AP291" s="96">
        <f>'2017'!S290</f>
        <v>0.95697647030502908</v>
      </c>
      <c r="AQ291" s="106">
        <f t="shared" si="163"/>
        <v>2.856764491512358</v>
      </c>
      <c r="AR291" s="36"/>
      <c r="AS291" s="38"/>
    </row>
    <row r="292" spans="2:45" x14ac:dyDescent="0.35">
      <c r="B292" s="4">
        <f>'2008'!G291</f>
        <v>2008</v>
      </c>
      <c r="C292" s="4">
        <v>10</v>
      </c>
      <c r="D292" s="2">
        <f t="shared" si="167"/>
        <v>15</v>
      </c>
      <c r="E292" s="2">
        <f t="shared" si="174"/>
        <v>288</v>
      </c>
      <c r="F292" s="35">
        <f>'2008'!R291</f>
        <v>2.9138578904654997</v>
      </c>
      <c r="G292" s="35">
        <f>'2009'!R291</f>
        <v>2.7558376277160002</v>
      </c>
      <c r="H292" s="35">
        <f>'2010'!R291</f>
        <v>1.5887633578555498</v>
      </c>
      <c r="I292" s="35">
        <f>'2011'!R291</f>
        <v>0</v>
      </c>
      <c r="J292" s="35">
        <f>'2012'!R291</f>
        <v>1.9804556329155001</v>
      </c>
      <c r="K292" s="35">
        <f>'2013'!R291</f>
        <v>3.9495159492407992</v>
      </c>
      <c r="L292" s="35">
        <f>'2014'!R291</f>
        <v>3.3315075150468743</v>
      </c>
      <c r="M292" s="35">
        <f>'2015'!R291</f>
        <v>3.6863716562819997</v>
      </c>
      <c r="N292" s="35">
        <f>'2016'!R291</f>
        <v>4.0698401196600003</v>
      </c>
      <c r="O292" s="35">
        <f>'2017'!R291</f>
        <v>3.4584849698819999</v>
      </c>
      <c r="P292" s="107">
        <f t="shared" si="162"/>
        <v>2.7734634719064224</v>
      </c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36"/>
      <c r="AE292" s="36"/>
      <c r="AF292" s="36"/>
      <c r="AG292" s="96">
        <f>'2008'!S291</f>
        <v>5.1344085648913209</v>
      </c>
      <c r="AH292" s="96">
        <f>'2009'!S291</f>
        <v>6.6284701846450096</v>
      </c>
      <c r="AI292" s="96">
        <f>'2010'!S291</f>
        <v>2.7865968781406414</v>
      </c>
      <c r="AJ292" s="96">
        <f>'2011'!S291</f>
        <v>0.43337831826401441</v>
      </c>
      <c r="AK292" s="96">
        <f>'2012'!S291</f>
        <v>3.6916001942645535</v>
      </c>
      <c r="AL292" s="96">
        <f>'2013'!S291</f>
        <v>5.1284249811565763</v>
      </c>
      <c r="AM292" s="96">
        <f>'2014'!S291</f>
        <v>4.3657320356666451</v>
      </c>
      <c r="AN292" s="96">
        <f>'2015'!S291</f>
        <v>5.6377086309670332</v>
      </c>
      <c r="AO292" s="96">
        <f>'2016'!S291</f>
        <v>5.9557321567419761</v>
      </c>
      <c r="AP292" s="96">
        <f>'2017'!S291</f>
        <v>4.5299922098378138</v>
      </c>
      <c r="AQ292" s="106">
        <f t="shared" si="163"/>
        <v>4.4292044154575585</v>
      </c>
      <c r="AR292" s="36"/>
      <c r="AS292" s="38"/>
    </row>
    <row r="293" spans="2:45" x14ac:dyDescent="0.35">
      <c r="B293" s="4">
        <f>'2008'!G292</f>
        <v>2008</v>
      </c>
      <c r="C293" s="4">
        <v>10</v>
      </c>
      <c r="D293" s="2">
        <f t="shared" si="167"/>
        <v>16</v>
      </c>
      <c r="E293" s="2">
        <f t="shared" si="174"/>
        <v>289</v>
      </c>
      <c r="F293" s="35">
        <f>'2008'!R292</f>
        <v>2.5616698216064999</v>
      </c>
      <c r="G293" s="35">
        <f>'2009'!R292</f>
        <v>4.4392854480952479</v>
      </c>
      <c r="H293" s="35">
        <f>'2010'!R292</f>
        <v>1.7278874432000999</v>
      </c>
      <c r="I293" s="35">
        <f>'2011'!R292</f>
        <v>0</v>
      </c>
      <c r="J293" s="35">
        <f>'2012'!R292</f>
        <v>2.6945709796664996</v>
      </c>
      <c r="K293" s="35">
        <f>'2013'!R292</f>
        <v>4.0119215395871999</v>
      </c>
      <c r="L293" s="35">
        <f>'2014'!R292</f>
        <v>2.1694456472332493</v>
      </c>
      <c r="M293" s="35">
        <f>'2015'!R292</f>
        <v>4.155882568964099</v>
      </c>
      <c r="N293" s="35">
        <f>'2016'!R292</f>
        <v>3.8686810054019989</v>
      </c>
      <c r="O293" s="35">
        <f>'2017'!R292</f>
        <v>3.5710666410172487</v>
      </c>
      <c r="P293" s="107">
        <f t="shared" si="162"/>
        <v>2.9200411094772147</v>
      </c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36"/>
      <c r="AE293" s="36"/>
      <c r="AF293" s="36"/>
      <c r="AG293" s="96">
        <f>'2008'!S292</f>
        <v>4.5798470555084858</v>
      </c>
      <c r="AH293" s="96">
        <f>'2009'!S292</f>
        <v>6.2317214398763401</v>
      </c>
      <c r="AI293" s="96">
        <f>'2010'!S292</f>
        <v>3.6388886936360998</v>
      </c>
      <c r="AJ293" s="96">
        <f>'2011'!S292</f>
        <v>0.43904989339019179</v>
      </c>
      <c r="AK293" s="96">
        <f>'2012'!S292</f>
        <v>4.3028198444221433</v>
      </c>
      <c r="AL293" s="96">
        <f>'2013'!S292</f>
        <v>4.6376652749898648</v>
      </c>
      <c r="AM293" s="96">
        <f>'2014'!S292</f>
        <v>2.8870343220923833</v>
      </c>
      <c r="AN293" s="96">
        <f>'2015'!S292</f>
        <v>5.6661861953983257</v>
      </c>
      <c r="AO293" s="96">
        <f>'2016'!S292</f>
        <v>5.0935860734605747</v>
      </c>
      <c r="AP293" s="96">
        <f>'2017'!S292</f>
        <v>4.7834773557512147</v>
      </c>
      <c r="AQ293" s="106">
        <f t="shared" si="163"/>
        <v>4.226027614852562</v>
      </c>
      <c r="AR293" s="36"/>
      <c r="AS293" s="38"/>
    </row>
    <row r="294" spans="2:45" x14ac:dyDescent="0.35">
      <c r="B294" s="4">
        <f>'2008'!G293</f>
        <v>2008</v>
      </c>
      <c r="C294" s="4">
        <v>10</v>
      </c>
      <c r="D294" s="2">
        <f t="shared" si="167"/>
        <v>17</v>
      </c>
      <c r="E294" s="2">
        <f t="shared" si="174"/>
        <v>290</v>
      </c>
      <c r="F294" s="35">
        <f>'2008'!R293</f>
        <v>2.1093601790992498</v>
      </c>
      <c r="G294" s="35">
        <f>'2009'!R293</f>
        <v>0.26708540656875002</v>
      </c>
      <c r="H294" s="35">
        <f>'2010'!R293</f>
        <v>1.1894845189058996</v>
      </c>
      <c r="I294" s="35">
        <f>'2011'!R293</f>
        <v>0</v>
      </c>
      <c r="J294" s="35">
        <f>'2012'!R293</f>
        <v>1.6240794094912501</v>
      </c>
      <c r="K294" s="35">
        <f>'2013'!R293</f>
        <v>3.8495100379085989</v>
      </c>
      <c r="L294" s="35">
        <f>'2014'!R293</f>
        <v>2.2860295782983999</v>
      </c>
      <c r="M294" s="35">
        <f>'2015'!R293</f>
        <v>4.1392806063950243</v>
      </c>
      <c r="N294" s="35">
        <f>'2016'!R293</f>
        <v>3.9512122070924254</v>
      </c>
      <c r="O294" s="35">
        <f>'2017'!R293</f>
        <v>0.19749058062854996</v>
      </c>
      <c r="P294" s="107">
        <f t="shared" si="162"/>
        <v>1.9613532524388149</v>
      </c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36"/>
      <c r="AE294" s="36"/>
      <c r="AF294" s="36"/>
      <c r="AG294" s="96">
        <f>'2008'!S293</f>
        <v>3.8203832156410917</v>
      </c>
      <c r="AH294" s="96">
        <f>'2009'!S293</f>
        <v>0.88846886888912591</v>
      </c>
      <c r="AI294" s="96">
        <f>'2010'!S293</f>
        <v>2.0130449488900011</v>
      </c>
      <c r="AJ294" s="96">
        <f>'2011'!S293</f>
        <v>0.46749059540320986</v>
      </c>
      <c r="AK294" s="96">
        <f>'2012'!S293</f>
        <v>2.8570086781877522</v>
      </c>
      <c r="AL294" s="96">
        <f>'2013'!S293</f>
        <v>4.6813234832833102</v>
      </c>
      <c r="AM294" s="96">
        <f>'2014'!S293</f>
        <v>3.342719185026334</v>
      </c>
      <c r="AN294" s="96">
        <f>'2015'!S293</f>
        <v>5.8150752709024571</v>
      </c>
      <c r="AO294" s="96">
        <f>'2016'!S293</f>
        <v>7.0392285556452183</v>
      </c>
      <c r="AP294" s="96">
        <f>'2017'!S293</f>
        <v>0.54788225503552013</v>
      </c>
      <c r="AQ294" s="106">
        <f t="shared" si="163"/>
        <v>3.147262505690402</v>
      </c>
      <c r="AR294" s="36"/>
      <c r="AS294" s="38"/>
    </row>
    <row r="295" spans="2:45" x14ac:dyDescent="0.35">
      <c r="B295" s="4">
        <f>'2008'!G294</f>
        <v>2008</v>
      </c>
      <c r="C295" s="4">
        <v>10</v>
      </c>
      <c r="D295" s="2">
        <f t="shared" si="167"/>
        <v>18</v>
      </c>
      <c r="E295" s="2">
        <f t="shared" si="174"/>
        <v>291</v>
      </c>
      <c r="F295" s="35">
        <f>'2008'!R294</f>
        <v>1.8377121274515</v>
      </c>
      <c r="G295" s="35">
        <f>'2009'!R294</f>
        <v>2.8462904702180989</v>
      </c>
      <c r="H295" s="35">
        <f>'2010'!R294</f>
        <v>1.5162379287736498</v>
      </c>
      <c r="I295" s="35">
        <f>'2011'!R294</f>
        <v>0</v>
      </c>
      <c r="J295" s="35">
        <f>'2012'!R294</f>
        <v>3.0379149332122504</v>
      </c>
      <c r="K295" s="35">
        <f>'2013'!R294</f>
        <v>2.4423424098727495</v>
      </c>
      <c r="L295" s="35">
        <f>'2014'!R294</f>
        <v>2.2646221043433745</v>
      </c>
      <c r="M295" s="35">
        <f>'2015'!R294</f>
        <v>3.6194078410724995</v>
      </c>
      <c r="N295" s="35">
        <f>'2016'!R294</f>
        <v>4.0303155313524002</v>
      </c>
      <c r="O295" s="35">
        <f>'2017'!R294</f>
        <v>2.6567633996684989</v>
      </c>
      <c r="P295" s="107">
        <f t="shared" si="162"/>
        <v>2.4251606745965022</v>
      </c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36"/>
      <c r="AE295" s="36"/>
      <c r="AF295" s="36"/>
      <c r="AG295" s="96">
        <f>'2008'!S294</f>
        <v>3.7499906850599736</v>
      </c>
      <c r="AH295" s="96">
        <f>'2009'!S294</f>
        <v>2.3279625365231831</v>
      </c>
      <c r="AI295" s="96">
        <f>'2010'!S294</f>
        <v>2.2352471508535317</v>
      </c>
      <c r="AJ295" s="96">
        <f>'2011'!S294</f>
        <v>0.45180752402306201</v>
      </c>
      <c r="AK295" s="96">
        <f>'2012'!S294</f>
        <v>4.2846225876361341</v>
      </c>
      <c r="AL295" s="96">
        <f>'2013'!S294</f>
        <v>2.7100072576746626</v>
      </c>
      <c r="AM295" s="96">
        <f>'2014'!S294</f>
        <v>3.5225572046765317</v>
      </c>
      <c r="AN295" s="96">
        <f>'2015'!S294</f>
        <v>5.3347069792106332</v>
      </c>
      <c r="AO295" s="96">
        <f>'2016'!S294</f>
        <v>6.0724317862329826</v>
      </c>
      <c r="AP295" s="96">
        <f>'2017'!S294</f>
        <v>2.9812639113053363</v>
      </c>
      <c r="AQ295" s="106">
        <f t="shared" si="163"/>
        <v>3.3670597623196032</v>
      </c>
      <c r="AR295" s="36"/>
      <c r="AS295" s="38"/>
    </row>
    <row r="296" spans="2:45" x14ac:dyDescent="0.35">
      <c r="B296" s="4">
        <f>'2008'!G295</f>
        <v>2008</v>
      </c>
      <c r="C296" s="4">
        <v>10</v>
      </c>
      <c r="D296" s="2">
        <f t="shared" si="167"/>
        <v>19</v>
      </c>
      <c r="E296" s="2">
        <f t="shared" ref="E296:E311" si="175">E295+1</f>
        <v>292</v>
      </c>
      <c r="F296" s="35">
        <f>'2008'!R295</f>
        <v>1.3136881654799999</v>
      </c>
      <c r="G296" s="35">
        <f>'2009'!R295</f>
        <v>4.0650794243519242</v>
      </c>
      <c r="H296" s="35">
        <f>'2010'!R295</f>
        <v>3.5244584111623496</v>
      </c>
      <c r="I296" s="35">
        <f>'2011'!R295</f>
        <v>1.7439151460534998</v>
      </c>
      <c r="J296" s="35">
        <f>'2012'!R295</f>
        <v>2.586426714159749</v>
      </c>
      <c r="K296" s="35">
        <f>'2013'!R295</f>
        <v>3.2292867071974496</v>
      </c>
      <c r="L296" s="35">
        <f>'2014'!R295</f>
        <v>0.75020886524999975</v>
      </c>
      <c r="M296" s="35">
        <f>'2015'!R295</f>
        <v>3.9380244929547752</v>
      </c>
      <c r="N296" s="35">
        <f>'2016'!R295</f>
        <v>3.5840472189264743</v>
      </c>
      <c r="O296" s="35">
        <f>'2017'!R295</f>
        <v>3.545935871869125</v>
      </c>
      <c r="P296" s="107">
        <f t="shared" si="162"/>
        <v>2.8281071017405344</v>
      </c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36"/>
      <c r="AE296" s="36"/>
      <c r="AF296" s="36"/>
      <c r="AG296" s="96">
        <f>'2008'!S295</f>
        <v>1.9530531348576208</v>
      </c>
      <c r="AH296" s="96">
        <f>'2009'!S295</f>
        <v>6.281911908467241</v>
      </c>
      <c r="AI296" s="96">
        <f>'2010'!S295</f>
        <v>5.3322814683662454</v>
      </c>
      <c r="AJ296" s="96">
        <f>'2011'!S295</f>
        <v>3.0455897292627014</v>
      </c>
      <c r="AK296" s="96">
        <f>'2012'!S295</f>
        <v>3.9106599161063191</v>
      </c>
      <c r="AL296" s="96">
        <f>'2013'!S295</f>
        <v>4.1005391195343375</v>
      </c>
      <c r="AM296" s="96">
        <f>'2014'!S295</f>
        <v>1.0755256680804262</v>
      </c>
      <c r="AN296" s="96">
        <f>'2015'!S295</f>
        <v>4.9406897611499536</v>
      </c>
      <c r="AO296" s="96">
        <f>'2016'!S295</f>
        <v>5.309103989944151</v>
      </c>
      <c r="AP296" s="96">
        <f>'2017'!S295</f>
        <v>4.1396583699302152</v>
      </c>
      <c r="AQ296" s="106">
        <f t="shared" si="163"/>
        <v>4.0089013065699222</v>
      </c>
      <c r="AR296" s="36"/>
      <c r="AS296" s="38"/>
    </row>
    <row r="297" spans="2:45" x14ac:dyDescent="0.35">
      <c r="B297" s="4">
        <f>'2008'!G296</f>
        <v>2008</v>
      </c>
      <c r="C297" s="4">
        <v>10</v>
      </c>
      <c r="D297" s="2">
        <f t="shared" si="167"/>
        <v>20</v>
      </c>
      <c r="E297" s="2">
        <f t="shared" si="175"/>
        <v>293</v>
      </c>
      <c r="F297" s="35">
        <f>'2008'!R296</f>
        <v>2.1108299008859994</v>
      </c>
      <c r="G297" s="35">
        <f>'2009'!R296</f>
        <v>4.2008120990472007</v>
      </c>
      <c r="H297" s="35">
        <f>'2010'!R296</f>
        <v>4.1390253389267988</v>
      </c>
      <c r="I297" s="35">
        <f>'2011'!R296</f>
        <v>2.9756445278021242</v>
      </c>
      <c r="J297" s="35">
        <f>'2012'!R296</f>
        <v>1.8852957516149997</v>
      </c>
      <c r="K297" s="35">
        <f>'2013'!R296</f>
        <v>2.3407577447615999</v>
      </c>
      <c r="L297" s="35">
        <f>'2014'!R296</f>
        <v>0.88080205669132483</v>
      </c>
      <c r="M297" s="35">
        <f>'2015'!R296</f>
        <v>3.1771031116873503</v>
      </c>
      <c r="N297" s="35">
        <f>'2016'!R296</f>
        <v>3.6525238530277497</v>
      </c>
      <c r="O297" s="35">
        <f>'2017'!R296</f>
        <v>3.7071682809563993</v>
      </c>
      <c r="P297" s="107">
        <f t="shared" si="162"/>
        <v>2.9069962665401547</v>
      </c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36"/>
      <c r="AE297" s="36"/>
      <c r="AF297" s="36"/>
      <c r="AG297" s="96">
        <f>'2008'!S296</f>
        <v>2.9326057224951438</v>
      </c>
      <c r="AH297" s="96">
        <f>'2009'!S296</f>
        <v>5.3059599743660169</v>
      </c>
      <c r="AI297" s="96">
        <f>'2010'!S296</f>
        <v>5.0536702130136186</v>
      </c>
      <c r="AJ297" s="96">
        <f>'2011'!S296</f>
        <v>3.5780993931638854</v>
      </c>
      <c r="AK297" s="96">
        <f>'2012'!S296</f>
        <v>2.4167760744150346</v>
      </c>
      <c r="AL297" s="96">
        <f>'2013'!S296</f>
        <v>2.8063836298242033</v>
      </c>
      <c r="AM297" s="96">
        <f>'2014'!S296</f>
        <v>1.2467109974069202</v>
      </c>
      <c r="AN297" s="96">
        <f>'2015'!S296</f>
        <v>4.0413834140204248</v>
      </c>
      <c r="AO297" s="96">
        <f>'2016'!S296</f>
        <v>4.2394286001698962</v>
      </c>
      <c r="AP297" s="96">
        <f>'2017'!S296</f>
        <v>4.2261473680494852</v>
      </c>
      <c r="AQ297" s="106">
        <f t="shared" si="163"/>
        <v>3.5847165386924629</v>
      </c>
      <c r="AR297" s="36"/>
      <c r="AS297" s="38"/>
    </row>
    <row r="298" spans="2:45" x14ac:dyDescent="0.35">
      <c r="B298" s="4">
        <f>'2008'!G297</f>
        <v>2008</v>
      </c>
      <c r="C298" s="4">
        <v>10</v>
      </c>
      <c r="D298" s="2">
        <f t="shared" si="167"/>
        <v>21</v>
      </c>
      <c r="E298" s="2">
        <f t="shared" si="175"/>
        <v>294</v>
      </c>
      <c r="F298" s="35">
        <f>'2008'!R297</f>
        <v>2.0385888390270002</v>
      </c>
      <c r="G298" s="35">
        <f>'2009'!R297</f>
        <v>3.1328530670151005</v>
      </c>
      <c r="H298" s="35">
        <f>'2010'!R297</f>
        <v>5.1200726125277995</v>
      </c>
      <c r="I298" s="35">
        <f>'2011'!R297</f>
        <v>3.2141577815770499</v>
      </c>
      <c r="J298" s="35">
        <f>'2012'!R297</f>
        <v>2.5537502681189994</v>
      </c>
      <c r="K298" s="35">
        <f>'2013'!R297</f>
        <v>3.1042440790887751</v>
      </c>
      <c r="L298" s="35">
        <f>'2014'!R297</f>
        <v>2.0150917080052499</v>
      </c>
      <c r="M298" s="35">
        <f>'2015'!R297</f>
        <v>3.045890844452475</v>
      </c>
      <c r="N298" s="35">
        <f>'2016'!R297</f>
        <v>3.7070287985880004</v>
      </c>
      <c r="O298" s="35">
        <f>'2017'!R297</f>
        <v>2.7932780842267495</v>
      </c>
      <c r="P298" s="107">
        <f t="shared" si="162"/>
        <v>3.0724956082627202</v>
      </c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36"/>
      <c r="AE298" s="36"/>
      <c r="AF298" s="36"/>
      <c r="AG298" s="96">
        <f>'2008'!S297</f>
        <v>2.6741871596285023</v>
      </c>
      <c r="AH298" s="96">
        <f>'2009'!S297</f>
        <v>3.7548503258956729</v>
      </c>
      <c r="AI298" s="96">
        <f>'2010'!S297</f>
        <v>5.8907059477189092</v>
      </c>
      <c r="AJ298" s="96">
        <f>'2011'!S297</f>
        <v>4.7119971723051277</v>
      </c>
      <c r="AK298" s="96">
        <f>'2012'!S297</f>
        <v>3.4028297994676153</v>
      </c>
      <c r="AL298" s="96">
        <f>'2013'!S297</f>
        <v>4.2554319315877187</v>
      </c>
      <c r="AM298" s="96">
        <f>'2014'!S297</f>
        <v>2.6629817246854093</v>
      </c>
      <c r="AN298" s="96">
        <f>'2015'!S297</f>
        <v>4.3631379466907454</v>
      </c>
      <c r="AO298" s="96">
        <f>'2016'!S297</f>
        <v>4.724391090833989</v>
      </c>
      <c r="AP298" s="96">
        <f>'2017'!S297</f>
        <v>3.2982291309614959</v>
      </c>
      <c r="AQ298" s="106">
        <f t="shared" si="163"/>
        <v>3.9738742229775186</v>
      </c>
      <c r="AR298" s="36"/>
      <c r="AS298" s="38"/>
    </row>
    <row r="299" spans="2:45" x14ac:dyDescent="0.35">
      <c r="B299" s="4">
        <f>'2008'!G298</f>
        <v>2008</v>
      </c>
      <c r="C299" s="4">
        <v>10</v>
      </c>
      <c r="D299" s="2">
        <f t="shared" si="167"/>
        <v>22</v>
      </c>
      <c r="E299" s="2">
        <f t="shared" si="175"/>
        <v>295</v>
      </c>
      <c r="F299" s="35">
        <f>'2008'!R298</f>
        <v>2.0289969705239996</v>
      </c>
      <c r="G299" s="35">
        <f>'2009'!R298</f>
        <v>3.0661011766012489</v>
      </c>
      <c r="H299" s="35">
        <f>'2010'!R298</f>
        <v>4.02914098176075</v>
      </c>
      <c r="I299" s="35">
        <f>'2011'!R298</f>
        <v>3.25443184204725</v>
      </c>
      <c r="J299" s="35">
        <f>'2012'!R298</f>
        <v>2.2790706850664995</v>
      </c>
      <c r="K299" s="35">
        <f>'2013'!R298</f>
        <v>3.5991062805789005</v>
      </c>
      <c r="L299" s="35">
        <f>'2014'!R298</f>
        <v>2.9949339816383995</v>
      </c>
      <c r="M299" s="35">
        <f>'2015'!R298</f>
        <v>3.004339709938499</v>
      </c>
      <c r="N299" s="35">
        <f>'2016'!R298</f>
        <v>3.6379874819054998</v>
      </c>
      <c r="O299" s="35">
        <f>'2017'!R298</f>
        <v>2.7672393290624995</v>
      </c>
      <c r="P299" s="107">
        <f t="shared" si="162"/>
        <v>3.066134843912355</v>
      </c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36"/>
      <c r="AE299" s="36"/>
      <c r="AF299" s="36"/>
      <c r="AG299" s="96">
        <f>'2008'!S298</f>
        <v>3.0860828859450038</v>
      </c>
      <c r="AH299" s="96">
        <f>'2009'!S298</f>
        <v>3.7559258874786727</v>
      </c>
      <c r="AI299" s="96">
        <f>'2010'!S298</f>
        <v>5.0195270781814756</v>
      </c>
      <c r="AJ299" s="96">
        <f>'2011'!S298</f>
        <v>4.5201157924961972</v>
      </c>
      <c r="AK299" s="96">
        <f>'2012'!S298</f>
        <v>2.8596947686582923</v>
      </c>
      <c r="AL299" s="96">
        <f>'2013'!S298</f>
        <v>4.7012957483373858</v>
      </c>
      <c r="AM299" s="96">
        <f>'2014'!S298</f>
        <v>4.1768900682602217</v>
      </c>
      <c r="AN299" s="96">
        <f>'2015'!S298</f>
        <v>4.2005821630614442</v>
      </c>
      <c r="AO299" s="96">
        <f>'2016'!S298</f>
        <v>4.6347414918905088</v>
      </c>
      <c r="AP299" s="96">
        <f>'2017'!S298</f>
        <v>3.2549845696969997</v>
      </c>
      <c r="AQ299" s="106">
        <f t="shared" si="163"/>
        <v>4.0209840454006205</v>
      </c>
      <c r="AR299" s="36"/>
      <c r="AS299" s="38"/>
    </row>
    <row r="300" spans="2:45" x14ac:dyDescent="0.35">
      <c r="B300" s="4">
        <f>'2008'!G299</f>
        <v>2008</v>
      </c>
      <c r="C300" s="4">
        <v>10</v>
      </c>
      <c r="D300" s="2">
        <f t="shared" si="167"/>
        <v>23</v>
      </c>
      <c r="E300" s="2">
        <f t="shared" si="175"/>
        <v>296</v>
      </c>
      <c r="F300" s="35">
        <f>'2008'!R299</f>
        <v>1.8373364090999995</v>
      </c>
      <c r="G300" s="35">
        <f>'2009'!R299</f>
        <v>3.6947224263872989</v>
      </c>
      <c r="H300" s="35">
        <f>'2010'!R299</f>
        <v>0.58019275046677499</v>
      </c>
      <c r="I300" s="35">
        <f>'2011'!R299</f>
        <v>3.6100934639010003</v>
      </c>
      <c r="J300" s="35">
        <f>'2012'!R299</f>
        <v>2.6706502446210005</v>
      </c>
      <c r="K300" s="35">
        <f>'2013'!R299</f>
        <v>3.6848434894183493</v>
      </c>
      <c r="L300" s="35">
        <f>'2014'!R299</f>
        <v>2.1388223914780498</v>
      </c>
      <c r="M300" s="35">
        <f>'2015'!R299</f>
        <v>0.77816132833139995</v>
      </c>
      <c r="N300" s="35">
        <f>'2016'!R299</f>
        <v>3.7668880990084501</v>
      </c>
      <c r="O300" s="35">
        <f>'2017'!R299</f>
        <v>3.3842037328175993</v>
      </c>
      <c r="P300" s="107">
        <f t="shared" si="162"/>
        <v>2.6145914335529925</v>
      </c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36"/>
      <c r="AE300" s="36"/>
      <c r="AF300" s="36"/>
      <c r="AG300" s="96">
        <f>'2008'!S299</f>
        <v>2.7514451432722082</v>
      </c>
      <c r="AH300" s="96">
        <f>'2009'!S299</f>
        <v>5.1260279210556323</v>
      </c>
      <c r="AI300" s="96">
        <f>'2010'!S299</f>
        <v>1.0198450934345067</v>
      </c>
      <c r="AJ300" s="96">
        <f>'2011'!S299</f>
        <v>4.8659087391981179</v>
      </c>
      <c r="AK300" s="96">
        <f>'2012'!S299</f>
        <v>3.0722781072145109</v>
      </c>
      <c r="AL300" s="96">
        <f>'2013'!S299</f>
        <v>4.8421347629992439</v>
      </c>
      <c r="AM300" s="96">
        <f>'2014'!S299</f>
        <v>3.4715113919032703</v>
      </c>
      <c r="AN300" s="96">
        <f>'2015'!S299</f>
        <v>1.2488444248901436</v>
      </c>
      <c r="AO300" s="96">
        <f>'2016'!S299</f>
        <v>5.6320203056421754</v>
      </c>
      <c r="AP300" s="96">
        <f>'2017'!S299</f>
        <v>4.2910873649781198</v>
      </c>
      <c r="AQ300" s="106">
        <f t="shared" si="163"/>
        <v>3.6321103254587932</v>
      </c>
      <c r="AR300" s="36"/>
      <c r="AS300" s="38"/>
    </row>
    <row r="301" spans="2:45" x14ac:dyDescent="0.35">
      <c r="B301" s="4">
        <f>'2008'!G300</f>
        <v>2008</v>
      </c>
      <c r="C301" s="4">
        <v>10</v>
      </c>
      <c r="D301" s="2">
        <f t="shared" si="167"/>
        <v>24</v>
      </c>
      <c r="E301" s="2">
        <f t="shared" si="175"/>
        <v>297</v>
      </c>
      <c r="F301" s="35">
        <f>'2008'!R300</f>
        <v>2.0068885239974996</v>
      </c>
      <c r="G301" s="35">
        <f>'2009'!R300</f>
        <v>2.9658958644184499</v>
      </c>
      <c r="H301" s="35">
        <f>'2010'!R300</f>
        <v>0.91057626264239999</v>
      </c>
      <c r="I301" s="35">
        <f>'2011'!R300</f>
        <v>2.6648846868983243</v>
      </c>
      <c r="J301" s="35">
        <f>'2012'!R300</f>
        <v>1.7991899458829999</v>
      </c>
      <c r="K301" s="35">
        <f>'2013'!R300</f>
        <v>3.1138662751842001</v>
      </c>
      <c r="L301" s="35">
        <f>'2014'!R300</f>
        <v>3.3002142282314986</v>
      </c>
      <c r="M301" s="35">
        <f>'2015'!R300</f>
        <v>0</v>
      </c>
      <c r="N301" s="35">
        <f>'2016'!R300</f>
        <v>3.5186453361187495</v>
      </c>
      <c r="O301" s="35">
        <f>'2017'!R300</f>
        <v>2.843857755284025</v>
      </c>
      <c r="P301" s="107">
        <f t="shared" si="162"/>
        <v>2.3124018878658146</v>
      </c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4"/>
      <c r="AD301" s="36"/>
      <c r="AE301" s="36"/>
      <c r="AF301" s="36"/>
      <c r="AG301" s="96">
        <f>'2008'!S300</f>
        <v>2.6245615044601118</v>
      </c>
      <c r="AH301" s="96">
        <f>'2009'!S300</f>
        <v>4.4235714762276714</v>
      </c>
      <c r="AI301" s="96">
        <f>'2010'!S300</f>
        <v>1.3893780800821973</v>
      </c>
      <c r="AJ301" s="96">
        <f>'2011'!S300</f>
        <v>3.9762828711091625</v>
      </c>
      <c r="AK301" s="96">
        <f>'2012'!S300</f>
        <v>1.7893269894199155</v>
      </c>
      <c r="AL301" s="96">
        <f>'2013'!S300</f>
        <v>3.7870581292976415</v>
      </c>
      <c r="AM301" s="96">
        <f>'2014'!S300</f>
        <v>5.223365003035938</v>
      </c>
      <c r="AN301" s="96">
        <f>'2015'!S300</f>
        <v>0.47559736873390118</v>
      </c>
      <c r="AO301" s="96">
        <f>'2016'!S300</f>
        <v>5.1021837391372271</v>
      </c>
      <c r="AP301" s="96">
        <f>'2017'!S300</f>
        <v>3.476038510368598</v>
      </c>
      <c r="AQ301" s="106">
        <f t="shared" si="163"/>
        <v>3.2267363671872369</v>
      </c>
      <c r="AR301" s="36"/>
      <c r="AS301" s="38"/>
    </row>
    <row r="302" spans="2:45" x14ac:dyDescent="0.35">
      <c r="B302" s="4">
        <f>'2008'!G301</f>
        <v>2008</v>
      </c>
      <c r="C302" s="4">
        <v>10</v>
      </c>
      <c r="D302" s="2">
        <f t="shared" si="167"/>
        <v>25</v>
      </c>
      <c r="E302" s="2">
        <f t="shared" si="175"/>
        <v>298</v>
      </c>
      <c r="F302" s="35">
        <f>'2008'!R301</f>
        <v>2.0628852924239998</v>
      </c>
      <c r="G302" s="35">
        <f>'2009'!R301</f>
        <v>3.0238295468955743</v>
      </c>
      <c r="H302" s="35">
        <f>'2010'!R301</f>
        <v>4.9780039266911986</v>
      </c>
      <c r="I302" s="35">
        <f>'2011'!R301</f>
        <v>1.8873619569806996</v>
      </c>
      <c r="J302" s="35">
        <f>'2012'!R301</f>
        <v>1.049536063296</v>
      </c>
      <c r="K302" s="35">
        <f>'2013'!R301</f>
        <v>1.7254813723451994</v>
      </c>
      <c r="L302" s="35">
        <f>'2014'!R301</f>
        <v>3.3317416637057997</v>
      </c>
      <c r="M302" s="35">
        <f>'2015'!R301</f>
        <v>0.84068184429120008</v>
      </c>
      <c r="N302" s="35">
        <f>'2016'!R301</f>
        <v>3.1930826833009491</v>
      </c>
      <c r="O302" s="35">
        <f>'2017'!R301</f>
        <v>3.1206230663224486</v>
      </c>
      <c r="P302" s="107">
        <f t="shared" si="162"/>
        <v>2.521322741625307</v>
      </c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36"/>
      <c r="AE302" s="36"/>
      <c r="AF302" s="36"/>
      <c r="AG302" s="96">
        <f>'2008'!S301</f>
        <v>2.8655493750173022</v>
      </c>
      <c r="AH302" s="96">
        <f>'2009'!S301</f>
        <v>4.8503135401791093</v>
      </c>
      <c r="AI302" s="96">
        <f>'2010'!S301</f>
        <v>5.3131675174399735</v>
      </c>
      <c r="AJ302" s="96">
        <f>'2011'!S301</f>
        <v>2.6575403631406838</v>
      </c>
      <c r="AK302" s="96">
        <f>'2012'!S301</f>
        <v>1.3164320843317456</v>
      </c>
      <c r="AL302" s="96">
        <f>'2013'!S301</f>
        <v>2.1662594345623334</v>
      </c>
      <c r="AM302" s="96">
        <f>'2014'!S301</f>
        <v>4.9797572014301688</v>
      </c>
      <c r="AN302" s="96">
        <f>'2015'!S301</f>
        <v>1.701471859175516</v>
      </c>
      <c r="AO302" s="96">
        <f>'2016'!S301</f>
        <v>4.6018145402097419</v>
      </c>
      <c r="AP302" s="96">
        <f>'2017'!S301</f>
        <v>3.5431865140475307</v>
      </c>
      <c r="AQ302" s="106">
        <f t="shared" si="163"/>
        <v>3.3995492429534102</v>
      </c>
      <c r="AR302" s="36"/>
      <c r="AS302" s="38"/>
    </row>
    <row r="303" spans="2:45" x14ac:dyDescent="0.35">
      <c r="B303" s="4">
        <f>'2008'!G302</f>
        <v>2008</v>
      </c>
      <c r="C303" s="4">
        <v>10</v>
      </c>
      <c r="D303" s="2">
        <f t="shared" si="167"/>
        <v>26</v>
      </c>
      <c r="E303" s="2">
        <f t="shared" si="175"/>
        <v>299</v>
      </c>
      <c r="F303" s="35">
        <f>'2008'!R302</f>
        <v>1.8717312140718745</v>
      </c>
      <c r="G303" s="35">
        <f>'2009'!R302</f>
        <v>3.2710171060229252</v>
      </c>
      <c r="H303" s="35">
        <f>'2010'!R302</f>
        <v>4.6771448782683001</v>
      </c>
      <c r="I303" s="35">
        <f>'2011'!R302</f>
        <v>2.3432702691494254</v>
      </c>
      <c r="J303" s="35">
        <f>'2012'!R302</f>
        <v>2.1226245103124999</v>
      </c>
      <c r="K303" s="35">
        <f>'2013'!R302</f>
        <v>1.9755440363479499</v>
      </c>
      <c r="L303" s="35">
        <f>'2014'!R302</f>
        <v>2.3288016746709737</v>
      </c>
      <c r="M303" s="35">
        <f>'2015'!R302</f>
        <v>1.8035107069252503</v>
      </c>
      <c r="N303" s="35">
        <f>'2016'!R302</f>
        <v>2.0511591963439502</v>
      </c>
      <c r="O303" s="35">
        <f>'2017'!R302</f>
        <v>3.3943714572253501</v>
      </c>
      <c r="P303" s="107">
        <f t="shared" si="162"/>
        <v>2.5839175049338499</v>
      </c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36"/>
      <c r="AE303" s="36"/>
      <c r="AF303" s="36"/>
      <c r="AG303" s="96">
        <f>'2008'!S302</f>
        <v>2.079825634180716</v>
      </c>
      <c r="AH303" s="96">
        <f>'2009'!S302</f>
        <v>4.8536497823150269</v>
      </c>
      <c r="AI303" s="96">
        <f>'2010'!S302</f>
        <v>5.3824359861259072</v>
      </c>
      <c r="AJ303" s="96">
        <f>'2011'!S302</f>
        <v>3.4726217264497938</v>
      </c>
      <c r="AK303" s="96">
        <f>'2012'!S302</f>
        <v>2.502967824461821</v>
      </c>
      <c r="AL303" s="96">
        <f>'2013'!S302</f>
        <v>2.3836825144414409</v>
      </c>
      <c r="AM303" s="96">
        <f>'2014'!S302</f>
        <v>3.7770941082300697</v>
      </c>
      <c r="AN303" s="96">
        <f>'2015'!S302</f>
        <v>2.7244941043937749</v>
      </c>
      <c r="AO303" s="96">
        <f>'2016'!S302</f>
        <v>2.7391123378103757</v>
      </c>
      <c r="AP303" s="96">
        <f>'2017'!S302</f>
        <v>3.7207041186437966</v>
      </c>
      <c r="AQ303" s="106">
        <f t="shared" si="163"/>
        <v>3.3636588137052721</v>
      </c>
      <c r="AR303" s="36"/>
      <c r="AS303" s="38"/>
    </row>
    <row r="304" spans="2:45" x14ac:dyDescent="0.35">
      <c r="B304" s="4">
        <f>'2008'!G303</f>
        <v>2008</v>
      </c>
      <c r="C304" s="4">
        <v>10</v>
      </c>
      <c r="D304" s="2">
        <f t="shared" si="167"/>
        <v>27</v>
      </c>
      <c r="E304" s="2">
        <f t="shared" si="175"/>
        <v>300</v>
      </c>
      <c r="F304" s="35">
        <f>'2008'!R303</f>
        <v>1.6161414384374999</v>
      </c>
      <c r="G304" s="35">
        <f>'2009'!R303</f>
        <v>2.9842050125951252</v>
      </c>
      <c r="H304" s="35">
        <f>'2010'!R303</f>
        <v>3.2805138171003003</v>
      </c>
      <c r="I304" s="35">
        <f>'2011'!R303</f>
        <v>2.1503554714637998</v>
      </c>
      <c r="J304" s="35">
        <f>'2012'!R303</f>
        <v>0.85594534092899999</v>
      </c>
      <c r="K304" s="35">
        <f>'2013'!R303</f>
        <v>0</v>
      </c>
      <c r="L304" s="35">
        <f>'2014'!R303</f>
        <v>3.4958139387250502</v>
      </c>
      <c r="M304" s="35">
        <f>'2015'!R303</f>
        <v>1.2680693272840498</v>
      </c>
      <c r="N304" s="35">
        <f>'2016'!R303</f>
        <v>3.1073162519230499</v>
      </c>
      <c r="O304" s="35">
        <f>'2017'!R303</f>
        <v>3.3075302994648741</v>
      </c>
      <c r="P304" s="107">
        <f t="shared" si="162"/>
        <v>2.2065890897922751</v>
      </c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36"/>
      <c r="AE304" s="36"/>
      <c r="AF304" s="36"/>
      <c r="AG304" s="96">
        <f>'2008'!S303</f>
        <v>2.2353166447834862</v>
      </c>
      <c r="AH304" s="96">
        <f>'2009'!S303</f>
        <v>4.3692964029318517</v>
      </c>
      <c r="AI304" s="96">
        <f>'2010'!S303</f>
        <v>3.8412835142115247</v>
      </c>
      <c r="AJ304" s="96">
        <f>'2011'!S303</f>
        <v>3.237633057405497</v>
      </c>
      <c r="AK304" s="96">
        <f>'2012'!S303</f>
        <v>1.0490413905193461</v>
      </c>
      <c r="AL304" s="96">
        <f>'2013'!S303</f>
        <v>0.38560547695116376</v>
      </c>
      <c r="AM304" s="96">
        <f>'2014'!S303</f>
        <v>5.4311093400341788</v>
      </c>
      <c r="AN304" s="96">
        <f>'2015'!S303</f>
        <v>1.8831749262415467</v>
      </c>
      <c r="AO304" s="96">
        <f>'2016'!S303</f>
        <v>5.5254975315891413</v>
      </c>
      <c r="AP304" s="96">
        <f>'2017'!S303</f>
        <v>4.3894958723832245</v>
      </c>
      <c r="AQ304" s="106">
        <f t="shared" si="163"/>
        <v>3.2347454157050963</v>
      </c>
      <c r="AR304" s="36"/>
      <c r="AS304" s="38"/>
    </row>
    <row r="305" spans="2:55" x14ac:dyDescent="0.35">
      <c r="B305" s="4">
        <f>'2008'!G304</f>
        <v>2008</v>
      </c>
      <c r="C305" s="4">
        <v>10</v>
      </c>
      <c r="D305" s="2">
        <f t="shared" si="167"/>
        <v>28</v>
      </c>
      <c r="E305" s="2">
        <f t="shared" si="175"/>
        <v>301</v>
      </c>
      <c r="F305" s="35">
        <f>'2008'!R304</f>
        <v>1.6699649340465001</v>
      </c>
      <c r="G305" s="35">
        <f>'2009'!R304</f>
        <v>0.84823059077820018</v>
      </c>
      <c r="H305" s="35">
        <f>'2010'!R304</f>
        <v>3.8807152887572989</v>
      </c>
      <c r="I305" s="35">
        <f>'2011'!R304</f>
        <v>1.2472036981280996</v>
      </c>
      <c r="J305" s="35">
        <f>'2012'!R304</f>
        <v>1.3753501772849999</v>
      </c>
      <c r="K305" s="35">
        <f>'2013'!R304</f>
        <v>0</v>
      </c>
      <c r="L305" s="35">
        <f>'2014'!R304</f>
        <v>1.8481755151894501</v>
      </c>
      <c r="M305" s="35">
        <f>'2015'!R304</f>
        <v>1.6797026696741999</v>
      </c>
      <c r="N305" s="35">
        <f>'2016'!R304</f>
        <v>2.9448686518145997</v>
      </c>
      <c r="O305" s="35">
        <f>'2017'!R304</f>
        <v>0.87702854293424981</v>
      </c>
      <c r="P305" s="107">
        <f t="shared" si="162"/>
        <v>1.6371240068607598</v>
      </c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36"/>
      <c r="AE305" s="36"/>
      <c r="AF305" s="36"/>
      <c r="AG305" s="96">
        <f>'2008'!S304</f>
        <v>2.085293233482465</v>
      </c>
      <c r="AH305" s="96">
        <f>'2009'!S304</f>
        <v>1.3987023499598199</v>
      </c>
      <c r="AI305" s="96">
        <f>'2010'!S304</f>
        <v>4.5877905621192516</v>
      </c>
      <c r="AJ305" s="96">
        <f>'2011'!S304</f>
        <v>1.8314962180851182</v>
      </c>
      <c r="AK305" s="96">
        <f>'2012'!S304</f>
        <v>1.7821014111946558</v>
      </c>
      <c r="AL305" s="96">
        <f>'2013'!S304</f>
        <v>0.42099060508134617</v>
      </c>
      <c r="AM305" s="96">
        <f>'2014'!S304</f>
        <v>2.6799021431718799</v>
      </c>
      <c r="AN305" s="96">
        <f>'2015'!S304</f>
        <v>2.8363906402949914</v>
      </c>
      <c r="AO305" s="96">
        <f>'2016'!S304</f>
        <v>4.9623139879031619</v>
      </c>
      <c r="AP305" s="96">
        <f>'2017'!S304</f>
        <v>1.7713684736553112</v>
      </c>
      <c r="AQ305" s="106">
        <f t="shared" si="163"/>
        <v>2.4356349624947997</v>
      </c>
      <c r="AR305" s="36"/>
      <c r="AS305" s="38"/>
    </row>
    <row r="306" spans="2:55" x14ac:dyDescent="0.35">
      <c r="B306" s="4">
        <f>'2008'!G305</f>
        <v>2008</v>
      </c>
      <c r="C306" s="4">
        <v>10</v>
      </c>
      <c r="D306" s="2">
        <f t="shared" si="167"/>
        <v>29</v>
      </c>
      <c r="E306" s="2">
        <f t="shared" si="175"/>
        <v>302</v>
      </c>
      <c r="F306" s="35">
        <f>'2008'!R305</f>
        <v>1.6609403265839995</v>
      </c>
      <c r="G306" s="35">
        <f>'2009'!R305</f>
        <v>2.5572142439793</v>
      </c>
      <c r="H306" s="35">
        <f>'2010'!R305</f>
        <v>4.2987770984713487</v>
      </c>
      <c r="I306" s="35">
        <f>'2011'!R305</f>
        <v>1.5947475934814996</v>
      </c>
      <c r="J306" s="35">
        <f>'2012'!R305</f>
        <v>0.42917349578399988</v>
      </c>
      <c r="K306" s="35">
        <f>'2013'!R305</f>
        <v>3.0145744742873992</v>
      </c>
      <c r="L306" s="35">
        <f>'2014'!R305</f>
        <v>3.1065589215988489</v>
      </c>
      <c r="M306" s="35">
        <f>'2015'!R305</f>
        <v>0.93694186821569991</v>
      </c>
      <c r="N306" s="35">
        <f>'2016'!R305</f>
        <v>0.54750820069687489</v>
      </c>
      <c r="O306" s="35">
        <f>'2017'!R305</f>
        <v>2.8371707053299753</v>
      </c>
      <c r="P306" s="107">
        <f t="shared" si="162"/>
        <v>2.0983606928428946</v>
      </c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4"/>
      <c r="AD306" s="36"/>
      <c r="AE306" s="36"/>
      <c r="AF306" s="36"/>
      <c r="AG306" s="96">
        <f>'2008'!S305</f>
        <v>1.9747600246981243</v>
      </c>
      <c r="AH306" s="96">
        <f>'2009'!S305</f>
        <v>1.6534005680279547</v>
      </c>
      <c r="AI306" s="96">
        <f>'2010'!S305</f>
        <v>4.5837411682976255</v>
      </c>
      <c r="AJ306" s="96">
        <f>'2011'!S305</f>
        <v>2.1858160294216389</v>
      </c>
      <c r="AK306" s="96">
        <f>'2012'!S305</f>
        <v>0.82980167828348439</v>
      </c>
      <c r="AL306" s="96">
        <f>'2013'!S305</f>
        <v>4.759284836721025</v>
      </c>
      <c r="AM306" s="96">
        <f>'2014'!S305</f>
        <v>4.862881306743942</v>
      </c>
      <c r="AN306" s="96">
        <f>'2015'!S305</f>
        <v>1.376500908130236</v>
      </c>
      <c r="AO306" s="96">
        <f>'2016'!S305</f>
        <v>1.1877587320351559</v>
      </c>
      <c r="AP306" s="96">
        <f>'2017'!S305</f>
        <v>4.314894048713863</v>
      </c>
      <c r="AQ306" s="106">
        <f t="shared" si="163"/>
        <v>2.7728839301073052</v>
      </c>
      <c r="AR306" s="36"/>
      <c r="AS306" s="38"/>
    </row>
    <row r="307" spans="2:55" x14ac:dyDescent="0.35">
      <c r="B307" s="4">
        <f>'2008'!G306</f>
        <v>2008</v>
      </c>
      <c r="C307" s="4">
        <v>10</v>
      </c>
      <c r="D307" s="2">
        <f t="shared" si="167"/>
        <v>30</v>
      </c>
      <c r="E307" s="2">
        <f t="shared" si="175"/>
        <v>303</v>
      </c>
      <c r="F307" s="35">
        <f>'2008'!R306</f>
        <v>1.4577282676079997</v>
      </c>
      <c r="G307" s="35">
        <f>'2009'!R306</f>
        <v>2.1962029330487995</v>
      </c>
      <c r="H307" s="35">
        <f>'2010'!R306</f>
        <v>0.79158048988492491</v>
      </c>
      <c r="I307" s="35">
        <f>'2011'!R306</f>
        <v>2.3386577738577747</v>
      </c>
      <c r="J307" s="35">
        <f>'2012'!R306</f>
        <v>1.0593194744879999</v>
      </c>
      <c r="K307" s="35">
        <f>'2013'!R306</f>
        <v>3.1456928119344001</v>
      </c>
      <c r="L307" s="35">
        <f>'2014'!R306</f>
        <v>2.5534043862248246</v>
      </c>
      <c r="M307" s="35">
        <f>'2015'!R306</f>
        <v>1.4972017778652</v>
      </c>
      <c r="N307" s="35">
        <f>'2016'!R306</f>
        <v>2.9110598938007994</v>
      </c>
      <c r="O307" s="35">
        <f>'2017'!R306</f>
        <v>2.5019561427431998</v>
      </c>
      <c r="P307" s="107">
        <f t="shared" si="162"/>
        <v>2.0452803951455922</v>
      </c>
      <c r="Q307" s="94"/>
      <c r="AC307" s="94"/>
      <c r="AD307" s="36"/>
      <c r="AE307" s="36"/>
      <c r="AF307" s="36"/>
      <c r="AG307" s="96">
        <f>'2008'!S306</f>
        <v>1.6953541087264536</v>
      </c>
      <c r="AH307" s="96">
        <f>'2009'!S306</f>
        <v>1.8708990723991223</v>
      </c>
      <c r="AI307" s="96">
        <f>'2010'!S306</f>
        <v>1.3519248430308271</v>
      </c>
      <c r="AJ307" s="96">
        <f>'2011'!S306</f>
        <v>3.1952036527270495</v>
      </c>
      <c r="AK307" s="96">
        <f>'2012'!S306</f>
        <v>1.7566101321022241</v>
      </c>
      <c r="AL307" s="96">
        <f>'2013'!S306</f>
        <v>4.8288141127247997</v>
      </c>
      <c r="AM307" s="96">
        <f>'2014'!S306</f>
        <v>3.6335959182290138</v>
      </c>
      <c r="AN307" s="96">
        <f>'2015'!S306</f>
        <v>2.3637544818086726</v>
      </c>
      <c r="AO307" s="96">
        <f>'2016'!S306</f>
        <v>4.4637998427138355</v>
      </c>
      <c r="AP307" s="96">
        <f>'2017'!S306</f>
        <v>3.3203586345352507</v>
      </c>
      <c r="AQ307" s="106">
        <f t="shared" si="163"/>
        <v>2.848031479899725</v>
      </c>
      <c r="AR307" s="36"/>
    </row>
    <row r="308" spans="2:55" x14ac:dyDescent="0.35">
      <c r="B308" s="4">
        <f>'2008'!G307</f>
        <v>2008</v>
      </c>
      <c r="C308" s="5">
        <v>10</v>
      </c>
      <c r="D308" s="1">
        <f t="shared" si="167"/>
        <v>31</v>
      </c>
      <c r="E308" s="1">
        <f t="shared" si="175"/>
        <v>304</v>
      </c>
      <c r="F308" s="48">
        <f>'2008'!R307</f>
        <v>1.8293800204799999</v>
      </c>
      <c r="G308" s="48">
        <f>'2009'!R307</f>
        <v>0.66661275987900004</v>
      </c>
      <c r="H308" s="48">
        <f>'2010'!R307</f>
        <v>1.9874592194414997</v>
      </c>
      <c r="I308" s="48">
        <f>'2011'!R307</f>
        <v>1.3688103450771749</v>
      </c>
      <c r="J308" s="48">
        <f>'2012'!R307</f>
        <v>0.72852525058499984</v>
      </c>
      <c r="K308" s="48">
        <f>'2013'!R307</f>
        <v>3.0222507931166245</v>
      </c>
      <c r="L308" s="48">
        <f>'2014'!R307</f>
        <v>0.2973130530009</v>
      </c>
      <c r="M308" s="48">
        <f>'2015'!R307</f>
        <v>0</v>
      </c>
      <c r="N308" s="48">
        <f>'2016'!R307</f>
        <v>2.0697800925253498</v>
      </c>
      <c r="O308" s="48">
        <f>'2017'!R307</f>
        <v>0.67559070950699984</v>
      </c>
      <c r="P308" s="107">
        <f t="shared" si="162"/>
        <v>1.2645722243612552</v>
      </c>
      <c r="Q308" s="94"/>
      <c r="AC308" s="94"/>
      <c r="AD308" s="36"/>
      <c r="AE308" s="36"/>
      <c r="AF308" s="36"/>
      <c r="AG308" s="97">
        <f>'2008'!S307</f>
        <v>2.3442063736991505</v>
      </c>
      <c r="AH308" s="97">
        <f>'2009'!S307</f>
        <v>0.82115164708507926</v>
      </c>
      <c r="AI308" s="97">
        <f>'2010'!S307</f>
        <v>2.9483132574890423</v>
      </c>
      <c r="AJ308" s="97">
        <f>'2011'!S307</f>
        <v>2.125666663712237</v>
      </c>
      <c r="AK308" s="97">
        <f>'2012'!S307</f>
        <v>1.269379208833971</v>
      </c>
      <c r="AL308" s="97">
        <f>'2013'!S307</f>
        <v>4.2338741869454521</v>
      </c>
      <c r="AM308" s="97">
        <f>'2014'!S307</f>
        <v>0.7775148222262247</v>
      </c>
      <c r="AN308" s="97">
        <f>'2015'!S307</f>
        <v>0.42462563627498778</v>
      </c>
      <c r="AO308" s="97">
        <f>'2016'!S307</f>
        <v>3.14822948527517</v>
      </c>
      <c r="AP308" s="97">
        <f>'2017'!S307</f>
        <v>1.1627457113328867</v>
      </c>
      <c r="AQ308" s="111">
        <f t="shared" si="163"/>
        <v>1.92557069928742</v>
      </c>
      <c r="AR308" s="36"/>
    </row>
    <row r="309" spans="2:55" ht="15.5" x14ac:dyDescent="0.35">
      <c r="B309" s="4">
        <f>'2008'!G308</f>
        <v>2008</v>
      </c>
      <c r="C309" s="6">
        <v>11</v>
      </c>
      <c r="D309" s="2">
        <v>1</v>
      </c>
      <c r="E309" s="2">
        <f>E308+1</f>
        <v>305</v>
      </c>
      <c r="F309" s="35">
        <f>'2008'!R308</f>
        <v>1.5276266150399997</v>
      </c>
      <c r="G309" s="35">
        <f>'2009'!R308</f>
        <v>0.9915207296084998</v>
      </c>
      <c r="H309" s="35">
        <f>'2010'!R308</f>
        <v>2.8164417345156001</v>
      </c>
      <c r="I309" s="35">
        <f>'2011'!R308</f>
        <v>2.5119315877592996</v>
      </c>
      <c r="J309" s="35">
        <f>'2012'!R308</f>
        <v>0.95461745211337445</v>
      </c>
      <c r="K309" s="35">
        <f>'2013'!R308</f>
        <v>2.8451945022424496</v>
      </c>
      <c r="L309" s="35">
        <f>'2014'!R308</f>
        <v>1.6383192577968748</v>
      </c>
      <c r="M309" s="35">
        <f>'2015'!R308</f>
        <v>2.3715199917501</v>
      </c>
      <c r="N309" s="35">
        <f>'2016'!R308</f>
        <v>1.1438531567649</v>
      </c>
      <c r="O309" s="35">
        <f>'2017'!R308</f>
        <v>1.0325491735922996</v>
      </c>
      <c r="P309" s="107">
        <f t="shared" si="162"/>
        <v>1.78335742011834</v>
      </c>
      <c r="Q309" s="94"/>
      <c r="R309" s="62" t="s">
        <v>62</v>
      </c>
      <c r="S309" s="45">
        <f t="shared" ref="S309:AB309" si="176">AVERAGE(F278:F308)</f>
        <v>1.8752298981328306</v>
      </c>
      <c r="T309" s="45">
        <f t="shared" si="176"/>
        <v>3.0447088327759189</v>
      </c>
      <c r="U309" s="45">
        <f t="shared" si="176"/>
        <v>2.4256164634162931</v>
      </c>
      <c r="V309" s="45">
        <f t="shared" si="176"/>
        <v>2.6288923065830221</v>
      </c>
      <c r="W309" s="45">
        <f t="shared" si="176"/>
        <v>2.5499096114408348</v>
      </c>
      <c r="X309" s="45">
        <f t="shared" si="176"/>
        <v>3.0823461948540989</v>
      </c>
      <c r="Y309" s="45">
        <f t="shared" si="176"/>
        <v>2.927575491846846</v>
      </c>
      <c r="Z309" s="45">
        <f t="shared" si="176"/>
        <v>2.6515345654732525</v>
      </c>
      <c r="AA309" s="45">
        <f t="shared" si="176"/>
        <v>3.6483013546524021</v>
      </c>
      <c r="AB309" s="45">
        <f t="shared" si="176"/>
        <v>2.9049395266152778</v>
      </c>
      <c r="AC309" s="94"/>
      <c r="AD309" s="36"/>
      <c r="AE309" s="36"/>
      <c r="AF309" s="36"/>
      <c r="AG309" s="96">
        <f>'2008'!S308</f>
        <v>2.7907246908950594</v>
      </c>
      <c r="AH309" s="96">
        <f>'2009'!S308</f>
        <v>0.87536247361396125</v>
      </c>
      <c r="AI309" s="96">
        <f>'2010'!S308</f>
        <v>4.0931994292568064</v>
      </c>
      <c r="AJ309" s="96">
        <f>'2011'!S308</f>
        <v>2.8127181524662581</v>
      </c>
      <c r="AK309" s="96">
        <f>'2012'!S308</f>
        <v>1.6777463331192923</v>
      </c>
      <c r="AL309" s="96">
        <f>'2013'!S308</f>
        <v>4.4193574762816086</v>
      </c>
      <c r="AM309" s="96">
        <f>'2014'!S308</f>
        <v>1.7947057578322763</v>
      </c>
      <c r="AN309" s="96">
        <f>'2015'!S308</f>
        <v>2.6686334869332113</v>
      </c>
      <c r="AO309" s="96">
        <f>'2016'!S308</f>
        <v>1.273714795582888</v>
      </c>
      <c r="AP309" s="96">
        <f>'2017'!S308</f>
        <v>1.4867822018611396</v>
      </c>
      <c r="AQ309" s="106">
        <f t="shared" si="163"/>
        <v>2.3892944797842501</v>
      </c>
      <c r="AR309" s="36"/>
      <c r="AS309" s="62" t="s">
        <v>62</v>
      </c>
      <c r="AT309" s="98">
        <f t="shared" ref="AT309:BC309" si="177">AVERAGE(AG278:AG308)</f>
        <v>2.7580090451410526</v>
      </c>
      <c r="AU309" s="98">
        <f t="shared" si="177"/>
        <v>4.6577956588925549</v>
      </c>
      <c r="AV309" s="98">
        <f t="shared" si="177"/>
        <v>3.246065465045108</v>
      </c>
      <c r="AW309" s="98">
        <f t="shared" si="177"/>
        <v>4.1340738831380763</v>
      </c>
      <c r="AX309" s="98">
        <f t="shared" si="177"/>
        <v>3.4636571424154337</v>
      </c>
      <c r="AY309" s="98">
        <f t="shared" si="177"/>
        <v>4.4022617604724692</v>
      </c>
      <c r="AZ309" s="98">
        <f t="shared" si="177"/>
        <v>4.4766429084594108</v>
      </c>
      <c r="BA309" s="98">
        <f t="shared" si="177"/>
        <v>3.9982883018918107</v>
      </c>
      <c r="BB309" s="98">
        <f t="shared" si="177"/>
        <v>5.4848481489527128</v>
      </c>
      <c r="BC309" s="98">
        <f t="shared" si="177"/>
        <v>4.2661943803140048</v>
      </c>
    </row>
    <row r="310" spans="2:55" ht="15.5" x14ac:dyDescent="0.35">
      <c r="B310" s="4">
        <f>'2008'!G309</f>
        <v>2008</v>
      </c>
      <c r="C310" s="6">
        <v>11</v>
      </c>
      <c r="D310" s="2">
        <f t="shared" ref="D310:D338" si="178">D309+1</f>
        <v>2</v>
      </c>
      <c r="E310" s="2">
        <f t="shared" si="175"/>
        <v>306</v>
      </c>
      <c r="F310" s="35">
        <f>'2008'!R309</f>
        <v>1.5087522931469999</v>
      </c>
      <c r="G310" s="35">
        <f>'2009'!R309</f>
        <v>2.0350507017665995</v>
      </c>
      <c r="H310" s="35">
        <f>'2010'!R309</f>
        <v>5.1236372710836005</v>
      </c>
      <c r="I310" s="35">
        <f>'2011'!R309</f>
        <v>2.4324448097699998</v>
      </c>
      <c r="J310" s="35">
        <f>'2012'!R309</f>
        <v>2.1920955702075</v>
      </c>
      <c r="K310" s="35">
        <f>'2013'!R309</f>
        <v>2.8791824017839751</v>
      </c>
      <c r="L310" s="35">
        <f>'2014'!R309</f>
        <v>2.3287882912394999</v>
      </c>
      <c r="M310" s="35">
        <f>'2015'!R309</f>
        <v>2.6954138902818743</v>
      </c>
      <c r="N310" s="35">
        <f>'2016'!R309</f>
        <v>0.27921619797120001</v>
      </c>
      <c r="O310" s="35">
        <f>'2017'!R309</f>
        <v>2.0654750478063</v>
      </c>
      <c r="P310" s="107">
        <f t="shared" si="162"/>
        <v>2.3540056475057547</v>
      </c>
      <c r="Q310" s="94"/>
      <c r="R310" s="63" t="s">
        <v>61</v>
      </c>
      <c r="S310" s="64">
        <f t="shared" ref="S310:AB310" si="179">SUM(F278:F308)</f>
        <v>58.132126842117749</v>
      </c>
      <c r="T310" s="64">
        <f t="shared" si="179"/>
        <v>94.385973816053479</v>
      </c>
      <c r="U310" s="64">
        <f t="shared" si="179"/>
        <v>75.19411036590509</v>
      </c>
      <c r="V310" s="64">
        <f t="shared" si="179"/>
        <v>81.495661504073681</v>
      </c>
      <c r="W310" s="64">
        <f t="shared" si="179"/>
        <v>79.047197954665876</v>
      </c>
      <c r="X310" s="64">
        <f t="shared" si="179"/>
        <v>95.552732040477068</v>
      </c>
      <c r="Y310" s="64">
        <f t="shared" si="179"/>
        <v>90.754840247252218</v>
      </c>
      <c r="Z310" s="64">
        <f t="shared" si="179"/>
        <v>82.197571529670824</v>
      </c>
      <c r="AA310" s="64">
        <f t="shared" si="179"/>
        <v>113.09734199422446</v>
      </c>
      <c r="AB310" s="64">
        <f t="shared" si="179"/>
        <v>90.053125325073609</v>
      </c>
      <c r="AC310" s="94"/>
      <c r="AD310" s="36"/>
      <c r="AE310" s="36"/>
      <c r="AF310" s="36"/>
      <c r="AG310" s="96">
        <f>'2008'!S309</f>
        <v>2.7269728299275369</v>
      </c>
      <c r="AH310" s="96">
        <f>'2009'!S309</f>
        <v>1.9805671256147157</v>
      </c>
      <c r="AI310" s="96">
        <f>'2010'!S309</f>
        <v>6.0297479981148863</v>
      </c>
      <c r="AJ310" s="96">
        <f>'2011'!S309</f>
        <v>2.5650206177682424</v>
      </c>
      <c r="AK310" s="96">
        <f>'2012'!S309</f>
        <v>2.5447913372886743</v>
      </c>
      <c r="AL310" s="96">
        <f>'2013'!S309</f>
        <v>4.5706899806874857</v>
      </c>
      <c r="AM310" s="96">
        <f>'2014'!S309</f>
        <v>2.3851527252978921</v>
      </c>
      <c r="AN310" s="96">
        <f>'2015'!S309</f>
        <v>2.994161425964363</v>
      </c>
      <c r="AO310" s="96">
        <f>'2016'!S309</f>
        <v>0.5405315382057615</v>
      </c>
      <c r="AP310" s="96">
        <f>'2017'!S309</f>
        <v>3.5377646970466947</v>
      </c>
      <c r="AQ310" s="106">
        <f t="shared" si="163"/>
        <v>2.9875400275916251</v>
      </c>
      <c r="AR310" s="36"/>
      <c r="AS310" s="63" t="s">
        <v>61</v>
      </c>
      <c r="AT310" s="99">
        <f t="shared" ref="AT310:BC310" si="180">SUM(AG278:AG308)</f>
        <v>85.498280399372632</v>
      </c>
      <c r="AU310" s="99">
        <f t="shared" si="180"/>
        <v>144.3916654256692</v>
      </c>
      <c r="AV310" s="99">
        <f t="shared" si="180"/>
        <v>100.62802941639835</v>
      </c>
      <c r="AW310" s="99">
        <f t="shared" si="180"/>
        <v>128.15629037728036</v>
      </c>
      <c r="AX310" s="99">
        <f t="shared" si="180"/>
        <v>107.37337141487845</v>
      </c>
      <c r="AY310" s="99">
        <f t="shared" si="180"/>
        <v>136.47011457464654</v>
      </c>
      <c r="AZ310" s="99">
        <f t="shared" si="180"/>
        <v>138.77593016224174</v>
      </c>
      <c r="BA310" s="99">
        <f t="shared" si="180"/>
        <v>123.94693735864614</v>
      </c>
      <c r="BB310" s="99">
        <f t="shared" si="180"/>
        <v>170.03029261753409</v>
      </c>
      <c r="BC310" s="99">
        <f t="shared" si="180"/>
        <v>132.25202578973415</v>
      </c>
    </row>
    <row r="311" spans="2:55" x14ac:dyDescent="0.35">
      <c r="B311" s="4">
        <f>'2008'!G310</f>
        <v>2008</v>
      </c>
      <c r="C311" s="6">
        <v>11</v>
      </c>
      <c r="D311" s="2">
        <f t="shared" si="178"/>
        <v>3</v>
      </c>
      <c r="E311" s="2">
        <f t="shared" si="175"/>
        <v>307</v>
      </c>
      <c r="F311" s="35">
        <f>'2008'!R310</f>
        <v>1.6992046622250001</v>
      </c>
      <c r="G311" s="35">
        <f>'2009'!R310</f>
        <v>2.3152923898265998</v>
      </c>
      <c r="H311" s="35">
        <f>'2010'!R310</f>
        <v>4.3605970102109994</v>
      </c>
      <c r="I311" s="35">
        <f>'2011'!R310</f>
        <v>0.40977316819889992</v>
      </c>
      <c r="J311" s="35">
        <f>'2012'!R310</f>
        <v>1.2382129789875</v>
      </c>
      <c r="K311" s="35">
        <f>'2013'!R310</f>
        <v>2.6818400211718503</v>
      </c>
      <c r="L311" s="35">
        <f>'2014'!R310</f>
        <v>2.2217183837639998</v>
      </c>
      <c r="M311" s="35">
        <f>'2015'!R310</f>
        <v>2.7473889989420246</v>
      </c>
      <c r="N311" s="35">
        <f>'2016'!R310</f>
        <v>2.4594578541888743</v>
      </c>
      <c r="O311" s="35">
        <f>'2017'!R310</f>
        <v>2.8278380333759991</v>
      </c>
      <c r="P311" s="107">
        <f t="shared" si="162"/>
        <v>2.2961323500891746</v>
      </c>
      <c r="Q311" s="94"/>
      <c r="R311" s="109" t="s">
        <v>63</v>
      </c>
      <c r="S311" s="110">
        <f t="shared" ref="S311:AB311" si="181">STDEV(F278:F308)</f>
        <v>0.5784090681518651</v>
      </c>
      <c r="T311" s="110">
        <f t="shared" si="181"/>
        <v>1.2941636243271084</v>
      </c>
      <c r="U311" s="110">
        <f t="shared" si="181"/>
        <v>1.3839564865475473</v>
      </c>
      <c r="V311" s="110">
        <f t="shared" si="181"/>
        <v>1.508154344694667</v>
      </c>
      <c r="W311" s="110">
        <f t="shared" si="181"/>
        <v>1.0983904979011376</v>
      </c>
      <c r="X311" s="110">
        <f t="shared" si="181"/>
        <v>1.1579717002935357</v>
      </c>
      <c r="Y311" s="110">
        <f t="shared" si="181"/>
        <v>1.2263630863446693</v>
      </c>
      <c r="Z311" s="110">
        <f t="shared" si="181"/>
        <v>1.5544451524094662</v>
      </c>
      <c r="AA311" s="110">
        <f t="shared" si="181"/>
        <v>1.1659543381068613</v>
      </c>
      <c r="AB311" s="110">
        <f t="shared" si="181"/>
        <v>1.1763559259427354</v>
      </c>
      <c r="AC311" s="94"/>
      <c r="AD311" s="36"/>
      <c r="AE311" s="36"/>
      <c r="AF311" s="36"/>
      <c r="AG311" s="96">
        <f>'2008'!S310</f>
        <v>2.872230511435061</v>
      </c>
      <c r="AH311" s="96">
        <f>'2009'!S310</f>
        <v>1.8232598281655443</v>
      </c>
      <c r="AI311" s="96">
        <f>'2010'!S310</f>
        <v>4.8999461216958027</v>
      </c>
      <c r="AJ311" s="96">
        <f>'2011'!S310</f>
        <v>0.61950181590852038</v>
      </c>
      <c r="AK311" s="96">
        <f>'2012'!S310</f>
        <v>1.5910366359081105</v>
      </c>
      <c r="AL311" s="96">
        <f>'2013'!S310</f>
        <v>4.263219376327342</v>
      </c>
      <c r="AM311" s="96">
        <f>'2014'!S310</f>
        <v>2.2033556690581602</v>
      </c>
      <c r="AN311" s="96">
        <f>'2015'!S310</f>
        <v>3.2260028054119312</v>
      </c>
      <c r="AO311" s="96">
        <f>'2016'!S310</f>
        <v>2.2961092794289062</v>
      </c>
      <c r="AP311" s="96">
        <f>'2017'!S310</f>
        <v>4.4989152731935507</v>
      </c>
      <c r="AQ311" s="106">
        <f t="shared" si="163"/>
        <v>2.829357731653293</v>
      </c>
      <c r="AR311" s="36"/>
      <c r="AS311" s="109" t="s">
        <v>63</v>
      </c>
      <c r="AT311" s="110">
        <f t="shared" ref="AT311:BC311" si="182">STDEV(AG278:AG308)</f>
        <v>0.95064687211927112</v>
      </c>
      <c r="AU311" s="110">
        <f t="shared" si="182"/>
        <v>2.2707719238903001</v>
      </c>
      <c r="AV311" s="110">
        <f t="shared" si="182"/>
        <v>1.4985372298539839</v>
      </c>
      <c r="AW311" s="110">
        <f t="shared" si="182"/>
        <v>2.3668111236200162</v>
      </c>
      <c r="AX311" s="110">
        <f t="shared" si="182"/>
        <v>1.4280328009105057</v>
      </c>
      <c r="AY311" s="110">
        <f t="shared" si="182"/>
        <v>1.7215196464761899</v>
      </c>
      <c r="AZ311" s="110">
        <f t="shared" si="182"/>
        <v>1.9991446426299422</v>
      </c>
      <c r="BA311" s="110">
        <f t="shared" si="182"/>
        <v>2.2498904421099719</v>
      </c>
      <c r="BB311" s="110">
        <f t="shared" si="182"/>
        <v>1.8510945633649554</v>
      </c>
      <c r="BC311" s="110">
        <f t="shared" si="182"/>
        <v>2.0133705537183286</v>
      </c>
    </row>
    <row r="312" spans="2:55" x14ac:dyDescent="0.35">
      <c r="B312" s="4">
        <f>'2008'!G311</f>
        <v>2008</v>
      </c>
      <c r="C312" s="6">
        <v>11</v>
      </c>
      <c r="D312" s="2">
        <f t="shared" si="178"/>
        <v>4</v>
      </c>
      <c r="E312" s="2">
        <f t="shared" ref="E312:E326" si="183">E311+1</f>
        <v>308</v>
      </c>
      <c r="F312" s="35">
        <f>'2008'!R311</f>
        <v>1.450596985956</v>
      </c>
      <c r="G312" s="35">
        <f>'2009'!R311</f>
        <v>2.33023689421695</v>
      </c>
      <c r="H312" s="35">
        <f>'2010'!R311</f>
        <v>3.1663612503476992</v>
      </c>
      <c r="I312" s="35">
        <f>'2011'!R311</f>
        <v>0.65057633937757486</v>
      </c>
      <c r="J312" s="35">
        <f>'2012'!R311</f>
        <v>0.65773549294649991</v>
      </c>
      <c r="K312" s="35">
        <f>'2013'!R311</f>
        <v>2.8190829362996248</v>
      </c>
      <c r="L312" s="35">
        <f>'2014'!R311</f>
        <v>2.348353026299324</v>
      </c>
      <c r="M312" s="35">
        <f>'2015'!R311</f>
        <v>2.8142178747828002</v>
      </c>
      <c r="N312" s="35">
        <f>'2016'!R311</f>
        <v>2.591122825202175</v>
      </c>
      <c r="O312" s="35">
        <f>'2017'!R311</f>
        <v>2.7803006986956746</v>
      </c>
      <c r="P312" s="107">
        <f t="shared" si="162"/>
        <v>2.1608584324124318</v>
      </c>
      <c r="Q312" s="94"/>
      <c r="R312" s="109" t="s">
        <v>59</v>
      </c>
      <c r="S312" s="110">
        <f t="shared" ref="S312:AB312" si="184">(STDEV(F278:F308))/SQRT(31)</f>
        <v>0.10388533538044116</v>
      </c>
      <c r="T312" s="110">
        <f t="shared" si="184"/>
        <v>0.23243864861933597</v>
      </c>
      <c r="U312" s="110">
        <f t="shared" si="184"/>
        <v>0.24856592275828648</v>
      </c>
      <c r="V312" s="110">
        <f t="shared" si="184"/>
        <v>0.2708725165818785</v>
      </c>
      <c r="W312" s="110">
        <f t="shared" si="184"/>
        <v>0.19727675711887349</v>
      </c>
      <c r="X312" s="110">
        <f t="shared" si="184"/>
        <v>0.20797785696967855</v>
      </c>
      <c r="Y312" s="110">
        <f t="shared" si="184"/>
        <v>0.22026131251742218</v>
      </c>
      <c r="Z312" s="110">
        <f t="shared" si="184"/>
        <v>0.27918659108255833</v>
      </c>
      <c r="AA312" s="110">
        <f t="shared" si="184"/>
        <v>0.20941158104511126</v>
      </c>
      <c r="AB312" s="110">
        <f t="shared" si="184"/>
        <v>0.21127976136993146</v>
      </c>
      <c r="AC312" s="94"/>
      <c r="AD312" s="36"/>
      <c r="AE312" s="36"/>
      <c r="AF312" s="36"/>
      <c r="AG312" s="96">
        <f>'2008'!S311</f>
        <v>2.5941946856752662</v>
      </c>
      <c r="AH312" s="96">
        <f>'2009'!S311</f>
        <v>2.2341352846723375</v>
      </c>
      <c r="AI312" s="96">
        <f>'2010'!S311</f>
        <v>4.1919673388763368</v>
      </c>
      <c r="AJ312" s="96">
        <f>'2011'!S311</f>
        <v>0.71318791510504287</v>
      </c>
      <c r="AK312" s="96">
        <f>'2012'!S311</f>
        <v>0.89746541918302314</v>
      </c>
      <c r="AL312" s="96">
        <f>'2013'!S311</f>
        <v>3.3768717930187599</v>
      </c>
      <c r="AM312" s="96">
        <f>'2014'!S311</f>
        <v>2.4884061965494686</v>
      </c>
      <c r="AN312" s="96">
        <f>'2015'!S311</f>
        <v>3.4195021162594768</v>
      </c>
      <c r="AO312" s="96">
        <f>'2016'!S311</f>
        <v>3.3495152000192929</v>
      </c>
      <c r="AP312" s="96">
        <f>'2017'!S311</f>
        <v>3.2707302523487947</v>
      </c>
      <c r="AQ312" s="106">
        <f t="shared" si="163"/>
        <v>2.65359762017078</v>
      </c>
      <c r="AR312" s="36"/>
      <c r="AS312" s="109" t="s">
        <v>59</v>
      </c>
      <c r="AT312" s="110">
        <f t="shared" ref="AT312:BC312" si="185">(STDEV(AG278:AG308))/SQRT(31)</f>
        <v>0.17074121858779057</v>
      </c>
      <c r="AU312" s="110">
        <f t="shared" si="185"/>
        <v>0.40784267722423811</v>
      </c>
      <c r="AV312" s="110">
        <f t="shared" si="185"/>
        <v>0.2691452317662914</v>
      </c>
      <c r="AW312" s="110">
        <f t="shared" si="185"/>
        <v>0.42509182669810353</v>
      </c>
      <c r="AX312" s="110">
        <f t="shared" si="185"/>
        <v>0.25648226251167272</v>
      </c>
      <c r="AY312" s="110">
        <f t="shared" si="185"/>
        <v>0.30919405605038286</v>
      </c>
      <c r="AZ312" s="110">
        <f t="shared" si="185"/>
        <v>0.35905697733475977</v>
      </c>
      <c r="BA312" s="110">
        <f t="shared" si="185"/>
        <v>0.40409225238231566</v>
      </c>
      <c r="BB312" s="110">
        <f t="shared" si="185"/>
        <v>0.33246639813328382</v>
      </c>
      <c r="BC312" s="110">
        <f t="shared" si="185"/>
        <v>0.36161202639239548</v>
      </c>
    </row>
    <row r="313" spans="2:55" x14ac:dyDescent="0.35">
      <c r="B313" s="4">
        <f>'2008'!G312</f>
        <v>2008</v>
      </c>
      <c r="C313" s="6">
        <v>11</v>
      </c>
      <c r="D313" s="2">
        <f t="shared" si="178"/>
        <v>5</v>
      </c>
      <c r="E313" s="2">
        <f t="shared" si="183"/>
        <v>309</v>
      </c>
      <c r="F313" s="35">
        <f>'2008'!R312</f>
        <v>1.4456758122539999</v>
      </c>
      <c r="G313" s="35">
        <f>'2009'!R312</f>
        <v>2.3131682305191004</v>
      </c>
      <c r="H313" s="35">
        <f>'2010'!R312</f>
        <v>5.8813438047701982</v>
      </c>
      <c r="I313" s="35">
        <f>'2011'!R312</f>
        <v>1.4019005724396749</v>
      </c>
      <c r="J313" s="35">
        <f>'2012'!R312</f>
        <v>1.2887139456449999</v>
      </c>
      <c r="K313" s="35">
        <f>'2013'!R312</f>
        <v>2.668795595699625</v>
      </c>
      <c r="L313" s="35">
        <f>'2014'!R312</f>
        <v>2.2462348656857998</v>
      </c>
      <c r="M313" s="35">
        <f>'2015'!R312</f>
        <v>1.6300673286304499</v>
      </c>
      <c r="N313" s="35">
        <f>'2016'!R312</f>
        <v>2.7904572497799003</v>
      </c>
      <c r="O313" s="35">
        <f>'2017'!R312</f>
        <v>2.6272076260531496</v>
      </c>
      <c r="P313" s="107">
        <f t="shared" si="162"/>
        <v>2.42935650314769</v>
      </c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4"/>
      <c r="AD313" s="36"/>
      <c r="AE313" s="36"/>
      <c r="AF313" s="36"/>
      <c r="AG313" s="96">
        <f>'2008'!S312</f>
        <v>2.0628175994076292</v>
      </c>
      <c r="AH313" s="96">
        <f>'2009'!S312</f>
        <v>2.1706228062079651</v>
      </c>
      <c r="AI313" s="96">
        <f>'2010'!S312</f>
        <v>7.0475574216195733</v>
      </c>
      <c r="AJ313" s="96">
        <f>'2011'!S312</f>
        <v>1.350401472284352</v>
      </c>
      <c r="AK313" s="96">
        <f>'2012'!S312</f>
        <v>1.7257818645035228</v>
      </c>
      <c r="AL313" s="96">
        <f>'2013'!S312</f>
        <v>2.295569451996613</v>
      </c>
      <c r="AM313" s="96">
        <f>'2014'!S312</f>
        <v>2.3946169746542054</v>
      </c>
      <c r="AN313" s="96">
        <f>'2015'!S312</f>
        <v>1.7808057973661331</v>
      </c>
      <c r="AO313" s="96">
        <f>'2016'!S312</f>
        <v>3.5943550249498308</v>
      </c>
      <c r="AP313" s="96">
        <f>'2017'!S312</f>
        <v>3.1447217716954081</v>
      </c>
      <c r="AQ313" s="106">
        <f t="shared" si="163"/>
        <v>2.756725018468523</v>
      </c>
      <c r="AR313" s="36"/>
      <c r="AS313" s="38"/>
    </row>
    <row r="314" spans="2:55" x14ac:dyDescent="0.35">
      <c r="B314" s="4">
        <f>'2008'!G313</f>
        <v>2008</v>
      </c>
      <c r="C314" s="6">
        <v>11</v>
      </c>
      <c r="D314" s="2">
        <f t="shared" si="178"/>
        <v>6</v>
      </c>
      <c r="E314" s="2">
        <f t="shared" si="183"/>
        <v>310</v>
      </c>
      <c r="F314" s="35">
        <f>'2008'!R313</f>
        <v>1.4447844020475</v>
      </c>
      <c r="G314" s="35">
        <f>'2009'!R313</f>
        <v>0.6381554099147998</v>
      </c>
      <c r="H314" s="35">
        <f>'2010'!R313</f>
        <v>6.4207271575077742</v>
      </c>
      <c r="I314" s="35">
        <f>'2011'!R313</f>
        <v>2.1369523945847999</v>
      </c>
      <c r="J314" s="35">
        <f>'2012'!R313</f>
        <v>0.88018101635737511</v>
      </c>
      <c r="K314" s="35">
        <f>'2013'!R313</f>
        <v>2.7011895162740998</v>
      </c>
      <c r="L314" s="35">
        <f>'2014'!R313</f>
        <v>2.6079771084288752</v>
      </c>
      <c r="M314" s="35">
        <f>'2015'!R313</f>
        <v>0</v>
      </c>
      <c r="N314" s="35">
        <f>'2016'!R313</f>
        <v>2.7755066062007994</v>
      </c>
      <c r="O314" s="35">
        <f>'2017'!R313</f>
        <v>0.67126724722169995</v>
      </c>
      <c r="P314" s="107">
        <f t="shared" si="162"/>
        <v>2.0276740858537723</v>
      </c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4"/>
      <c r="AD314" s="36"/>
      <c r="AE314" s="36"/>
      <c r="AF314" s="36"/>
      <c r="AG314" s="96">
        <f>'2008'!S313</f>
        <v>1.9078597599601581</v>
      </c>
      <c r="AH314" s="96">
        <f>'2009'!S313</f>
        <v>0.91865994031378939</v>
      </c>
      <c r="AI314" s="96">
        <f>'2010'!S313</f>
        <v>8.2371074142685021</v>
      </c>
      <c r="AJ314" s="96">
        <f>'2011'!S313</f>
        <v>2.2731680569923047</v>
      </c>
      <c r="AK314" s="96">
        <f>'2012'!S313</f>
        <v>1.2017793511262405</v>
      </c>
      <c r="AL314" s="96">
        <f>'2013'!S313</f>
        <v>2.6307982458855794</v>
      </c>
      <c r="AM314" s="96">
        <f>'2014'!S313</f>
        <v>3.2463610310387168</v>
      </c>
      <c r="AN314" s="96">
        <f>'2015'!S313</f>
        <v>0.31277931034482759</v>
      </c>
      <c r="AO314" s="96">
        <f>'2016'!S313</f>
        <v>3.1764022122107045</v>
      </c>
      <c r="AP314" s="96">
        <f>'2017'!S313</f>
        <v>0.86560502360553759</v>
      </c>
      <c r="AQ314" s="106">
        <f t="shared" si="163"/>
        <v>2.4770520345746361</v>
      </c>
      <c r="AR314" s="36"/>
      <c r="AS314" s="38"/>
    </row>
    <row r="315" spans="2:55" x14ac:dyDescent="0.35">
      <c r="B315" s="4">
        <f>'2008'!G314</f>
        <v>2008</v>
      </c>
      <c r="C315" s="6">
        <v>11</v>
      </c>
      <c r="D315" s="2">
        <f t="shared" si="178"/>
        <v>7</v>
      </c>
      <c r="E315" s="2">
        <f t="shared" si="183"/>
        <v>311</v>
      </c>
      <c r="F315" s="35">
        <f>'2008'!R314</f>
        <v>1.5348020988509998</v>
      </c>
      <c r="G315" s="35">
        <f>'2009'!R314</f>
        <v>1.8636969805385244</v>
      </c>
      <c r="H315" s="35">
        <f>'2010'!R314</f>
        <v>6.0895163282562006</v>
      </c>
      <c r="I315" s="35">
        <f>'2011'!R314</f>
        <v>2.0589562116239999</v>
      </c>
      <c r="J315" s="35">
        <f>'2012'!R314</f>
        <v>2.0502876771089995</v>
      </c>
      <c r="K315" s="35">
        <f>'2013'!R314</f>
        <v>2.72711285468985</v>
      </c>
      <c r="L315" s="35">
        <f>'2014'!R314</f>
        <v>2.9049188632941747</v>
      </c>
      <c r="M315" s="35">
        <f>'2015'!R314</f>
        <v>2.6278219132794747</v>
      </c>
      <c r="N315" s="35">
        <f>'2016'!R314</f>
        <v>2.77022125582215</v>
      </c>
      <c r="O315" s="35">
        <f>'2017'!R314</f>
        <v>1.8775844394098997</v>
      </c>
      <c r="P315" s="107">
        <f t="shared" si="162"/>
        <v>2.6504918622874278</v>
      </c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36"/>
      <c r="AE315" s="36"/>
      <c r="AF315" s="36"/>
      <c r="AG315" s="96">
        <f>'2008'!S314</f>
        <v>1.9407216724682703</v>
      </c>
      <c r="AH315" s="96">
        <f>'2009'!S314</f>
        <v>2.4981629081036072</v>
      </c>
      <c r="AI315" s="96">
        <f>'2010'!S314</f>
        <v>6.60798965110249</v>
      </c>
      <c r="AJ315" s="96">
        <f>'2011'!S314</f>
        <v>1.8830479200863379</v>
      </c>
      <c r="AK315" s="96">
        <f>'2012'!S314</f>
        <v>2.4263024826469421</v>
      </c>
      <c r="AL315" s="96">
        <f>'2013'!S314</f>
        <v>3.6394037725415331</v>
      </c>
      <c r="AM315" s="96">
        <f>'2014'!S314</f>
        <v>3.9065466029282647</v>
      </c>
      <c r="AN315" s="96">
        <f>'2015'!S314</f>
        <v>3.3464358869964106</v>
      </c>
      <c r="AO315" s="96">
        <f>'2016'!S314</f>
        <v>3.1477275096272259</v>
      </c>
      <c r="AP315" s="96">
        <f>'2017'!S314</f>
        <v>2.1274762621396142</v>
      </c>
      <c r="AQ315" s="106">
        <f t="shared" si="163"/>
        <v>3.1523814668640697</v>
      </c>
      <c r="AR315" s="36"/>
      <c r="AS315" s="38"/>
    </row>
    <row r="316" spans="2:55" x14ac:dyDescent="0.35">
      <c r="B316" s="4">
        <f>'2008'!G315</f>
        <v>2008</v>
      </c>
      <c r="C316" s="6">
        <v>11</v>
      </c>
      <c r="D316" s="2">
        <f t="shared" si="178"/>
        <v>8</v>
      </c>
      <c r="E316" s="2">
        <f t="shared" si="183"/>
        <v>312</v>
      </c>
      <c r="F316" s="35">
        <f>'2008'!R315</f>
        <v>1.0482099985260001</v>
      </c>
      <c r="G316" s="35">
        <f>'2009'!R315</f>
        <v>1.2636955236509999</v>
      </c>
      <c r="H316" s="35">
        <f>'2010'!R315</f>
        <v>5.6231032502173495</v>
      </c>
      <c r="I316" s="35">
        <f>'2011'!R315</f>
        <v>2.1226576619317497</v>
      </c>
      <c r="J316" s="35">
        <f>'2012'!R315</f>
        <v>2.3813765820719999</v>
      </c>
      <c r="K316" s="35">
        <f>'2013'!R315</f>
        <v>1.2453344379374998</v>
      </c>
      <c r="L316" s="35">
        <f>'2014'!R315</f>
        <v>0</v>
      </c>
      <c r="M316" s="35">
        <f>'2015'!R315</f>
        <v>2.3411894525144996</v>
      </c>
      <c r="N316" s="35">
        <f>'2016'!R315</f>
        <v>2.4325123408462499</v>
      </c>
      <c r="O316" s="35">
        <f>'2017'!R315</f>
        <v>1.2417182101961999</v>
      </c>
      <c r="P316" s="107">
        <f t="shared" si="162"/>
        <v>1.9699797457892547</v>
      </c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4"/>
      <c r="AD316" s="36"/>
      <c r="AE316" s="36"/>
      <c r="AF316" s="36"/>
      <c r="AG316" s="96">
        <f>'2008'!S315</f>
        <v>1.4490124362098575</v>
      </c>
      <c r="AH316" s="96">
        <f>'2009'!S315</f>
        <v>1.6905753100362846</v>
      </c>
      <c r="AI316" s="96">
        <f>'2010'!S315</f>
        <v>8.4500551794622254</v>
      </c>
      <c r="AJ316" s="96">
        <f>'2011'!S315</f>
        <v>2.0693015808003454</v>
      </c>
      <c r="AK316" s="96">
        <f>'2012'!S315</f>
        <v>3.0142843697972244</v>
      </c>
      <c r="AL316" s="96">
        <f>'2013'!S315</f>
        <v>1.6515448208808881</v>
      </c>
      <c r="AM316" s="96">
        <f>'2014'!S315</f>
        <v>0.32394999999999996</v>
      </c>
      <c r="AN316" s="96">
        <f>'2015'!S315</f>
        <v>2.9612752745408013</v>
      </c>
      <c r="AO316" s="96">
        <f>'2016'!S315</f>
        <v>3.2577695260656565</v>
      </c>
      <c r="AP316" s="96">
        <f>'2017'!S315</f>
        <v>1.642201573140414</v>
      </c>
      <c r="AQ316" s="106">
        <f t="shared" si="163"/>
        <v>2.6509970070933702</v>
      </c>
      <c r="AR316" s="36"/>
      <c r="AS316" s="38"/>
    </row>
    <row r="317" spans="2:55" x14ac:dyDescent="0.35">
      <c r="B317" s="4">
        <f>'2008'!G316</f>
        <v>2008</v>
      </c>
      <c r="C317" s="6">
        <v>11</v>
      </c>
      <c r="D317" s="2">
        <f t="shared" si="178"/>
        <v>9</v>
      </c>
      <c r="E317" s="2">
        <f t="shared" si="183"/>
        <v>313</v>
      </c>
      <c r="F317" s="35">
        <f>'2008'!R316</f>
        <v>1.5331076827559997</v>
      </c>
      <c r="G317" s="35">
        <f>'2009'!R316</f>
        <v>2.0030576702174998</v>
      </c>
      <c r="H317" s="35">
        <f>'2010'!R316</f>
        <v>6.1540035947239504</v>
      </c>
      <c r="I317" s="35">
        <f>'2011'!R316</f>
        <v>1.8553490344600496</v>
      </c>
      <c r="J317" s="35">
        <f>'2012'!R316</f>
        <v>2.4199355987729994</v>
      </c>
      <c r="K317" s="35">
        <f>'2013'!R316</f>
        <v>0.28534544123542488</v>
      </c>
      <c r="L317" s="35">
        <f>'2014'!R316</f>
        <v>2.7861647290059</v>
      </c>
      <c r="M317" s="35">
        <f>'2015'!R316</f>
        <v>0</v>
      </c>
      <c r="N317" s="35">
        <f>'2016'!R316</f>
        <v>2.6909378077642505</v>
      </c>
      <c r="O317" s="35">
        <f>'2017'!R316</f>
        <v>1.8553144094354999</v>
      </c>
      <c r="P317" s="107">
        <f t="shared" si="162"/>
        <v>2.1583215968371574</v>
      </c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36"/>
      <c r="AE317" s="36"/>
      <c r="AF317" s="36"/>
      <c r="AG317" s="96">
        <f>'2008'!S316</f>
        <v>2.1113350848669059</v>
      </c>
      <c r="AH317" s="96">
        <f>'2009'!S316</f>
        <v>2.4073092736235164</v>
      </c>
      <c r="AI317" s="96">
        <f>'2010'!S316</f>
        <v>8.3113868729403304</v>
      </c>
      <c r="AJ317" s="96">
        <f>'2011'!S316</f>
        <v>2.2140123611597833</v>
      </c>
      <c r="AK317" s="96">
        <f>'2012'!S316</f>
        <v>3.2781733361203282</v>
      </c>
      <c r="AL317" s="96">
        <f>'2013'!S316</f>
        <v>0.47038925878553561</v>
      </c>
      <c r="AM317" s="96">
        <f>'2014'!S316</f>
        <v>3.0891939331439366</v>
      </c>
      <c r="AN317" s="96">
        <f>'2015'!S316</f>
        <v>0.27339132947976874</v>
      </c>
      <c r="AO317" s="96">
        <f>'2016'!S316</f>
        <v>2.9977123936046657</v>
      </c>
      <c r="AP317" s="96">
        <f>'2017'!S316</f>
        <v>2.313038106890033</v>
      </c>
      <c r="AQ317" s="106">
        <f t="shared" si="163"/>
        <v>2.7465941950614798</v>
      </c>
      <c r="AR317" s="36"/>
      <c r="AS317" s="38"/>
    </row>
    <row r="318" spans="2:55" x14ac:dyDescent="0.35">
      <c r="B318" s="4">
        <f>'2008'!G317</f>
        <v>2008</v>
      </c>
      <c r="C318" s="6">
        <v>11</v>
      </c>
      <c r="D318" s="2">
        <f t="shared" si="178"/>
        <v>10</v>
      </c>
      <c r="E318" s="2">
        <f t="shared" si="183"/>
        <v>314</v>
      </c>
      <c r="F318" s="35">
        <f>'2008'!R317</f>
        <v>1.5802861204619998</v>
      </c>
      <c r="G318" s="35">
        <f>'2009'!R317</f>
        <v>2.1409377103537492</v>
      </c>
      <c r="H318" s="35">
        <f>'2010'!R317</f>
        <v>6.6294783609253489</v>
      </c>
      <c r="I318" s="35">
        <f>'2011'!R317</f>
        <v>2.0787091742108994</v>
      </c>
      <c r="J318" s="35">
        <f>'2012'!R317</f>
        <v>2.3885078637239996</v>
      </c>
      <c r="K318" s="35">
        <f>'2013'!R317</f>
        <v>0.87534861532469987</v>
      </c>
      <c r="L318" s="35">
        <f>'2014'!R317</f>
        <v>2.4850133324147241</v>
      </c>
      <c r="M318" s="35">
        <f>'2015'!R317</f>
        <v>0</v>
      </c>
      <c r="N318" s="35">
        <f>'2016'!R317</f>
        <v>0</v>
      </c>
      <c r="O318" s="35">
        <f>'2017'!R317</f>
        <v>2.1078474829912492</v>
      </c>
      <c r="P318" s="107">
        <f t="shared" si="162"/>
        <v>2.028612866040667</v>
      </c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4"/>
      <c r="AD318" s="36"/>
      <c r="AE318" s="36"/>
      <c r="AF318" s="36"/>
      <c r="AG318" s="96">
        <f>'2008'!S317</f>
        <v>1.7726472746111457</v>
      </c>
      <c r="AH318" s="96">
        <f>'2009'!S317</f>
        <v>2.6774824722051438</v>
      </c>
      <c r="AI318" s="96">
        <f>'2010'!S317</f>
        <v>8.0130058904648465</v>
      </c>
      <c r="AJ318" s="96">
        <f>'2011'!S317</f>
        <v>1.9378999664969465</v>
      </c>
      <c r="AK318" s="96">
        <f>'2012'!S317</f>
        <v>2.7160712423557802</v>
      </c>
      <c r="AL318" s="96">
        <f>'2013'!S317</f>
        <v>0.97686120284371092</v>
      </c>
      <c r="AM318" s="96">
        <f>'2014'!S317</f>
        <v>2.7918786040212296</v>
      </c>
      <c r="AN318" s="96">
        <f>'2015'!S317</f>
        <v>0.23434680851063827</v>
      </c>
      <c r="AO318" s="96">
        <f>'2016'!S317</f>
        <v>0.34228679245283017</v>
      </c>
      <c r="AP318" s="96">
        <f>'2017'!S317</f>
        <v>2.3680617921950384</v>
      </c>
      <c r="AQ318" s="106">
        <f t="shared" si="163"/>
        <v>2.383054204615731</v>
      </c>
      <c r="AR318" s="36"/>
      <c r="AS318" s="38"/>
    </row>
    <row r="319" spans="2:55" x14ac:dyDescent="0.35">
      <c r="B319" s="4">
        <f>'2008'!G318</f>
        <v>2008</v>
      </c>
      <c r="C319" s="6">
        <v>11</v>
      </c>
      <c r="D319" s="2">
        <f t="shared" si="178"/>
        <v>11</v>
      </c>
      <c r="E319" s="2">
        <f t="shared" si="183"/>
        <v>315</v>
      </c>
      <c r="F319" s="35">
        <f>'2008'!R318</f>
        <v>1.7418302775539993</v>
      </c>
      <c r="G319" s="35">
        <f>'2009'!R318</f>
        <v>2.7151213000882501</v>
      </c>
      <c r="H319" s="35">
        <f>'2010'!R318</f>
        <v>4.8471866548604998</v>
      </c>
      <c r="I319" s="35">
        <f>'2011'!R318</f>
        <v>0.96247929722662495</v>
      </c>
      <c r="J319" s="35">
        <f>'2012'!R318</f>
        <v>2.1037280873399999</v>
      </c>
      <c r="K319" s="35">
        <f>'2013'!R318</f>
        <v>1.6245987848595</v>
      </c>
      <c r="L319" s="35">
        <f>'2014'!R318</f>
        <v>2.5762057015936493</v>
      </c>
      <c r="M319" s="35">
        <f>'2015'!R318</f>
        <v>2.0896478579418747</v>
      </c>
      <c r="N319" s="35">
        <f>'2016'!R318</f>
        <v>0</v>
      </c>
      <c r="O319" s="35">
        <f>'2017'!R318</f>
        <v>2.4339810803627997</v>
      </c>
      <c r="P319" s="107">
        <f t="shared" si="162"/>
        <v>2.1094779041827199</v>
      </c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36"/>
      <c r="AE319" s="36"/>
      <c r="AF319" s="36"/>
      <c r="AG319" s="96">
        <f>'2008'!S318</f>
        <v>2.1718287765102211</v>
      </c>
      <c r="AH319" s="96">
        <f>'2009'!S318</f>
        <v>3.2238137997814356</v>
      </c>
      <c r="AI319" s="96">
        <f>'2010'!S318</f>
        <v>6.1254218317842017</v>
      </c>
      <c r="AJ319" s="96">
        <f>'2011'!S318</f>
        <v>1.0208664824461791</v>
      </c>
      <c r="AK319" s="96">
        <f>'2012'!S318</f>
        <v>3.1839753945430913</v>
      </c>
      <c r="AL319" s="96">
        <f>'2013'!S318</f>
        <v>1.8073116643197491</v>
      </c>
      <c r="AM319" s="96">
        <f>'2014'!S318</f>
        <v>3.1106664430273683</v>
      </c>
      <c r="AN319" s="96">
        <f>'2015'!S318</f>
        <v>2.0662821563877709</v>
      </c>
      <c r="AO319" s="96">
        <f>'2016'!S318</f>
        <v>0.33789999999999998</v>
      </c>
      <c r="AP319" s="96">
        <f>'2017'!S318</f>
        <v>2.699671420286089</v>
      </c>
      <c r="AQ319" s="106">
        <f t="shared" si="163"/>
        <v>2.5747737969086111</v>
      </c>
      <c r="AR319" s="36"/>
      <c r="AS319" s="38"/>
    </row>
    <row r="320" spans="2:55" x14ac:dyDescent="0.35">
      <c r="B320" s="4">
        <f>'2008'!G319</f>
        <v>2008</v>
      </c>
      <c r="C320" s="6">
        <v>11</v>
      </c>
      <c r="D320" s="2">
        <f t="shared" si="178"/>
        <v>12</v>
      </c>
      <c r="E320" s="2">
        <f t="shared" si="183"/>
        <v>316</v>
      </c>
      <c r="F320" s="35">
        <f>'2008'!R319</f>
        <v>1.506645323568</v>
      </c>
      <c r="G320" s="35">
        <f>'2009'!R319</f>
        <v>2.7075099338759991</v>
      </c>
      <c r="H320" s="35">
        <f>'2010'!R319</f>
        <v>5.8106905826895003</v>
      </c>
      <c r="I320" s="35">
        <f>'2011'!R319</f>
        <v>1.1654429646258002</v>
      </c>
      <c r="J320" s="35">
        <f>'2012'!R319</f>
        <v>1.854221633838</v>
      </c>
      <c r="K320" s="35">
        <f>'2013'!R319</f>
        <v>2.4412872061103998</v>
      </c>
      <c r="L320" s="35">
        <f>'2014'!R319</f>
        <v>2.6074297383599236</v>
      </c>
      <c r="M320" s="35">
        <f>'2015'!R319</f>
        <v>2.0929965398374497</v>
      </c>
      <c r="N320" s="35">
        <f>'2016'!R319</f>
        <v>2.7125023221675</v>
      </c>
      <c r="O320" s="35">
        <f>'2017'!R319</f>
        <v>2.5681528049264992</v>
      </c>
      <c r="P320" s="107">
        <f t="shared" si="162"/>
        <v>2.5466879049999069</v>
      </c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4"/>
      <c r="AD320" s="36"/>
      <c r="AE320" s="36"/>
      <c r="AF320" s="36"/>
      <c r="AG320" s="96">
        <f>'2008'!S319</f>
        <v>2.3173215868863815</v>
      </c>
      <c r="AH320" s="96">
        <f>'2009'!S319</f>
        <v>2.7798415526826044</v>
      </c>
      <c r="AI320" s="96">
        <f>'2010'!S319</f>
        <v>8.2149494274292856</v>
      </c>
      <c r="AJ320" s="96">
        <f>'2011'!S319</f>
        <v>0.91772260503329273</v>
      </c>
      <c r="AK320" s="96">
        <f>'2012'!S319</f>
        <v>2.1831749676481991</v>
      </c>
      <c r="AL320" s="96">
        <f>'2013'!S319</f>
        <v>2.7082746523197025</v>
      </c>
      <c r="AM320" s="96">
        <f>'2014'!S319</f>
        <v>3.0064494407192446</v>
      </c>
      <c r="AN320" s="96">
        <f>'2015'!S319</f>
        <v>2.5298583996890129</v>
      </c>
      <c r="AO320" s="96">
        <f>'2016'!S319</f>
        <v>3.4010965687972261</v>
      </c>
      <c r="AP320" s="96">
        <f>'2017'!S319</f>
        <v>2.9505556037528664</v>
      </c>
      <c r="AQ320" s="106">
        <f t="shared" si="163"/>
        <v>3.1009244804957814</v>
      </c>
      <c r="AR320" s="36"/>
      <c r="AS320" s="38"/>
    </row>
    <row r="321" spans="2:45" x14ac:dyDescent="0.35">
      <c r="B321" s="4">
        <f>'2008'!G320</f>
        <v>2008</v>
      </c>
      <c r="C321" s="6">
        <v>11</v>
      </c>
      <c r="D321" s="2">
        <f t="shared" si="178"/>
        <v>13</v>
      </c>
      <c r="E321" s="2">
        <f t="shared" si="183"/>
        <v>317</v>
      </c>
      <c r="F321" s="35">
        <f>'2008'!R320</f>
        <v>1.78650392625</v>
      </c>
      <c r="G321" s="35">
        <f>'2009'!R320</f>
        <v>2.7082554769577993</v>
      </c>
      <c r="H321" s="35">
        <f>'2010'!R320</f>
        <v>5.9505587377105504</v>
      </c>
      <c r="I321" s="35">
        <f>'2011'!R320</f>
        <v>1.8358659506105997</v>
      </c>
      <c r="J321" s="35">
        <f>'2012'!R320</f>
        <v>1.9586123993430002</v>
      </c>
      <c r="K321" s="35">
        <f>'2013'!R320</f>
        <v>2.5862309968223998</v>
      </c>
      <c r="L321" s="35">
        <f>'2014'!R320</f>
        <v>2.3717788199477994</v>
      </c>
      <c r="M321" s="35">
        <f>'2015'!R320</f>
        <v>2.4710244541451996</v>
      </c>
      <c r="N321" s="35">
        <f>'2016'!R320</f>
        <v>2.7364348444553994</v>
      </c>
      <c r="O321" s="35">
        <f>'2017'!R320</f>
        <v>2.5548818433894001</v>
      </c>
      <c r="P321" s="107">
        <f t="shared" si="162"/>
        <v>2.6960147449632146</v>
      </c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36"/>
      <c r="AE321" s="36"/>
      <c r="AF321" s="36"/>
      <c r="AG321" s="96">
        <f>'2008'!S320</f>
        <v>2.4937845938627943</v>
      </c>
      <c r="AH321" s="96">
        <f>'2009'!S320</f>
        <v>2.8474082060685224</v>
      </c>
      <c r="AI321" s="96">
        <f>'2010'!S320</f>
        <v>6.3067781123182858</v>
      </c>
      <c r="AJ321" s="96">
        <f>'2011'!S320</f>
        <v>1.123899782578718</v>
      </c>
      <c r="AK321" s="96">
        <f>'2012'!S320</f>
        <v>2.302337603856925</v>
      </c>
      <c r="AL321" s="96">
        <f>'2013'!S320</f>
        <v>2.9323784883953898</v>
      </c>
      <c r="AM321" s="96">
        <f>'2014'!S320</f>
        <v>2.4803085166943859</v>
      </c>
      <c r="AN321" s="96">
        <f>'2015'!S320</f>
        <v>3.0397727144620443</v>
      </c>
      <c r="AO321" s="96">
        <f>'2016'!S320</f>
        <v>3.1804204361756132</v>
      </c>
      <c r="AP321" s="96">
        <f>'2017'!S320</f>
        <v>3.1157947826052173</v>
      </c>
      <c r="AQ321" s="106">
        <f t="shared" si="163"/>
        <v>2.9822883237017899</v>
      </c>
      <c r="AR321" s="36"/>
      <c r="AS321" s="38"/>
    </row>
    <row r="322" spans="2:45" x14ac:dyDescent="0.35">
      <c r="B322" s="4">
        <f>'2008'!G321</f>
        <v>2008</v>
      </c>
      <c r="C322" s="6">
        <v>11</v>
      </c>
      <c r="D322" s="2">
        <f t="shared" si="178"/>
        <v>14</v>
      </c>
      <c r="E322" s="2">
        <f t="shared" si="183"/>
        <v>318</v>
      </c>
      <c r="F322" s="35">
        <f>'2008'!R321</f>
        <v>1.4333286758399999</v>
      </c>
      <c r="G322" s="35">
        <f>'2009'!R321</f>
        <v>2.2352589784709997</v>
      </c>
      <c r="H322" s="35">
        <f>'2010'!R321</f>
        <v>5.5441626144592497</v>
      </c>
      <c r="I322" s="35">
        <f>'2011'!R321</f>
        <v>0.97132218470212495</v>
      </c>
      <c r="J322" s="35">
        <f>'2012'!R321</f>
        <v>1.1725543553062501</v>
      </c>
      <c r="K322" s="35">
        <f>'2013'!R321</f>
        <v>2.6207399907050246</v>
      </c>
      <c r="L322" s="35">
        <f>'2014'!R321</f>
        <v>1.8076130356317746</v>
      </c>
      <c r="M322" s="35">
        <f>'2015'!R321</f>
        <v>2.5277314039262997</v>
      </c>
      <c r="N322" s="35">
        <f>'2016'!R321</f>
        <v>2.2907405461775996</v>
      </c>
      <c r="O322" s="35">
        <f>'2017'!R321</f>
        <v>2.5137502610345992</v>
      </c>
      <c r="P322" s="107">
        <f t="shared" si="162"/>
        <v>2.3117202046253924</v>
      </c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  <c r="AC322" s="94"/>
      <c r="AD322" s="36"/>
      <c r="AE322" s="36"/>
      <c r="AF322" s="36"/>
      <c r="AG322" s="96">
        <f>'2008'!S321</f>
        <v>1.9077966882238471</v>
      </c>
      <c r="AH322" s="96">
        <f>'2009'!S321</f>
        <v>2.2425741387346512</v>
      </c>
      <c r="AI322" s="96">
        <f>'2010'!S321</f>
        <v>6.5901164841336239</v>
      </c>
      <c r="AJ322" s="96">
        <f>'2011'!S321</f>
        <v>1.0309500046873992</v>
      </c>
      <c r="AK322" s="96">
        <f>'2012'!S321</f>
        <v>1.4280200819903177</v>
      </c>
      <c r="AL322" s="96">
        <f>'2013'!S321</f>
        <v>2.8026350003199796</v>
      </c>
      <c r="AM322" s="96">
        <f>'2014'!S321</f>
        <v>2.0166525201601018</v>
      </c>
      <c r="AN322" s="96">
        <f>'2015'!S321</f>
        <v>2.7642031542498677</v>
      </c>
      <c r="AO322" s="96">
        <f>'2016'!S321</f>
        <v>2.7916591840986507</v>
      </c>
      <c r="AP322" s="96">
        <f>'2017'!S321</f>
        <v>3.244549242109823</v>
      </c>
      <c r="AQ322" s="106">
        <f t="shared" si="163"/>
        <v>2.6819156498708265</v>
      </c>
      <c r="AR322" s="36"/>
      <c r="AS322" s="38"/>
    </row>
    <row r="323" spans="2:45" x14ac:dyDescent="0.35">
      <c r="B323" s="4">
        <f>'2008'!G322</f>
        <v>2008</v>
      </c>
      <c r="C323" s="6">
        <v>11</v>
      </c>
      <c r="D323" s="2">
        <f t="shared" si="178"/>
        <v>15</v>
      </c>
      <c r="E323" s="2">
        <f t="shared" si="183"/>
        <v>319</v>
      </c>
      <c r="F323" s="35">
        <f>'2008'!R322</f>
        <v>1.4288495237279999</v>
      </c>
      <c r="G323" s="35">
        <f>'2009'!R322</f>
        <v>1.9721827077235492</v>
      </c>
      <c r="H323" s="35">
        <f>'2010'!R322</f>
        <v>2.8659059149769996</v>
      </c>
      <c r="I323" s="35">
        <f>'2011'!R322</f>
        <v>0.83791073727322496</v>
      </c>
      <c r="J323" s="35">
        <f>'2012'!R322</f>
        <v>1.826919433629</v>
      </c>
      <c r="K323" s="35">
        <f>'2013'!R322</f>
        <v>2.4845849398237494</v>
      </c>
      <c r="L323" s="35">
        <f>'2014'!R322</f>
        <v>0.78566832833489986</v>
      </c>
      <c r="M323" s="35">
        <f>'2015'!R322</f>
        <v>0</v>
      </c>
      <c r="N323" s="35">
        <f>'2016'!R322</f>
        <v>1.9494404513504997</v>
      </c>
      <c r="O323" s="35">
        <f>'2017'!R322</f>
        <v>2.3810498544467249</v>
      </c>
      <c r="P323" s="107">
        <f t="shared" si="162"/>
        <v>1.6532511891286645</v>
      </c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4"/>
      <c r="AD323" s="36"/>
      <c r="AE323" s="36"/>
      <c r="AF323" s="36"/>
      <c r="AG323" s="96">
        <f>'2008'!S322</f>
        <v>1.6377172543197822</v>
      </c>
      <c r="AH323" s="96">
        <f>'2009'!S322</f>
        <v>1.9118782885079637</v>
      </c>
      <c r="AI323" s="96">
        <f>'2010'!S322</f>
        <v>3.785087278438354</v>
      </c>
      <c r="AJ323" s="96">
        <f>'2011'!S322</f>
        <v>1.1423810452572634</v>
      </c>
      <c r="AK323" s="96">
        <f>'2012'!S322</f>
        <v>1.8853345732125315</v>
      </c>
      <c r="AL323" s="96">
        <f>'2013'!S322</f>
        <v>2.8598015609358223</v>
      </c>
      <c r="AM323" s="96">
        <f>'2014'!S322</f>
        <v>0.85874641073563196</v>
      </c>
      <c r="AN323" s="96">
        <f>'2015'!S322</f>
        <v>0.29514137931034479</v>
      </c>
      <c r="AO323" s="96">
        <f>'2016'!S322</f>
        <v>2.2096358404431755</v>
      </c>
      <c r="AP323" s="96">
        <f>'2017'!S322</f>
        <v>2.469521452214869</v>
      </c>
      <c r="AQ323" s="106">
        <f t="shared" si="163"/>
        <v>1.9055245083375738</v>
      </c>
      <c r="AR323" s="36"/>
      <c r="AS323" s="38"/>
    </row>
    <row r="324" spans="2:45" x14ac:dyDescent="0.35">
      <c r="B324" s="4">
        <f>'2008'!G323</f>
        <v>2008</v>
      </c>
      <c r="C324" s="6">
        <v>11</v>
      </c>
      <c r="D324" s="2">
        <f t="shared" si="178"/>
        <v>16</v>
      </c>
      <c r="E324" s="2">
        <f t="shared" si="183"/>
        <v>320</v>
      </c>
      <c r="F324" s="35">
        <f>'2008'!R323</f>
        <v>1.5341832686249997</v>
      </c>
      <c r="G324" s="35">
        <f>'2009'!R323</f>
        <v>2.0063102124172496</v>
      </c>
      <c r="H324" s="35">
        <f>'2010'!R323</f>
        <v>6.3445323353099994</v>
      </c>
      <c r="I324" s="35">
        <f>'2011'!R323</f>
        <v>1.8902633375839497</v>
      </c>
      <c r="J324" s="35">
        <f>'2012'!R323</f>
        <v>1.6507296278549999</v>
      </c>
      <c r="K324" s="35">
        <f>'2013'!R323</f>
        <v>2.1870982705649999</v>
      </c>
      <c r="L324" s="35">
        <f>'2014'!R323</f>
        <v>1.4051964573119997</v>
      </c>
      <c r="M324" s="35">
        <f>'2015'!R323</f>
        <v>1.0875808615472999</v>
      </c>
      <c r="N324" s="35">
        <f>'2016'!R323</f>
        <v>1.435234280028</v>
      </c>
      <c r="O324" s="35">
        <f>'2017'!R323</f>
        <v>2.5400991680144993</v>
      </c>
      <c r="P324" s="107">
        <f t="shared" si="162"/>
        <v>2.2081227819257991</v>
      </c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4"/>
      <c r="AD324" s="36"/>
      <c r="AE324" s="36"/>
      <c r="AF324" s="36"/>
      <c r="AG324" s="96">
        <f>'2008'!S323</f>
        <v>1.8041053726939718</v>
      </c>
      <c r="AH324" s="96">
        <f>'2009'!S323</f>
        <v>1.6573768779844003</v>
      </c>
      <c r="AI324" s="96">
        <f>'2010'!S323</f>
        <v>8.1206949851282673</v>
      </c>
      <c r="AJ324" s="96">
        <f>'2011'!S323</f>
        <v>1.8625776716417191</v>
      </c>
      <c r="AK324" s="96">
        <f>'2012'!S323</f>
        <v>2.1610887902338263</v>
      </c>
      <c r="AL324" s="96">
        <f>'2013'!S323</f>
        <v>2.6774377203007926</v>
      </c>
      <c r="AM324" s="96">
        <f>'2014'!S323</f>
        <v>1.6265288398840343</v>
      </c>
      <c r="AN324" s="96">
        <f>'2015'!S323</f>
        <v>1.2929103748135278</v>
      </c>
      <c r="AO324" s="96">
        <f>'2016'!S323</f>
        <v>1.7353166609880397</v>
      </c>
      <c r="AP324" s="96">
        <f>'2017'!S323</f>
        <v>3.2041804621329097</v>
      </c>
      <c r="AQ324" s="106">
        <f t="shared" si="163"/>
        <v>2.6142217755801491</v>
      </c>
      <c r="AR324" s="36"/>
      <c r="AS324" s="38"/>
    </row>
    <row r="325" spans="2:45" x14ac:dyDescent="0.35">
      <c r="B325" s="4">
        <f>'2008'!G324</f>
        <v>2008</v>
      </c>
      <c r="C325" s="6">
        <v>11</v>
      </c>
      <c r="D325" s="2">
        <f t="shared" si="178"/>
        <v>17</v>
      </c>
      <c r="E325" s="2">
        <f t="shared" si="183"/>
        <v>321</v>
      </c>
      <c r="F325" s="35">
        <f>'2008'!R324</f>
        <v>1.3771771998569997</v>
      </c>
      <c r="G325" s="35">
        <f>'2009'!R324</f>
        <v>1.7656634677679244</v>
      </c>
      <c r="H325" s="35">
        <f>'2010'!R324</f>
        <v>6.4515128561972981</v>
      </c>
      <c r="I325" s="35">
        <f>'2011'!R324</f>
        <v>1.4810149472393996</v>
      </c>
      <c r="J325" s="35">
        <f>'2012'!R324</f>
        <v>1.9849716201599994</v>
      </c>
      <c r="K325" s="35">
        <f>'2013'!R324</f>
        <v>1.3155437966715748</v>
      </c>
      <c r="L325" s="35">
        <f>'2014'!R324</f>
        <v>0.44026332634199994</v>
      </c>
      <c r="M325" s="35">
        <f>'2015'!R324</f>
        <v>0.67246512573060002</v>
      </c>
      <c r="N325" s="35">
        <f>'2016'!R324</f>
        <v>1.4923600452656249</v>
      </c>
      <c r="O325" s="35">
        <f>'2017'!R324</f>
        <v>2.4747370671498747</v>
      </c>
      <c r="P325" s="107">
        <f t="shared" si="162"/>
        <v>1.9455709452381296</v>
      </c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4"/>
      <c r="AD325" s="36"/>
      <c r="AE325" s="36"/>
      <c r="AF325" s="36"/>
      <c r="AG325" s="96">
        <f>'2008'!S324</f>
        <v>1.8852896970053488</v>
      </c>
      <c r="AH325" s="96">
        <f>'2009'!S324</f>
        <v>1.3545718374106286</v>
      </c>
      <c r="AI325" s="96">
        <f>'2010'!S324</f>
        <v>7.2989106186154906</v>
      </c>
      <c r="AJ325" s="96">
        <f>'2011'!S324</f>
        <v>1.5451416432848957</v>
      </c>
      <c r="AK325" s="96">
        <f>'2012'!S324</f>
        <v>2.7513792436421163</v>
      </c>
      <c r="AL325" s="96">
        <f>'2013'!S324</f>
        <v>1.6143933471753174</v>
      </c>
      <c r="AM325" s="96">
        <f>'2014'!S324</f>
        <v>0.53345446819695097</v>
      </c>
      <c r="AN325" s="96">
        <f>'2015'!S324</f>
        <v>0.7036290500210628</v>
      </c>
      <c r="AO325" s="96">
        <f>'2016'!S324</f>
        <v>1.5720087573588066</v>
      </c>
      <c r="AP325" s="96">
        <f>'2017'!S324</f>
        <v>2.812627301918166</v>
      </c>
      <c r="AQ325" s="106">
        <f t="shared" si="163"/>
        <v>2.2071405964628781</v>
      </c>
      <c r="AR325" s="36"/>
      <c r="AS325" s="38"/>
    </row>
    <row r="326" spans="2:45" x14ac:dyDescent="0.35">
      <c r="B326" s="4">
        <f>'2008'!G325</f>
        <v>2008</v>
      </c>
      <c r="C326" s="6">
        <v>11</v>
      </c>
      <c r="D326" s="2">
        <f t="shared" si="178"/>
        <v>18</v>
      </c>
      <c r="E326" s="2">
        <f t="shared" si="183"/>
        <v>322</v>
      </c>
      <c r="F326" s="35">
        <f>'2008'!R325</f>
        <v>1.4200680281399998</v>
      </c>
      <c r="G326" s="35">
        <f>'2009'!R325</f>
        <v>1.7247700859366248</v>
      </c>
      <c r="H326" s="35">
        <f>'2010'!R325</f>
        <v>5.2678803347916743</v>
      </c>
      <c r="I326" s="35">
        <f>'2011'!R325</f>
        <v>0.5263489955349</v>
      </c>
      <c r="J326" s="35">
        <f>'2012'!R325</f>
        <v>2.0384267644439995</v>
      </c>
      <c r="K326" s="35">
        <f>'2013'!R325</f>
        <v>2.1181556720376</v>
      </c>
      <c r="L326" s="35">
        <f>'2014'!R325</f>
        <v>1.8524245705070999</v>
      </c>
      <c r="M326" s="35">
        <f>'2015'!R325</f>
        <v>2.0665061859487492</v>
      </c>
      <c r="N326" s="35">
        <f>'2016'!R325</f>
        <v>2.1956457402778495</v>
      </c>
      <c r="O326" s="35">
        <f>'2017'!R325</f>
        <v>2.174569414164</v>
      </c>
      <c r="P326" s="107">
        <f t="shared" ref="P326:P369" si="186">AVERAGE(F326:O326)</f>
        <v>2.1384795791782496</v>
      </c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4"/>
      <c r="AD326" s="36"/>
      <c r="AE326" s="36"/>
      <c r="AF326" s="36"/>
      <c r="AG326" s="96">
        <f>'2008'!S325</f>
        <v>2.2624695679481004</v>
      </c>
      <c r="AH326" s="96">
        <f>'2009'!S325</f>
        <v>1.6453325268959138</v>
      </c>
      <c r="AI326" s="96">
        <f>'2010'!S325</f>
        <v>6.8489310316430503</v>
      </c>
      <c r="AJ326" s="96">
        <f>'2011'!S325</f>
        <v>0.4972411451012031</v>
      </c>
      <c r="AK326" s="96">
        <f>'2012'!S325</f>
        <v>2.2269896974268382</v>
      </c>
      <c r="AL326" s="96">
        <f>'2013'!S325</f>
        <v>2.1824329392107629</v>
      </c>
      <c r="AM326" s="96">
        <f>'2014'!S325</f>
        <v>2.2124444014913038</v>
      </c>
      <c r="AN326" s="96">
        <f>'2015'!S325</f>
        <v>2.1448212064944285</v>
      </c>
      <c r="AO326" s="96">
        <f>'2016'!S325</f>
        <v>2.4274451017117191</v>
      </c>
      <c r="AP326" s="96">
        <f>'2017'!S325</f>
        <v>2.4087023398195795</v>
      </c>
      <c r="AQ326" s="106">
        <f t="shared" ref="AQ326:AQ369" si="187">AVERAGE(AG326:AP326)</f>
        <v>2.48568099577429</v>
      </c>
      <c r="AR326" s="36"/>
      <c r="AS326" s="38"/>
    </row>
    <row r="327" spans="2:45" x14ac:dyDescent="0.35">
      <c r="B327" s="4">
        <f>'2008'!G326</f>
        <v>2008</v>
      </c>
      <c r="C327" s="6">
        <v>11</v>
      </c>
      <c r="D327" s="2">
        <f t="shared" si="178"/>
        <v>19</v>
      </c>
      <c r="E327" s="2">
        <f t="shared" ref="E327:E342" si="188">E326+1</f>
        <v>323</v>
      </c>
      <c r="F327" s="35">
        <f>'2008'!R326</f>
        <v>1.2964861586024996</v>
      </c>
      <c r="G327" s="35">
        <f>'2009'!R326</f>
        <v>0.41433556771034991</v>
      </c>
      <c r="H327" s="35">
        <f>'2010'!R326</f>
        <v>5.9105093715486001</v>
      </c>
      <c r="I327" s="35">
        <f>'2011'!R326</f>
        <v>0.47319884614800001</v>
      </c>
      <c r="J327" s="35">
        <f>'2012'!R326</f>
        <v>1.985045290425</v>
      </c>
      <c r="K327" s="35">
        <f>'2013'!R326</f>
        <v>1.8297343744546499</v>
      </c>
      <c r="L327" s="35">
        <f>'2014'!R326</f>
        <v>0</v>
      </c>
      <c r="M327" s="35">
        <f>'2015'!R326</f>
        <v>1.7494966508974494</v>
      </c>
      <c r="N327" s="35">
        <f>'2016'!R326</f>
        <v>2.0510273265695993</v>
      </c>
      <c r="O327" s="35">
        <f>'2017'!R326</f>
        <v>0.48311854733024989</v>
      </c>
      <c r="P327" s="107">
        <f t="shared" si="186"/>
        <v>1.61929521336864</v>
      </c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36"/>
      <c r="AE327" s="36"/>
      <c r="AF327" s="36"/>
      <c r="AG327" s="96">
        <f>'2008'!S326</f>
        <v>2.0714436054478242</v>
      </c>
      <c r="AH327" s="96">
        <f>'2009'!S326</f>
        <v>0.5751944897747745</v>
      </c>
      <c r="AI327" s="96">
        <f>'2010'!S326</f>
        <v>6.1480801797893738</v>
      </c>
      <c r="AJ327" s="96">
        <f>'2011'!S326</f>
        <v>0.53937650817031357</v>
      </c>
      <c r="AK327" s="96">
        <f>'2012'!S326</f>
        <v>1.9715253866164117</v>
      </c>
      <c r="AL327" s="96">
        <f>'2013'!S326</f>
        <v>2.1810241789887508</v>
      </c>
      <c r="AM327" s="96">
        <f>'2014'!S326</f>
        <v>0.30809230769230761</v>
      </c>
      <c r="AN327" s="96">
        <f>'2015'!S326</f>
        <v>1.8112494734789095</v>
      </c>
      <c r="AO327" s="96">
        <f>'2016'!S326</f>
        <v>2.0968791872738843</v>
      </c>
      <c r="AP327" s="96">
        <f>'2017'!S326</f>
        <v>0.8203435981804974</v>
      </c>
      <c r="AQ327" s="106">
        <f t="shared" si="187"/>
        <v>1.8523208915413047</v>
      </c>
      <c r="AR327" s="36"/>
      <c r="AS327" s="38"/>
    </row>
    <row r="328" spans="2:45" x14ac:dyDescent="0.35">
      <c r="B328" s="4">
        <f>'2008'!G327</f>
        <v>2008</v>
      </c>
      <c r="C328" s="6">
        <v>11</v>
      </c>
      <c r="D328" s="2">
        <f t="shared" si="178"/>
        <v>20</v>
      </c>
      <c r="E328" s="2">
        <f t="shared" si="188"/>
        <v>324</v>
      </c>
      <c r="F328" s="35">
        <f>'2008'!R327</f>
        <v>1.392471146871</v>
      </c>
      <c r="G328" s="35">
        <f>'2009'!R327</f>
        <v>1.31719364225625</v>
      </c>
      <c r="H328" s="35">
        <f>'2010'!R327</f>
        <v>5.7449619722564993</v>
      </c>
      <c r="I328" s="35">
        <f>'2011'!R327</f>
        <v>1.6930953099323245</v>
      </c>
      <c r="J328" s="35">
        <f>'2012'!R327</f>
        <v>1.7141781435862498</v>
      </c>
      <c r="K328" s="35">
        <f>'2013'!R327</f>
        <v>1.9398127299851995</v>
      </c>
      <c r="L328" s="35">
        <f>'2014'!R327</f>
        <v>0</v>
      </c>
      <c r="M328" s="35">
        <f>'2015'!R327</f>
        <v>2.2253071079396998</v>
      </c>
      <c r="N328" s="35">
        <f>'2016'!R327</f>
        <v>2.2544594140703995</v>
      </c>
      <c r="O328" s="35">
        <f>'2017'!R327</f>
        <v>1.55668339539375</v>
      </c>
      <c r="P328" s="107">
        <f t="shared" si="186"/>
        <v>1.9838162862291373</v>
      </c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36"/>
      <c r="AE328" s="36"/>
      <c r="AF328" s="36"/>
      <c r="AG328" s="96">
        <f>'2008'!S327</f>
        <v>1.6056628331508853</v>
      </c>
      <c r="AH328" s="96">
        <f>'2009'!S327</f>
        <v>1.3491060258045116</v>
      </c>
      <c r="AI328" s="96">
        <f>'2010'!S327</f>
        <v>7.9484212812501207</v>
      </c>
      <c r="AJ328" s="96">
        <f>'2011'!S327</f>
        <v>1.8041862989604374</v>
      </c>
      <c r="AK328" s="96">
        <f>'2012'!S327</f>
        <v>2.2885796941333778</v>
      </c>
      <c r="AL328" s="96">
        <f>'2013'!S327</f>
        <v>2.3206791538146048</v>
      </c>
      <c r="AM328" s="96">
        <f>'2014'!S327</f>
        <v>0.30018980322003574</v>
      </c>
      <c r="AN328" s="96">
        <f>'2015'!S327</f>
        <v>2.650666747423823</v>
      </c>
      <c r="AO328" s="96">
        <f>'2016'!S327</f>
        <v>2.4169499521597158</v>
      </c>
      <c r="AP328" s="96">
        <f>'2017'!S327</f>
        <v>1.6949689401066892</v>
      </c>
      <c r="AQ328" s="106">
        <f t="shared" si="187"/>
        <v>2.4379410730024205</v>
      </c>
      <c r="AR328" s="36"/>
      <c r="AS328" s="38"/>
    </row>
    <row r="329" spans="2:45" x14ac:dyDescent="0.35">
      <c r="B329" s="4">
        <f>'2008'!G328</f>
        <v>2008</v>
      </c>
      <c r="C329" s="6">
        <v>11</v>
      </c>
      <c r="D329" s="2">
        <f t="shared" si="178"/>
        <v>21</v>
      </c>
      <c r="E329" s="2">
        <f t="shared" si="188"/>
        <v>325</v>
      </c>
      <c r="F329" s="35">
        <f>'2008'!R328</f>
        <v>0.90384574723199995</v>
      </c>
      <c r="G329" s="35">
        <f>'2009'!R328</f>
        <v>0.77741050554727487</v>
      </c>
      <c r="H329" s="35">
        <f>'2010'!R328</f>
        <v>6.2694635631127493</v>
      </c>
      <c r="I329" s="35">
        <f>'2011'!R328</f>
        <v>1.4467587651495002</v>
      </c>
      <c r="J329" s="35">
        <f>'2012'!R328</f>
        <v>1.7664950822759999</v>
      </c>
      <c r="K329" s="35">
        <f>'2013'!R328</f>
        <v>2.3034029913257998</v>
      </c>
      <c r="L329" s="35">
        <f>'2014'!R328</f>
        <v>0</v>
      </c>
      <c r="M329" s="35">
        <f>'2015'!R328</f>
        <v>0</v>
      </c>
      <c r="N329" s="35">
        <f>'2016'!R328</f>
        <v>2.3313809934323997</v>
      </c>
      <c r="O329" s="35">
        <f>'2017'!R328</f>
        <v>0.80562867271777483</v>
      </c>
      <c r="P329" s="107">
        <f t="shared" si="186"/>
        <v>1.6604386320793498</v>
      </c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36"/>
      <c r="AE329" s="36"/>
      <c r="AF329" s="36"/>
      <c r="AG329" s="96">
        <f>'2008'!S328</f>
        <v>1.133640421997067</v>
      </c>
      <c r="AH329" s="96">
        <f>'2009'!S328</f>
        <v>1.0489825801467221</v>
      </c>
      <c r="AI329" s="96">
        <f>'2010'!S328</f>
        <v>9.1515147866615045</v>
      </c>
      <c r="AJ329" s="96">
        <f>'2011'!S328</f>
        <v>1.5115935427919982</v>
      </c>
      <c r="AK329" s="96">
        <f>'2012'!S328</f>
        <v>2.7313294952798342</v>
      </c>
      <c r="AL329" s="96">
        <f>'2013'!S328</f>
        <v>2.2927421305059932</v>
      </c>
      <c r="AM329" s="96">
        <f>'2014'!S328</f>
        <v>0.27121395348837207</v>
      </c>
      <c r="AN329" s="96">
        <f>'2015'!S328</f>
        <v>0.28185480225988696</v>
      </c>
      <c r="AO329" s="96">
        <f>'2016'!S328</f>
        <v>2.5554548642885795</v>
      </c>
      <c r="AP329" s="96">
        <f>'2017'!S328</f>
        <v>1.0394157585805006</v>
      </c>
      <c r="AQ329" s="106">
        <f t="shared" si="187"/>
        <v>2.2017742336000454</v>
      </c>
      <c r="AR329" s="36"/>
      <c r="AS329" s="38"/>
    </row>
    <row r="330" spans="2:45" x14ac:dyDescent="0.35">
      <c r="B330" s="4">
        <f>'2008'!G329</f>
        <v>2008</v>
      </c>
      <c r="C330" s="6">
        <v>11</v>
      </c>
      <c r="D330" s="2">
        <f t="shared" si="178"/>
        <v>22</v>
      </c>
      <c r="E330" s="2">
        <f t="shared" si="188"/>
        <v>326</v>
      </c>
      <c r="F330" s="35">
        <f>'2008'!R329</f>
        <v>1.1952263793599998</v>
      </c>
      <c r="G330" s="35">
        <f>'2009'!R329</f>
        <v>1.87094110047975</v>
      </c>
      <c r="H330" s="35">
        <f>'2010'!R329</f>
        <v>3.5822932527006</v>
      </c>
      <c r="I330" s="35">
        <f>'2011'!R329</f>
        <v>1.9019600883417747</v>
      </c>
      <c r="J330" s="35">
        <f>'2012'!R329</f>
        <v>1.7421691607729999</v>
      </c>
      <c r="K330" s="35">
        <f>'2013'!R329</f>
        <v>2.2355577113955749</v>
      </c>
      <c r="L330" s="35">
        <f>'2014'!R329</f>
        <v>0</v>
      </c>
      <c r="M330" s="35">
        <f>'2015'!R329</f>
        <v>2.2999941453804746</v>
      </c>
      <c r="N330" s="35">
        <f>'2016'!R329</f>
        <v>2.2326250209296998</v>
      </c>
      <c r="O330" s="35">
        <f>'2017'!R329</f>
        <v>1.7307956996947504</v>
      </c>
      <c r="P330" s="107">
        <f t="shared" si="186"/>
        <v>1.8791562559055621</v>
      </c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36"/>
      <c r="AE330" s="36"/>
      <c r="AF330" s="36"/>
      <c r="AG330" s="96">
        <f>'2008'!S329</f>
        <v>1.3285322049639285</v>
      </c>
      <c r="AH330" s="96">
        <f>'2009'!S329</f>
        <v>1.8138249014453134</v>
      </c>
      <c r="AI330" s="96">
        <f>'2010'!S329</f>
        <v>4.3882402402433449</v>
      </c>
      <c r="AJ330" s="96">
        <f>'2011'!S329</f>
        <v>1.8723302378624007</v>
      </c>
      <c r="AK330" s="96">
        <f>'2012'!S329</f>
        <v>2.4559309921902668</v>
      </c>
      <c r="AL330" s="96">
        <f>'2013'!S329</f>
        <v>2.5941263714430209</v>
      </c>
      <c r="AM330" s="96">
        <f>'2014'!S329</f>
        <v>0.19587674418604648</v>
      </c>
      <c r="AN330" s="96">
        <f>'2015'!S329</f>
        <v>2.6714362947037129</v>
      </c>
      <c r="AO330" s="96">
        <f>'2016'!S329</f>
        <v>2.297220122338445</v>
      </c>
      <c r="AP330" s="96">
        <f>'2017'!S329</f>
        <v>1.5599914505982222</v>
      </c>
      <c r="AQ330" s="106">
        <f t="shared" si="187"/>
        <v>2.1177509559974701</v>
      </c>
      <c r="AR330" s="36"/>
      <c r="AS330" s="38"/>
    </row>
    <row r="331" spans="2:45" x14ac:dyDescent="0.35">
      <c r="B331" s="4">
        <f>'2008'!G330</f>
        <v>2008</v>
      </c>
      <c r="C331" s="6">
        <v>11</v>
      </c>
      <c r="D331" s="2">
        <f t="shared" si="178"/>
        <v>23</v>
      </c>
      <c r="E331" s="2">
        <f t="shared" si="188"/>
        <v>327</v>
      </c>
      <c r="F331" s="35">
        <f>'2008'!R330</f>
        <v>1.4978048917680002</v>
      </c>
      <c r="G331" s="35">
        <f>'2009'!R330</f>
        <v>1.9259808921638997</v>
      </c>
      <c r="H331" s="35">
        <f>'2010'!R330</f>
        <v>5.8796039586784499</v>
      </c>
      <c r="I331" s="35">
        <f>'2011'!R330</f>
        <v>1.7313185130086997</v>
      </c>
      <c r="J331" s="35">
        <f>'2012'!R330</f>
        <v>1.7596474311442496</v>
      </c>
      <c r="K331" s="35">
        <f>'2013'!R330</f>
        <v>1.8529255283091002</v>
      </c>
      <c r="L331" s="35">
        <f>'2014'!R330</f>
        <v>0</v>
      </c>
      <c r="M331" s="35">
        <f>'2015'!R330</f>
        <v>2.5556141258234994</v>
      </c>
      <c r="N331" s="35">
        <f>'2016'!R330</f>
        <v>2.080331884581299</v>
      </c>
      <c r="O331" s="35">
        <f>'2017'!R330</f>
        <v>1.5470424133807497</v>
      </c>
      <c r="P331" s="107">
        <f t="shared" si="186"/>
        <v>2.083026963885795</v>
      </c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36"/>
      <c r="AE331" s="36"/>
      <c r="AF331" s="36"/>
      <c r="AG331" s="96">
        <f>'2008'!S330</f>
        <v>1.1629406788257504</v>
      </c>
      <c r="AH331" s="96">
        <f>'2009'!S330</f>
        <v>1.9864823678806593</v>
      </c>
      <c r="AI331" s="96">
        <f>'2010'!S330</f>
        <v>6.4628529036691003</v>
      </c>
      <c r="AJ331" s="96">
        <f>'2011'!S330</f>
        <v>1.4133469850296181</v>
      </c>
      <c r="AK331" s="96">
        <f>'2012'!S330</f>
        <v>1.7328818086759066</v>
      </c>
      <c r="AL331" s="96">
        <f>'2013'!S330</f>
        <v>1.9257292521243852</v>
      </c>
      <c r="AM331" s="96">
        <f>'2014'!S330</f>
        <v>0.21012972972972968</v>
      </c>
      <c r="AN331" s="96">
        <f>'2015'!S330</f>
        <v>3.2041663450184288</v>
      </c>
      <c r="AO331" s="96">
        <f>'2016'!S330</f>
        <v>2.2841969084490166</v>
      </c>
      <c r="AP331" s="96">
        <f>'2017'!S330</f>
        <v>1.2841279722045642</v>
      </c>
      <c r="AQ331" s="106">
        <f t="shared" si="187"/>
        <v>2.1666854951607162</v>
      </c>
      <c r="AR331" s="36"/>
      <c r="AS331" s="38"/>
    </row>
    <row r="332" spans="2:45" x14ac:dyDescent="0.35">
      <c r="B332" s="4">
        <f>'2008'!G331</f>
        <v>2008</v>
      </c>
      <c r="C332" s="6">
        <v>11</v>
      </c>
      <c r="D332" s="2">
        <f t="shared" si="178"/>
        <v>24</v>
      </c>
      <c r="E332" s="2">
        <f t="shared" si="188"/>
        <v>328</v>
      </c>
      <c r="F332" s="35">
        <f>'2008'!R331</f>
        <v>1.3508179790399999</v>
      </c>
      <c r="G332" s="35">
        <f>'2009'!R331</f>
        <v>1.6751513207025002</v>
      </c>
      <c r="H332" s="35">
        <f>'2010'!R331</f>
        <v>5.5357244223061501</v>
      </c>
      <c r="I332" s="35">
        <f>'2011'!R331</f>
        <v>1.7713635817385249</v>
      </c>
      <c r="J332" s="35">
        <f>'2012'!R331</f>
        <v>1.5467882509665001</v>
      </c>
      <c r="K332" s="35">
        <f>'2013'!R331</f>
        <v>1.5692178998483999</v>
      </c>
      <c r="L332" s="35">
        <f>'2014'!R331</f>
        <v>0</v>
      </c>
      <c r="M332" s="35">
        <f>'2015'!R331</f>
        <v>2.5003743193698749</v>
      </c>
      <c r="N332" s="35">
        <f>'2016'!R331</f>
        <v>2.1624203279790746</v>
      </c>
      <c r="O332" s="35">
        <f>'2017'!R331</f>
        <v>1.3587338490142498</v>
      </c>
      <c r="P332" s="107">
        <f t="shared" si="186"/>
        <v>1.9470591950965275</v>
      </c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4"/>
      <c r="AD332" s="36"/>
      <c r="AE332" s="36"/>
      <c r="AF332" s="36"/>
      <c r="AG332" s="96">
        <f>'2008'!S331</f>
        <v>1.61951261053353</v>
      </c>
      <c r="AH332" s="96">
        <f>'2009'!S331</f>
        <v>1.7731790418478846</v>
      </c>
      <c r="AI332" s="96">
        <f>'2010'!S331</f>
        <v>5.546241760288015</v>
      </c>
      <c r="AJ332" s="96">
        <f>'2011'!S331</f>
        <v>1.4457848056400613</v>
      </c>
      <c r="AK332" s="96">
        <f>'2012'!S331</f>
        <v>1.3527670337374</v>
      </c>
      <c r="AL332" s="96">
        <f>'2013'!S331</f>
        <v>1.733641586288827</v>
      </c>
      <c r="AM332" s="96">
        <f>'2014'!S331</f>
        <v>0.17266772616136919</v>
      </c>
      <c r="AN332" s="96">
        <f>'2015'!S331</f>
        <v>3.2669886157977093</v>
      </c>
      <c r="AO332" s="96">
        <f>'2016'!S331</f>
        <v>2.2061963380053746</v>
      </c>
      <c r="AP332" s="96">
        <f>'2017'!S331</f>
        <v>0.9867316828346131</v>
      </c>
      <c r="AQ332" s="106">
        <f t="shared" si="187"/>
        <v>2.0103711201134784</v>
      </c>
      <c r="AR332" s="36"/>
      <c r="AS332" s="38"/>
    </row>
    <row r="333" spans="2:45" x14ac:dyDescent="0.35">
      <c r="B333" s="4">
        <f>'2008'!G332</f>
        <v>2008</v>
      </c>
      <c r="C333" s="6">
        <v>11</v>
      </c>
      <c r="D333" s="2">
        <f t="shared" si="178"/>
        <v>25</v>
      </c>
      <c r="E333" s="2">
        <f t="shared" si="188"/>
        <v>329</v>
      </c>
      <c r="F333" s="35">
        <f>'2008'!R332</f>
        <v>1.3888981390185</v>
      </c>
      <c r="G333" s="35">
        <f>'2009'!R332</f>
        <v>1.4887252771742998</v>
      </c>
      <c r="H333" s="35">
        <f>'2010'!R332</f>
        <v>5.6216566117802991</v>
      </c>
      <c r="I333" s="35">
        <f>'2011'!R332</f>
        <v>1.5307642316263494</v>
      </c>
      <c r="J333" s="35">
        <f>'2012'!R332</f>
        <v>1.5573304658879996</v>
      </c>
      <c r="K333" s="35">
        <f>'2013'!R332</f>
        <v>1.4118240799189503</v>
      </c>
      <c r="L333" s="35">
        <f>'2014'!R332</f>
        <v>0</v>
      </c>
      <c r="M333" s="35">
        <f>'2015'!R332</f>
        <v>2.1800519552852999</v>
      </c>
      <c r="N333" s="35">
        <f>'2016'!R332</f>
        <v>2.1004470593044497</v>
      </c>
      <c r="O333" s="35">
        <f>'2017'!R332</f>
        <v>1.4210559463936498</v>
      </c>
      <c r="P333" s="107">
        <f t="shared" si="186"/>
        <v>1.8700753766389802</v>
      </c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4"/>
      <c r="AD333" s="36"/>
      <c r="AE333" s="36"/>
      <c r="AF333" s="36"/>
      <c r="AG333" s="96">
        <f>'2008'!S332</f>
        <v>1.9305216184165133</v>
      </c>
      <c r="AH333" s="96">
        <f>'2009'!S332</f>
        <v>1.1138028330218266</v>
      </c>
      <c r="AI333" s="96">
        <f>'2010'!S332</f>
        <v>5.507173562777365</v>
      </c>
      <c r="AJ333" s="96">
        <f>'2011'!S332</f>
        <v>0.7866452671160078</v>
      </c>
      <c r="AK333" s="96">
        <f>'2012'!S332</f>
        <v>1.6528217197157231</v>
      </c>
      <c r="AL333" s="96">
        <f>'2013'!S332</f>
        <v>1.4581094813539834</v>
      </c>
      <c r="AM333" s="96">
        <f>'2014'!S332</f>
        <v>0.21403839285714285</v>
      </c>
      <c r="AN333" s="96">
        <f>'2015'!S332</f>
        <v>2.4552212857974438</v>
      </c>
      <c r="AO333" s="96">
        <f>'2016'!S332</f>
        <v>2.2956884088612486</v>
      </c>
      <c r="AP333" s="96">
        <f>'2017'!S332</f>
        <v>1.3350490963055832</v>
      </c>
      <c r="AQ333" s="106">
        <f t="shared" si="187"/>
        <v>1.8749071666222836</v>
      </c>
      <c r="AR333" s="36"/>
      <c r="AS333" s="38"/>
    </row>
    <row r="334" spans="2:45" x14ac:dyDescent="0.35">
      <c r="B334" s="4">
        <f>'2008'!G333</f>
        <v>2008</v>
      </c>
      <c r="C334" s="6">
        <v>11</v>
      </c>
      <c r="D334" s="2">
        <f t="shared" si="178"/>
        <v>26</v>
      </c>
      <c r="E334" s="2">
        <f t="shared" si="188"/>
        <v>330</v>
      </c>
      <c r="F334" s="35">
        <f>'2008'!R333</f>
        <v>1.5625463206499999</v>
      </c>
      <c r="G334" s="35">
        <f>'2009'!R333</f>
        <v>1.1947101963699001</v>
      </c>
      <c r="H334" s="35">
        <f>'2010'!R333</f>
        <v>5.2623384891070497</v>
      </c>
      <c r="I334" s="35">
        <f>'2011'!R333</f>
        <v>1.6962696388673999</v>
      </c>
      <c r="J334" s="35">
        <f>'2012'!R333</f>
        <v>1.4701269732075</v>
      </c>
      <c r="K334" s="35">
        <f>'2013'!R333</f>
        <v>1.1595915810444</v>
      </c>
      <c r="L334" s="35">
        <f>'2014'!R333</f>
        <v>5.4151328288249992E-2</v>
      </c>
      <c r="M334" s="35">
        <f>'2015'!R333</f>
        <v>0.85922968412647516</v>
      </c>
      <c r="N334" s="35">
        <f>'2016'!R333</f>
        <v>2.1031239911670001</v>
      </c>
      <c r="O334" s="35">
        <f>'2017'!R333</f>
        <v>1.1740722083327999</v>
      </c>
      <c r="P334" s="107">
        <f t="shared" si="186"/>
        <v>1.6536160411160772</v>
      </c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4"/>
      <c r="AD334" s="36"/>
      <c r="AE334" s="36"/>
      <c r="AF334" s="36"/>
      <c r="AG334" s="96">
        <f>'2008'!S333</f>
        <v>1.6517251279331444</v>
      </c>
      <c r="AH334" s="96">
        <f>'2009'!S333</f>
        <v>1.2921198994257488</v>
      </c>
      <c r="AI334" s="96">
        <f>'2010'!S333</f>
        <v>5.4270207484882489</v>
      </c>
      <c r="AJ334" s="96">
        <f>'2011'!S333</f>
        <v>1.2653193672268699</v>
      </c>
      <c r="AK334" s="96">
        <f>'2012'!S333</f>
        <v>1.2575384466938684</v>
      </c>
      <c r="AL334" s="96">
        <f>'2013'!S333</f>
        <v>1.2629638608807368</v>
      </c>
      <c r="AM334" s="96">
        <f>'2014'!S333</f>
        <v>0.21995305455913766</v>
      </c>
      <c r="AN334" s="96">
        <f>'2015'!S333</f>
        <v>0.89554112838400668</v>
      </c>
      <c r="AO334" s="96">
        <f>'2016'!S333</f>
        <v>2.274721312850438</v>
      </c>
      <c r="AP334" s="96">
        <f>'2017'!S333</f>
        <v>1.2028833341793876</v>
      </c>
      <c r="AQ334" s="106">
        <f t="shared" si="187"/>
        <v>1.6749786280621588</v>
      </c>
      <c r="AR334" s="36"/>
      <c r="AS334" s="38"/>
    </row>
    <row r="335" spans="2:45" x14ac:dyDescent="0.35">
      <c r="B335" s="4">
        <f>'2008'!G334</f>
        <v>2008</v>
      </c>
      <c r="C335" s="6">
        <v>11</v>
      </c>
      <c r="D335" s="2">
        <f t="shared" si="178"/>
        <v>27</v>
      </c>
      <c r="E335" s="2">
        <f t="shared" si="188"/>
        <v>331</v>
      </c>
      <c r="F335" s="35">
        <f>'2008'!R334</f>
        <v>1.3304555177939996</v>
      </c>
      <c r="G335" s="35">
        <f>'2009'!R334</f>
        <v>1.6961763231983999</v>
      </c>
      <c r="H335" s="35">
        <f>'2010'!R334</f>
        <v>5.4550624808063253</v>
      </c>
      <c r="I335" s="35">
        <f>'2011'!R334</f>
        <v>1.6822280863584</v>
      </c>
      <c r="J335" s="35">
        <f>'2012'!R334</f>
        <v>1.4465156532749999</v>
      </c>
      <c r="K335" s="35">
        <f>'2013'!R334</f>
        <v>0.71565996664049991</v>
      </c>
      <c r="L335" s="35">
        <f>'2014'!R334</f>
        <v>0.44443244942212484</v>
      </c>
      <c r="M335" s="35">
        <f>'2015'!R334</f>
        <v>0.625990975758</v>
      </c>
      <c r="N335" s="35">
        <f>'2016'!R334</f>
        <v>2.0778273411388493</v>
      </c>
      <c r="O335" s="35">
        <f>'2017'!R334</f>
        <v>1.6743505249219499</v>
      </c>
      <c r="P335" s="107">
        <f t="shared" si="186"/>
        <v>1.714869931931355</v>
      </c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4"/>
      <c r="AD335" s="36"/>
      <c r="AE335" s="36"/>
      <c r="AF335" s="36"/>
      <c r="AG335" s="96">
        <f>'2008'!S334</f>
        <v>1.7176013770713361</v>
      </c>
      <c r="AH335" s="96">
        <f>'2009'!S334</f>
        <v>1.8557792469689924</v>
      </c>
      <c r="AI335" s="96">
        <f>'2010'!S334</f>
        <v>6.274731821161982</v>
      </c>
      <c r="AJ335" s="96">
        <f>'2011'!S334</f>
        <v>1.254349303793967</v>
      </c>
      <c r="AK335" s="96">
        <f>'2012'!S334</f>
        <v>1.0957548453830939</v>
      </c>
      <c r="AL335" s="96">
        <f>'2013'!S334</f>
        <v>0.79938158271720894</v>
      </c>
      <c r="AM335" s="96">
        <f>'2014'!S334</f>
        <v>0.36297436046542303</v>
      </c>
      <c r="AN335" s="96">
        <f>'2015'!S334</f>
        <v>0.88895504967633687</v>
      </c>
      <c r="AO335" s="96">
        <f>'2016'!S334</f>
        <v>2.1660194402950652</v>
      </c>
      <c r="AP335" s="96">
        <f>'2017'!S334</f>
        <v>1.8728146204418488</v>
      </c>
      <c r="AQ335" s="106">
        <f t="shared" si="187"/>
        <v>1.8288361647975253</v>
      </c>
      <c r="AR335" s="36"/>
      <c r="AS335" s="38"/>
    </row>
    <row r="336" spans="2:45" x14ac:dyDescent="0.35">
      <c r="B336" s="4">
        <f>'2008'!G335</f>
        <v>2008</v>
      </c>
      <c r="C336" s="6">
        <v>11</v>
      </c>
      <c r="D336" s="2">
        <f t="shared" si="178"/>
        <v>28</v>
      </c>
      <c r="E336" s="2">
        <f t="shared" si="188"/>
        <v>332</v>
      </c>
      <c r="F336" s="35">
        <f>'2008'!R335</f>
        <v>1.5099973206255002</v>
      </c>
      <c r="G336" s="35">
        <f>'2009'!R335</f>
        <v>0.76371287039204994</v>
      </c>
      <c r="H336" s="35">
        <f>'2010'!R335</f>
        <v>5.1346587110789237</v>
      </c>
      <c r="I336" s="35">
        <f>'2011'!R335</f>
        <v>1.5503418589825499</v>
      </c>
      <c r="J336" s="35">
        <f>'2012'!R335</f>
        <v>1.4760205944074998</v>
      </c>
      <c r="K336" s="35">
        <f>'2013'!R335</f>
        <v>1.0145792769859499</v>
      </c>
      <c r="L336" s="35">
        <f>'2014'!R335</f>
        <v>1.7555804641649246</v>
      </c>
      <c r="M336" s="35">
        <f>'2015'!R335</f>
        <v>2.0401651371304497</v>
      </c>
      <c r="N336" s="35">
        <f>'2016'!R335</f>
        <v>1.9510696692609748</v>
      </c>
      <c r="O336" s="35">
        <f>'2017'!R335</f>
        <v>0.75505072063334988</v>
      </c>
      <c r="P336" s="107">
        <f t="shared" si="186"/>
        <v>1.7951176623662171</v>
      </c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  <c r="AC336" s="94"/>
      <c r="AD336" s="36"/>
      <c r="AE336" s="36"/>
      <c r="AF336" s="36"/>
      <c r="AG336" s="96">
        <f>'2008'!S335</f>
        <v>2.063907980488751</v>
      </c>
      <c r="AH336" s="96">
        <f>'2009'!S335</f>
        <v>0.90330151392829017</v>
      </c>
      <c r="AI336" s="96">
        <f>'2010'!S335</f>
        <v>5.5172961010503201</v>
      </c>
      <c r="AJ336" s="96">
        <f>'2011'!S335</f>
        <v>1.3128628624662331</v>
      </c>
      <c r="AK336" s="96">
        <f>'2012'!S335</f>
        <v>1.6654516529166077</v>
      </c>
      <c r="AL336" s="96">
        <f>'2013'!S335</f>
        <v>1.3358173579797112</v>
      </c>
      <c r="AM336" s="96">
        <f>'2014'!S335</f>
        <v>1.5926637982306744</v>
      </c>
      <c r="AN336" s="96">
        <f>'2015'!S335</f>
        <v>2.3711560285653159</v>
      </c>
      <c r="AO336" s="96">
        <f>'2016'!S335</f>
        <v>2.2198301811192844</v>
      </c>
      <c r="AP336" s="96">
        <f>'2017'!S335</f>
        <v>0.79754094866316483</v>
      </c>
      <c r="AQ336" s="106">
        <f t="shared" si="187"/>
        <v>1.9779828425408355</v>
      </c>
      <c r="AR336" s="36"/>
      <c r="AS336" s="38"/>
    </row>
    <row r="337" spans="2:55" x14ac:dyDescent="0.35">
      <c r="B337" s="4">
        <f>'2008'!G336</f>
        <v>2008</v>
      </c>
      <c r="C337" s="6">
        <v>11</v>
      </c>
      <c r="D337" s="2">
        <f t="shared" si="178"/>
        <v>29</v>
      </c>
      <c r="E337" s="2">
        <f t="shared" si="188"/>
        <v>333</v>
      </c>
      <c r="F337" s="35">
        <f>'2008'!R336</f>
        <v>1.4937677612460001</v>
      </c>
      <c r="G337" s="35">
        <f>'2009'!R336</f>
        <v>0.12441827261279999</v>
      </c>
      <c r="H337" s="35">
        <f>'2010'!R336</f>
        <v>6.489747355380973</v>
      </c>
      <c r="I337" s="35">
        <f>'2011'!R336</f>
        <v>1.6219923308838</v>
      </c>
      <c r="J337" s="35">
        <f>'2012'!R336</f>
        <v>1.5483795286905</v>
      </c>
      <c r="K337" s="35">
        <f>'2013'!R336</f>
        <v>0.44843286759539991</v>
      </c>
      <c r="L337" s="35">
        <f>'2014'!R336</f>
        <v>0</v>
      </c>
      <c r="M337" s="35">
        <f>'2015'!R336</f>
        <v>0.80187590941867493</v>
      </c>
      <c r="N337" s="35">
        <f>'2016'!R336</f>
        <v>1.9604601723729749</v>
      </c>
      <c r="O337" s="35">
        <f>'2017'!R336</f>
        <v>0.11258977486439997</v>
      </c>
      <c r="P337" s="107">
        <f t="shared" si="186"/>
        <v>1.4601663973065524</v>
      </c>
      <c r="Q337" s="94"/>
      <c r="AC337" s="94"/>
      <c r="AD337" s="36"/>
      <c r="AE337" s="36"/>
      <c r="AF337" s="36"/>
      <c r="AG337" s="96">
        <f>'2008'!S336</f>
        <v>1.6685067663365132</v>
      </c>
      <c r="AH337" s="96">
        <f>'2009'!S336</f>
        <v>0.39143044053725379</v>
      </c>
      <c r="AI337" s="96">
        <f>'2010'!S336</f>
        <v>7.6041027968467469</v>
      </c>
      <c r="AJ337" s="96">
        <f>'2011'!S336</f>
        <v>1.225572668719354</v>
      </c>
      <c r="AK337" s="96">
        <f>'2012'!S336</f>
        <v>1.6637577225093592</v>
      </c>
      <c r="AL337" s="96">
        <f>'2013'!S336</f>
        <v>0.4744514140653508</v>
      </c>
      <c r="AM337" s="96">
        <f>'2014'!S336</f>
        <v>0.19587674418604648</v>
      </c>
      <c r="AN337" s="96">
        <f>'2015'!S336</f>
        <v>0.95251692167166124</v>
      </c>
      <c r="AO337" s="96">
        <f>'2016'!S336</f>
        <v>2.030079268759716</v>
      </c>
      <c r="AP337" s="96">
        <f>'2017'!S336</f>
        <v>0.29496034588519393</v>
      </c>
      <c r="AQ337" s="106">
        <f t="shared" si="187"/>
        <v>1.6501255089517195</v>
      </c>
      <c r="AR337" s="36"/>
    </row>
    <row r="338" spans="2:55" ht="15.5" x14ac:dyDescent="0.35">
      <c r="B338" s="4">
        <f>'2008'!G337</f>
        <v>2008</v>
      </c>
      <c r="C338" s="7">
        <v>11</v>
      </c>
      <c r="D338" s="1">
        <f t="shared" si="178"/>
        <v>30</v>
      </c>
      <c r="E338" s="1">
        <f t="shared" si="188"/>
        <v>334</v>
      </c>
      <c r="F338" s="48">
        <f>'2008'!R337</f>
        <v>1.2302639573939997</v>
      </c>
      <c r="G338" s="48">
        <f>'2009'!R337</f>
        <v>2.0181446037868502</v>
      </c>
      <c r="H338" s="48">
        <f>'2010'!R337</f>
        <v>6.2645500020047988</v>
      </c>
      <c r="I338" s="48">
        <f>'2011'!R337</f>
        <v>1.6328100725963997</v>
      </c>
      <c r="J338" s="48">
        <f>'2012'!R337</f>
        <v>1.6450496504234999</v>
      </c>
      <c r="K338" s="48">
        <f>'2013'!R337</f>
        <v>1.7200459801934995</v>
      </c>
      <c r="L338" s="48">
        <f>'2014'!R337</f>
        <v>0</v>
      </c>
      <c r="M338" s="48">
        <f>'2015'!R337</f>
        <v>1.0107220246943249</v>
      </c>
      <c r="N338" s="48">
        <f>'2016'!R337</f>
        <v>1.8384930322605002</v>
      </c>
      <c r="O338" s="48">
        <f>'2017'!R337</f>
        <v>1.8210867131813995</v>
      </c>
      <c r="P338" s="107">
        <f t="shared" si="186"/>
        <v>1.9181166036535273</v>
      </c>
      <c r="Q338" s="94"/>
      <c r="AC338" s="94"/>
      <c r="AD338" s="36"/>
      <c r="AE338" s="36"/>
      <c r="AF338" s="36"/>
      <c r="AG338" s="97">
        <f>'2008'!S337</f>
        <v>1.0308443614708365</v>
      </c>
      <c r="AH338" s="97">
        <f>'2009'!S337</f>
        <v>2.5615112402706735</v>
      </c>
      <c r="AI338" s="97">
        <f>'2010'!S337</f>
        <v>6.8370857008750336</v>
      </c>
      <c r="AJ338" s="97">
        <f>'2011'!S337</f>
        <v>1.2587236090181277</v>
      </c>
      <c r="AK338" s="97">
        <f>'2012'!S337</f>
        <v>1.773936457402598</v>
      </c>
      <c r="AL338" s="97">
        <f>'2013'!S337</f>
        <v>1.4677676724491815</v>
      </c>
      <c r="AM338" s="97">
        <f>'2014'!S337</f>
        <v>0.20814886877828051</v>
      </c>
      <c r="AN338" s="97">
        <f>'2015'!S337</f>
        <v>1.095965650940683</v>
      </c>
      <c r="AO338" s="97">
        <f>'2016'!S337</f>
        <v>2.0135834886212982</v>
      </c>
      <c r="AP338" s="97">
        <f>'2017'!S337</f>
        <v>1.7786132385784592</v>
      </c>
      <c r="AQ338" s="111">
        <f t="shared" si="187"/>
        <v>2.0026180288405171</v>
      </c>
      <c r="AR338" s="36"/>
      <c r="AS338" s="62" t="s">
        <v>62</v>
      </c>
      <c r="AT338" s="98">
        <f t="shared" ref="AT338:BC338" si="189">AVERAGE(AG308:AG338)</f>
        <v>1.9367056788142767</v>
      </c>
      <c r="AU338" s="98">
        <f t="shared" si="189"/>
        <v>1.7556387380245393</v>
      </c>
      <c r="AV338" s="98">
        <f t="shared" si="189"/>
        <v>6.4172234912220167</v>
      </c>
      <c r="AW338" s="98">
        <f t="shared" si="189"/>
        <v>1.4643483341808525</v>
      </c>
      <c r="AX338" s="98">
        <f t="shared" si="189"/>
        <v>2.0034641028610132</v>
      </c>
      <c r="AY338" s="98">
        <f t="shared" si="189"/>
        <v>2.3212799671543149</v>
      </c>
      <c r="AZ338" s="98">
        <f t="shared" si="189"/>
        <v>1.4677018981036758</v>
      </c>
      <c r="BA338" s="98">
        <f t="shared" si="189"/>
        <v>1.9040095695880166</v>
      </c>
      <c r="BB338" s="98">
        <f t="shared" si="189"/>
        <v>2.3108598638715558</v>
      </c>
      <c r="BC338" s="98">
        <f t="shared" si="189"/>
        <v>2.0642285889305603</v>
      </c>
    </row>
    <row r="339" spans="2:55" ht="15.5" x14ac:dyDescent="0.35">
      <c r="B339" s="4">
        <f>'2008'!G338</f>
        <v>2008</v>
      </c>
      <c r="C339" s="6">
        <v>12</v>
      </c>
      <c r="D339" s="2">
        <v>1</v>
      </c>
      <c r="E339" s="2">
        <f>E338+1</f>
        <v>335</v>
      </c>
      <c r="F339" s="35">
        <f>'2008'!R338</f>
        <v>1.4835128603580001</v>
      </c>
      <c r="G339" s="35">
        <f>'2009'!R338</f>
        <v>2.2104025082762253</v>
      </c>
      <c r="H339" s="35">
        <f>'2010'!R338</f>
        <v>5.9696960624496</v>
      </c>
      <c r="I339" s="35">
        <f>'2011'!R338</f>
        <v>1.5936663595588496</v>
      </c>
      <c r="J339" s="35">
        <f>'2012'!R338</f>
        <v>1.5939666886724997</v>
      </c>
      <c r="K339" s="35">
        <f>'2013'!R338</f>
        <v>1.6995665060099248</v>
      </c>
      <c r="L339" s="35">
        <f>'2014'!R338</f>
        <v>0.29024242653374993</v>
      </c>
      <c r="M339" s="35">
        <f>'2015'!R338</f>
        <v>1.7329132286783997</v>
      </c>
      <c r="N339" s="35">
        <f>'2016'!R338</f>
        <v>7.4943409962975008E-2</v>
      </c>
      <c r="O339" s="35">
        <f>'2017'!R338</f>
        <v>2.1853317803940748</v>
      </c>
      <c r="P339" s="107">
        <f t="shared" si="186"/>
        <v>1.8834241830894303</v>
      </c>
      <c r="Q339" s="94"/>
      <c r="R339" s="62" t="s">
        <v>62</v>
      </c>
      <c r="S339" s="45">
        <f t="shared" ref="S339:AB339" si="190">AVERAGE(F308:F338)</f>
        <v>1.4510836849970321</v>
      </c>
      <c r="T339" s="45">
        <f t="shared" si="190"/>
        <v>1.6665612172943558</v>
      </c>
      <c r="U339" s="45">
        <f t="shared" si="190"/>
        <v>5.3059893291534648</v>
      </c>
      <c r="V339" s="45">
        <f t="shared" si="190"/>
        <v>1.5300261625117573</v>
      </c>
      <c r="W339" s="45">
        <f t="shared" si="190"/>
        <v>1.6589709540483388</v>
      </c>
      <c r="X339" s="45">
        <f t="shared" si="190"/>
        <v>1.9461194116473675</v>
      </c>
      <c r="Y339" s="45">
        <f t="shared" si="190"/>
        <v>1.2246950042204678</v>
      </c>
      <c r="Z339" s="45">
        <f t="shared" si="190"/>
        <v>1.5833675456478362</v>
      </c>
      <c r="AA339" s="45">
        <f t="shared" si="190"/>
        <v>1.9986803177372756</v>
      </c>
      <c r="AB339" s="45">
        <f t="shared" si="190"/>
        <v>1.7369071947623367</v>
      </c>
      <c r="AC339" s="94"/>
      <c r="AD339" s="36"/>
      <c r="AE339" s="36"/>
      <c r="AF339" s="36"/>
      <c r="AG339" s="96">
        <f>'2008'!S338</f>
        <v>1.6847432673573615</v>
      </c>
      <c r="AH339" s="96">
        <f>'2009'!S338</f>
        <v>2.3278624070816458</v>
      </c>
      <c r="AI339" s="96">
        <f>'2010'!S338</f>
        <v>7.5346711997667386</v>
      </c>
      <c r="AJ339" s="96">
        <f>'2011'!S338</f>
        <v>1.1091465055070153</v>
      </c>
      <c r="AK339" s="96">
        <f>'2012'!S338</f>
        <v>1.9311071793737977</v>
      </c>
      <c r="AL339" s="96">
        <f>'2013'!S338</f>
        <v>1.7685633154408016</v>
      </c>
      <c r="AM339" s="96">
        <f>'2014'!S338</f>
        <v>0.28333958323733532</v>
      </c>
      <c r="AN339" s="96">
        <f>'2015'!S338</f>
        <v>1.7845840511064077</v>
      </c>
      <c r="AO339" s="96">
        <f>'2016'!S338</f>
        <v>0.23427675718033875</v>
      </c>
      <c r="AP339" s="96">
        <f>'2017'!S338</f>
        <v>2.0152761250357005</v>
      </c>
      <c r="AQ339" s="106">
        <f t="shared" si="187"/>
        <v>2.0673570391087144</v>
      </c>
      <c r="AR339" s="36"/>
      <c r="AS339" s="63" t="s">
        <v>61</v>
      </c>
      <c r="AT339" s="99">
        <f t="shared" ref="AT339:BC339" si="191">SUM(AG308:AG338)</f>
        <v>60.037876043242576</v>
      </c>
      <c r="AU339" s="99">
        <f t="shared" si="191"/>
        <v>54.42480087876072</v>
      </c>
      <c r="AV339" s="99">
        <f t="shared" si="191"/>
        <v>198.93392822788252</v>
      </c>
      <c r="AW339" s="99">
        <f t="shared" si="191"/>
        <v>45.394798359606426</v>
      </c>
      <c r="AX339" s="99">
        <f t="shared" si="191"/>
        <v>62.107387188691405</v>
      </c>
      <c r="AY339" s="99">
        <f t="shared" si="191"/>
        <v>71.959678981783767</v>
      </c>
      <c r="AZ339" s="99">
        <f t="shared" si="191"/>
        <v>45.498758841213949</v>
      </c>
      <c r="BA339" s="99">
        <f t="shared" si="191"/>
        <v>59.024296657228511</v>
      </c>
      <c r="BB339" s="99">
        <f t="shared" si="191"/>
        <v>71.636655780018231</v>
      </c>
      <c r="BC339" s="99">
        <f t="shared" si="191"/>
        <v>63.991086256847368</v>
      </c>
    </row>
    <row r="340" spans="2:55" ht="15.5" x14ac:dyDescent="0.35">
      <c r="B340" s="4">
        <f>'2008'!G339</f>
        <v>2008</v>
      </c>
      <c r="C340" s="6">
        <v>12</v>
      </c>
      <c r="D340" s="2">
        <f t="shared" ref="D340:D369" si="192">D339+1</f>
        <v>2</v>
      </c>
      <c r="E340" s="2">
        <f t="shared" si="188"/>
        <v>336</v>
      </c>
      <c r="F340" s="35">
        <f>'2008'!R339</f>
        <v>1.27773707616</v>
      </c>
      <c r="G340" s="35">
        <f>'2009'!R339</f>
        <v>2.0582411189183998</v>
      </c>
      <c r="H340" s="35">
        <f>'2010'!R339</f>
        <v>5.9629891215239992</v>
      </c>
      <c r="I340" s="35">
        <f>'2011'!R339</f>
        <v>1.6517893746170249</v>
      </c>
      <c r="J340" s="35">
        <f>'2012'!R339</f>
        <v>1.5373510900199998</v>
      </c>
      <c r="K340" s="35">
        <f>'2013'!R339</f>
        <v>0.986055009864375</v>
      </c>
      <c r="L340" s="35">
        <f>'2014'!R339</f>
        <v>0.30345039999427498</v>
      </c>
      <c r="M340" s="35">
        <f>'2015'!R339</f>
        <v>1.6952149262401499</v>
      </c>
      <c r="N340" s="35">
        <f>'2016'!R339</f>
        <v>0.69488065447837499</v>
      </c>
      <c r="O340" s="35">
        <f>'2017'!R339</f>
        <v>2.1216289794648002</v>
      </c>
      <c r="P340" s="107">
        <f t="shared" si="186"/>
        <v>1.82893377512814</v>
      </c>
      <c r="Q340" s="94"/>
      <c r="R340" s="63" t="s">
        <v>61</v>
      </c>
      <c r="S340" s="64">
        <f t="shared" ref="S340:AB340" si="193">SUM(F308:F338)</f>
        <v>44.983594234907997</v>
      </c>
      <c r="T340" s="64">
        <f t="shared" si="193"/>
        <v>51.663397736125027</v>
      </c>
      <c r="U340" s="64">
        <f t="shared" si="193"/>
        <v>164.4856692037574</v>
      </c>
      <c r="V340" s="64">
        <f t="shared" si="193"/>
        <v>47.430811037864473</v>
      </c>
      <c r="W340" s="64">
        <f t="shared" si="193"/>
        <v>51.428099575498507</v>
      </c>
      <c r="X340" s="64">
        <f t="shared" si="193"/>
        <v>60.329701761068392</v>
      </c>
      <c r="Y340" s="64">
        <f t="shared" si="193"/>
        <v>37.965545130834506</v>
      </c>
      <c r="Z340" s="64">
        <f t="shared" si="193"/>
        <v>49.08439391508292</v>
      </c>
      <c r="AA340" s="64">
        <f t="shared" si="193"/>
        <v>61.959089849855545</v>
      </c>
      <c r="AB340" s="64">
        <f t="shared" si="193"/>
        <v>53.844123037632436</v>
      </c>
      <c r="AC340" s="94"/>
      <c r="AD340" s="36"/>
      <c r="AE340" s="36"/>
      <c r="AF340" s="36"/>
      <c r="AG340" s="96">
        <f>'2008'!S339</f>
        <v>1.4730983741646126</v>
      </c>
      <c r="AH340" s="96">
        <f>'2009'!S339</f>
        <v>2.431091532571743</v>
      </c>
      <c r="AI340" s="96">
        <f>'2010'!S339</f>
        <v>6.9695089864571589</v>
      </c>
      <c r="AJ340" s="96">
        <f>'2011'!S339</f>
        <v>1.3262529726805636</v>
      </c>
      <c r="AK340" s="96">
        <f>'2012'!S339</f>
        <v>2.0738624727543855</v>
      </c>
      <c r="AL340" s="96">
        <f>'2013'!S339</f>
        <v>1.0967403139650322</v>
      </c>
      <c r="AM340" s="96">
        <f>'2014'!S339</f>
        <v>0.29868876173580799</v>
      </c>
      <c r="AN340" s="96">
        <f>'2015'!S339</f>
        <v>1.5698734429265759</v>
      </c>
      <c r="AO340" s="96">
        <f>'2016'!S339</f>
        <v>0.69191818323116594</v>
      </c>
      <c r="AP340" s="96">
        <f>'2017'!S339</f>
        <v>2.539704265812369</v>
      </c>
      <c r="AQ340" s="106">
        <f t="shared" si="187"/>
        <v>2.0470739306299413</v>
      </c>
      <c r="AR340" s="36"/>
      <c r="AS340" s="109" t="s">
        <v>63</v>
      </c>
      <c r="AT340" s="110">
        <f t="shared" ref="AT340:BC340" si="194">STDEV(AG308:AG338)</f>
        <v>0.47421201804073526</v>
      </c>
      <c r="AU340" s="110">
        <f t="shared" si="194"/>
        <v>0.71797444994821635</v>
      </c>
      <c r="AV340" s="110">
        <f t="shared" si="194"/>
        <v>1.5491754464219749</v>
      </c>
      <c r="AW340" s="110">
        <f t="shared" si="194"/>
        <v>0.59303860613838122</v>
      </c>
      <c r="AX340" s="110">
        <f t="shared" si="194"/>
        <v>0.63187457829264582</v>
      </c>
      <c r="AY340" s="110">
        <f t="shared" si="194"/>
        <v>1.1160074842016714</v>
      </c>
      <c r="AZ340" s="110">
        <f t="shared" si="194"/>
        <v>1.2037587398151994</v>
      </c>
      <c r="BA340" s="110">
        <f t="shared" si="194"/>
        <v>1.1190661222174449</v>
      </c>
      <c r="BB340" s="110">
        <f t="shared" si="194"/>
        <v>0.84905262151743333</v>
      </c>
      <c r="BC340" s="110">
        <f t="shared" si="194"/>
        <v>1.005922223935134</v>
      </c>
    </row>
    <row r="341" spans="2:55" x14ac:dyDescent="0.35">
      <c r="B341" s="4">
        <f>'2008'!G340</f>
        <v>2008</v>
      </c>
      <c r="C341" s="6">
        <v>12</v>
      </c>
      <c r="D341" s="2">
        <f t="shared" si="192"/>
        <v>3</v>
      </c>
      <c r="E341" s="2">
        <f t="shared" si="188"/>
        <v>337</v>
      </c>
      <c r="F341" s="35">
        <f>'2008'!R340</f>
        <v>1.2995950437854999</v>
      </c>
      <c r="G341" s="35">
        <f>'2009'!R340</f>
        <v>0.60601159988999997</v>
      </c>
      <c r="H341" s="35">
        <f>'2010'!R340</f>
        <v>6.1823231812925989</v>
      </c>
      <c r="I341" s="35">
        <f>'2011'!R340</f>
        <v>1.6083102892679997</v>
      </c>
      <c r="J341" s="35">
        <f>'2012'!R340</f>
        <v>1.6907325817499999</v>
      </c>
      <c r="K341" s="35">
        <f>'2013'!R340</f>
        <v>0.99193991341635002</v>
      </c>
      <c r="L341" s="35">
        <f>'2014'!R340</f>
        <v>0.22277691681959993</v>
      </c>
      <c r="M341" s="35">
        <f>'2015'!R340</f>
        <v>1.2734236821442499</v>
      </c>
      <c r="N341" s="35">
        <f>'2016'!R340</f>
        <v>0.21582686401949999</v>
      </c>
      <c r="O341" s="35">
        <f>'2017'!R340</f>
        <v>0.68007968432099986</v>
      </c>
      <c r="P341" s="107">
        <f t="shared" si="186"/>
        <v>1.4771019756706796</v>
      </c>
      <c r="Q341" s="94"/>
      <c r="R341" s="109" t="s">
        <v>63</v>
      </c>
      <c r="S341" s="110">
        <f t="shared" ref="S341:AB341" si="195">STDEV(F308:F338)</f>
        <v>0.19238244128730181</v>
      </c>
      <c r="T341" s="110">
        <f t="shared" si="195"/>
        <v>0.69386406217710284</v>
      </c>
      <c r="U341" s="110">
        <f t="shared" si="195"/>
        <v>1.2120328041385093</v>
      </c>
      <c r="V341" s="110">
        <f t="shared" si="195"/>
        <v>0.55355086484155669</v>
      </c>
      <c r="W341" s="110">
        <f t="shared" si="195"/>
        <v>0.46489876354912413</v>
      </c>
      <c r="X341" s="110">
        <f t="shared" si="195"/>
        <v>0.77852412928175763</v>
      </c>
      <c r="Y341" s="110">
        <f t="shared" si="195"/>
        <v>1.1284502127367733</v>
      </c>
      <c r="Z341" s="110">
        <f t="shared" si="195"/>
        <v>1.0103780490182284</v>
      </c>
      <c r="AA341" s="110">
        <f t="shared" si="195"/>
        <v>0.74869484993000235</v>
      </c>
      <c r="AB341" s="110">
        <f t="shared" si="195"/>
        <v>0.75895500277448291</v>
      </c>
      <c r="AC341" s="94"/>
      <c r="AD341" s="36"/>
      <c r="AE341" s="36"/>
      <c r="AF341" s="36"/>
      <c r="AG341" s="96">
        <f>'2008'!S340</f>
        <v>1.7903959933812603</v>
      </c>
      <c r="AH341" s="96">
        <f>'2009'!S340</f>
        <v>0.79343886750915937</v>
      </c>
      <c r="AI341" s="96">
        <f>'2010'!S340</f>
        <v>9.6702420696601497</v>
      </c>
      <c r="AJ341" s="96">
        <f>'2011'!S340</f>
        <v>1.2236192279226028</v>
      </c>
      <c r="AK341" s="96">
        <f>'2012'!S340</f>
        <v>2.7512286876338852</v>
      </c>
      <c r="AL341" s="96">
        <f>'2013'!S340</f>
        <v>1.1623007967766397</v>
      </c>
      <c r="AM341" s="96">
        <f>'2014'!S340</f>
        <v>0.31950769450674721</v>
      </c>
      <c r="AN341" s="96">
        <f>'2015'!S340</f>
        <v>0.7024494593253916</v>
      </c>
      <c r="AO341" s="96">
        <f>'2016'!S340</f>
        <v>0.37062522388579894</v>
      </c>
      <c r="AP341" s="96">
        <f>'2017'!S340</f>
        <v>0.99759276721228407</v>
      </c>
      <c r="AQ341" s="106">
        <f t="shared" si="187"/>
        <v>1.9781400787813923</v>
      </c>
      <c r="AR341" s="36"/>
      <c r="AS341" s="109" t="s">
        <v>59</v>
      </c>
      <c r="AT341" s="110">
        <f t="shared" ref="AT341:BC341" si="196">(STDEV(AG308:AG338))/SQRT(30)</f>
        <v>8.6578873106985824E-2</v>
      </c>
      <c r="AU341" s="110">
        <f t="shared" si="196"/>
        <v>0.13108360064966731</v>
      </c>
      <c r="AV341" s="110">
        <f t="shared" si="196"/>
        <v>0.28283944584615051</v>
      </c>
      <c r="AW341" s="110">
        <f t="shared" si="196"/>
        <v>0.10827354068447102</v>
      </c>
      <c r="AX341" s="110">
        <f t="shared" si="196"/>
        <v>0.11536398668164877</v>
      </c>
      <c r="AY341" s="110">
        <f t="shared" si="196"/>
        <v>0.20375415781394857</v>
      </c>
      <c r="AZ341" s="110">
        <f t="shared" si="196"/>
        <v>0.21977527186359228</v>
      </c>
      <c r="BA341" s="110">
        <f t="shared" si="196"/>
        <v>0.20431258615944259</v>
      </c>
      <c r="BB341" s="110">
        <f t="shared" si="196"/>
        <v>0.1550150911046648</v>
      </c>
      <c r="BC341" s="110">
        <f t="shared" si="196"/>
        <v>0.18365543104834534</v>
      </c>
    </row>
    <row r="342" spans="2:55" x14ac:dyDescent="0.35">
      <c r="B342" s="4">
        <f>'2008'!G341</f>
        <v>2008</v>
      </c>
      <c r="C342" s="6">
        <v>12</v>
      </c>
      <c r="D342" s="2">
        <f t="shared" si="192"/>
        <v>4</v>
      </c>
      <c r="E342" s="2">
        <f t="shared" si="188"/>
        <v>338</v>
      </c>
      <c r="F342" s="35">
        <f>'2008'!R341</f>
        <v>1.4001033863249999</v>
      </c>
      <c r="G342" s="35">
        <f>'2009'!R341</f>
        <v>0.83766406466924981</v>
      </c>
      <c r="H342" s="35">
        <f>'2010'!R341</f>
        <v>6.1710430358833488</v>
      </c>
      <c r="I342" s="35">
        <f>'2011'!R341</f>
        <v>1.8247618771347003</v>
      </c>
      <c r="J342" s="35">
        <f>'2012'!R341</f>
        <v>1.1341942483207501</v>
      </c>
      <c r="K342" s="35">
        <f>'2013'!R341</f>
        <v>1.0962842666543999</v>
      </c>
      <c r="L342" s="35">
        <f>'2014'!R341</f>
        <v>1.6858917086368499</v>
      </c>
      <c r="M342" s="35">
        <f>'2015'!R341</f>
        <v>1.3714167990528749</v>
      </c>
      <c r="N342" s="35">
        <f>'2016'!R341</f>
        <v>0.67887149197499985</v>
      </c>
      <c r="O342" s="35">
        <f>'2017'!R341</f>
        <v>1.1060584690632747</v>
      </c>
      <c r="P342" s="107">
        <f t="shared" si="186"/>
        <v>1.7306289347715449</v>
      </c>
      <c r="Q342" s="94"/>
      <c r="R342" s="109" t="s">
        <v>59</v>
      </c>
      <c r="S342" s="110">
        <f t="shared" ref="S342:AB342" si="197">(STDEV(F308:F338))/SQRT(30)</f>
        <v>3.5124067586989466E-2</v>
      </c>
      <c r="T342" s="110">
        <f t="shared" si="197"/>
        <v>0.12668166623218879</v>
      </c>
      <c r="U342" s="110">
        <f t="shared" si="197"/>
        <v>0.22128590242096746</v>
      </c>
      <c r="V342" s="110">
        <f t="shared" si="197"/>
        <v>0.10106409846673799</v>
      </c>
      <c r="W342" s="110">
        <f t="shared" si="197"/>
        <v>8.4878513250705251E-2</v>
      </c>
      <c r="X342" s="110">
        <f t="shared" si="197"/>
        <v>0.14213840905656228</v>
      </c>
      <c r="Y342" s="110">
        <f t="shared" si="197"/>
        <v>0.20602587884581142</v>
      </c>
      <c r="Z342" s="110">
        <f t="shared" si="197"/>
        <v>0.18446894968511471</v>
      </c>
      <c r="AA342" s="110">
        <f t="shared" si="197"/>
        <v>0.13669235266486915</v>
      </c>
      <c r="AB342" s="110">
        <f t="shared" si="197"/>
        <v>0.1385655917169934</v>
      </c>
      <c r="AC342" s="94"/>
      <c r="AD342" s="36"/>
      <c r="AE342" s="36"/>
      <c r="AF342" s="36"/>
      <c r="AG342" s="96">
        <f>'2008'!S341</f>
        <v>1.9354856610522613</v>
      </c>
      <c r="AH342" s="96">
        <f>'2009'!S341</f>
        <v>0.87193033612750825</v>
      </c>
      <c r="AI342" s="96">
        <f>'2010'!S341</f>
        <v>4.1697742784490224</v>
      </c>
      <c r="AJ342" s="96">
        <f>'2011'!S341</f>
        <v>1.8481889448844762</v>
      </c>
      <c r="AK342" s="96">
        <f>'2012'!S341</f>
        <v>1.441600908597686</v>
      </c>
      <c r="AL342" s="96">
        <f>'2013'!S341</f>
        <v>0.84827015228140668</v>
      </c>
      <c r="AM342" s="96">
        <f>'2014'!S341</f>
        <v>1.4371777891544464</v>
      </c>
      <c r="AN342" s="96">
        <f>'2015'!S341</f>
        <v>0.1359949655862992</v>
      </c>
      <c r="AO342" s="96">
        <f>'2016'!S341</f>
        <v>0.44018415222293805</v>
      </c>
      <c r="AP342" s="96">
        <f>'2017'!S341</f>
        <v>1.5535942374627609</v>
      </c>
      <c r="AQ342" s="106">
        <f t="shared" si="187"/>
        <v>1.4682201425818806</v>
      </c>
      <c r="AR342" s="36"/>
      <c r="AS342" s="38"/>
    </row>
    <row r="343" spans="2:55" x14ac:dyDescent="0.35">
      <c r="B343" s="4">
        <f>'2008'!G342</f>
        <v>2008</v>
      </c>
      <c r="C343" s="6">
        <v>12</v>
      </c>
      <c r="D343" s="2">
        <f t="shared" si="192"/>
        <v>5</v>
      </c>
      <c r="E343" s="2">
        <f t="shared" ref="E343:E356" si="198">E342+1</f>
        <v>339</v>
      </c>
      <c r="F343" s="35">
        <f>'2008'!R342</f>
        <v>1.2503612056859998</v>
      </c>
      <c r="G343" s="35">
        <f>'2009'!R342</f>
        <v>1.8558851084216998</v>
      </c>
      <c r="H343" s="35">
        <f>'2010'!R342</f>
        <v>5.6863290361807506</v>
      </c>
      <c r="I343" s="35">
        <f>'2011'!R342</f>
        <v>1.8259911882899995</v>
      </c>
      <c r="J343" s="35">
        <f>'2012'!R342</f>
        <v>1.3354945639199998</v>
      </c>
      <c r="K343" s="35">
        <f>'2013'!R342</f>
        <v>0.19818737855167501</v>
      </c>
      <c r="L343" s="35">
        <f>'2014'!R342</f>
        <v>1.3314169147522501</v>
      </c>
      <c r="M343" s="35">
        <f>'2015'!R342</f>
        <v>1.3439007095078246</v>
      </c>
      <c r="N343" s="35">
        <f>'2016'!R342</f>
        <v>0.94403840205937484</v>
      </c>
      <c r="O343" s="35">
        <f>'2017'!R342</f>
        <v>2.0080068386201999</v>
      </c>
      <c r="P343" s="107">
        <f t="shared" si="186"/>
        <v>1.7779611345989772</v>
      </c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36"/>
      <c r="AE343" s="36"/>
      <c r="AF343" s="36"/>
      <c r="AG343" s="96">
        <f>'2008'!S342</f>
        <v>2.0114160403708357</v>
      </c>
      <c r="AH343" s="96">
        <f>'2009'!S342</f>
        <v>2.009351584569206</v>
      </c>
      <c r="AI343" s="96">
        <f>'2010'!S342</f>
        <v>7.7956339102252556</v>
      </c>
      <c r="AJ343" s="96">
        <f>'2011'!S342</f>
        <v>1.8689179001159224</v>
      </c>
      <c r="AK343" s="96">
        <f>'2012'!S342</f>
        <v>1.494105741066956</v>
      </c>
      <c r="AL343" s="96">
        <f>'2013'!S342</f>
        <v>0.26903309949443194</v>
      </c>
      <c r="AM343" s="96">
        <f>'2014'!S342</f>
        <v>1.8004675833112502</v>
      </c>
      <c r="AN343" s="96">
        <f>'2015'!S342</f>
        <v>1.7655197076186829E-2</v>
      </c>
      <c r="AO343" s="96">
        <f>'2016'!S342</f>
        <v>1.0114535345347613</v>
      </c>
      <c r="AP343" s="96">
        <f>'2017'!S342</f>
        <v>1.8274622812842745</v>
      </c>
      <c r="AQ343" s="106">
        <f t="shared" si="187"/>
        <v>2.0105496872049082</v>
      </c>
      <c r="AR343" s="36"/>
      <c r="AS343" s="38"/>
    </row>
    <row r="344" spans="2:55" x14ac:dyDescent="0.35">
      <c r="B344" s="4">
        <f>'2008'!G343</f>
        <v>2008</v>
      </c>
      <c r="C344" s="6">
        <v>12</v>
      </c>
      <c r="D344" s="2">
        <f t="shared" si="192"/>
        <v>6</v>
      </c>
      <c r="E344" s="2">
        <f t="shared" si="198"/>
        <v>340</v>
      </c>
      <c r="F344" s="35">
        <f>'2008'!R343</f>
        <v>1.4340359103839997</v>
      </c>
      <c r="G344" s="35">
        <f>'2009'!R343</f>
        <v>2.2401779420650501</v>
      </c>
      <c r="H344" s="35">
        <f>'2010'!R343</f>
        <v>5.337176918942399</v>
      </c>
      <c r="I344" s="35">
        <f>'2011'!R343</f>
        <v>1.9802189057972996</v>
      </c>
      <c r="J344" s="35">
        <f>'2012'!R343</f>
        <v>1.079681935734</v>
      </c>
      <c r="K344" s="35">
        <f>'2013'!R343</f>
        <v>1.6781064805991996</v>
      </c>
      <c r="L344" s="35">
        <f>'2014'!R343</f>
        <v>1.6146212525192249</v>
      </c>
      <c r="M344" s="35">
        <f>'2015'!R343</f>
        <v>1.4765291648035499</v>
      </c>
      <c r="N344" s="35">
        <f>'2016'!R343</f>
        <v>1.5924800227247995</v>
      </c>
      <c r="O344" s="35">
        <f>'2017'!R343</f>
        <v>2.1915744758663998</v>
      </c>
      <c r="P344" s="107">
        <f t="shared" si="186"/>
        <v>2.0624603009435925</v>
      </c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  <c r="AC344" s="94"/>
      <c r="AD344" s="36"/>
      <c r="AE344" s="36"/>
      <c r="AF344" s="36"/>
      <c r="AG344" s="96">
        <f>'2008'!S343</f>
        <v>2.0708949306668054</v>
      </c>
      <c r="AH344" s="96">
        <f>'2009'!S343</f>
        <v>1.7611151295465541</v>
      </c>
      <c r="AI344" s="96">
        <f>'2010'!S343</f>
        <v>6.3251402942994375</v>
      </c>
      <c r="AJ344" s="96">
        <f>'2011'!S343</f>
        <v>2.1695196753694992</v>
      </c>
      <c r="AK344" s="96">
        <f>'2012'!S343</f>
        <v>1.0320435959553569</v>
      </c>
      <c r="AL344" s="96">
        <f>'2013'!S343</f>
        <v>1.7129593357652477</v>
      </c>
      <c r="AM344" s="96">
        <f>'2014'!S343</f>
        <v>1.8089836219589543</v>
      </c>
      <c r="AN344" s="96">
        <f>'2015'!S343</f>
        <v>1.0595679584040263</v>
      </c>
      <c r="AO344" s="96">
        <f>'2016'!S343</f>
        <v>1.4052211972601492</v>
      </c>
      <c r="AP344" s="96">
        <f>'2017'!S343</f>
        <v>2.1439013593688054</v>
      </c>
      <c r="AQ344" s="106">
        <f t="shared" si="187"/>
        <v>2.1489347098594842</v>
      </c>
      <c r="AR344" s="36"/>
      <c r="AS344" s="38"/>
    </row>
    <row r="345" spans="2:55" x14ac:dyDescent="0.35">
      <c r="B345" s="4">
        <f>'2008'!G344</f>
        <v>2008</v>
      </c>
      <c r="C345" s="6">
        <v>12</v>
      </c>
      <c r="D345" s="2">
        <f t="shared" si="192"/>
        <v>7</v>
      </c>
      <c r="E345" s="2">
        <f t="shared" si="198"/>
        <v>341</v>
      </c>
      <c r="F345" s="35">
        <f>'2008'!R344</f>
        <v>1.3122147601800001</v>
      </c>
      <c r="G345" s="35">
        <f>'2009'!R344</f>
        <v>2.0021529993632994</v>
      </c>
      <c r="H345" s="35">
        <f>'2010'!R344</f>
        <v>4.9138600864421242</v>
      </c>
      <c r="I345" s="35">
        <f>'2011'!R344</f>
        <v>1.8859251412456495</v>
      </c>
      <c r="J345" s="35">
        <f>'2012'!R344</f>
        <v>1.0962135432</v>
      </c>
      <c r="K345" s="35">
        <f>'2013'!R344</f>
        <v>0.81715426289324999</v>
      </c>
      <c r="L345" s="35">
        <f>'2014'!R344</f>
        <v>0.62984540402279987</v>
      </c>
      <c r="M345" s="35">
        <f>'2015'!R344</f>
        <v>1.6846916200200002</v>
      </c>
      <c r="N345" s="35">
        <f>'2016'!R344</f>
        <v>1.5119829798347999</v>
      </c>
      <c r="O345" s="35">
        <f>'2017'!R344</f>
        <v>1.7666055876734998</v>
      </c>
      <c r="P345" s="107">
        <f t="shared" si="186"/>
        <v>1.7620646384875425</v>
      </c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4"/>
      <c r="AD345" s="36"/>
      <c r="AE345" s="36"/>
      <c r="AF345" s="36"/>
      <c r="AG345" s="96">
        <f>'2008'!S344</f>
        <v>1.7080364001926471</v>
      </c>
      <c r="AH345" s="96">
        <f>'2009'!S344</f>
        <v>1.1272799711990709</v>
      </c>
      <c r="AI345" s="96">
        <f>'2010'!S344</f>
        <v>3.8760962109974124</v>
      </c>
      <c r="AJ345" s="96">
        <f>'2011'!S344</f>
        <v>2.0479090568352651</v>
      </c>
      <c r="AK345" s="96">
        <f>'2012'!S344</f>
        <v>0.8612776948393045</v>
      </c>
      <c r="AL345" s="96">
        <f>'2013'!S344</f>
        <v>0.66833431035584034</v>
      </c>
      <c r="AM345" s="96">
        <f>'2014'!S344</f>
        <v>0.76384574431781871</v>
      </c>
      <c r="AN345" s="96">
        <f>'2015'!S344</f>
        <v>1.665338087709922</v>
      </c>
      <c r="AO345" s="96">
        <f>'2016'!S344</f>
        <v>0.88582828349312004</v>
      </c>
      <c r="AP345" s="96">
        <f>'2017'!S344</f>
        <v>0.97032937441534362</v>
      </c>
      <c r="AQ345" s="106">
        <f t="shared" si="187"/>
        <v>1.4574275134355745</v>
      </c>
      <c r="AR345" s="36"/>
      <c r="AS345" s="38"/>
    </row>
    <row r="346" spans="2:55" x14ac:dyDescent="0.35">
      <c r="B346" s="4">
        <f>'2008'!G345</f>
        <v>2008</v>
      </c>
      <c r="C346" s="6">
        <v>12</v>
      </c>
      <c r="D346" s="2">
        <f t="shared" si="192"/>
        <v>8</v>
      </c>
      <c r="E346" s="2">
        <f t="shared" si="198"/>
        <v>342</v>
      </c>
      <c r="F346" s="35">
        <f>'2008'!R345</f>
        <v>1.4304260673989999</v>
      </c>
      <c r="G346" s="35">
        <f>'2009'!R345</f>
        <v>1.8382793884919997</v>
      </c>
      <c r="H346" s="35">
        <f>'2010'!R345</f>
        <v>5.0896190439496491</v>
      </c>
      <c r="I346" s="35">
        <f>'2011'!R345</f>
        <v>1.2902286062933999</v>
      </c>
      <c r="J346" s="35">
        <f>'2012'!R345</f>
        <v>1.2265178244187498</v>
      </c>
      <c r="K346" s="35">
        <f>'2013'!R345</f>
        <v>0.31723987741320003</v>
      </c>
      <c r="L346" s="35">
        <f>'2014'!R345</f>
        <v>0.88178002945919987</v>
      </c>
      <c r="M346" s="35">
        <f>'2015'!R345</f>
        <v>1.8198844144565998</v>
      </c>
      <c r="N346" s="35">
        <f>'2016'!R345</f>
        <v>1.6850476929675</v>
      </c>
      <c r="O346" s="35">
        <f>'2017'!R345</f>
        <v>1.551048234040125</v>
      </c>
      <c r="P346" s="107">
        <f t="shared" si="186"/>
        <v>1.7130071178889423</v>
      </c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  <c r="AC346" s="94"/>
      <c r="AD346" s="36"/>
      <c r="AE346" s="36"/>
      <c r="AF346" s="36"/>
      <c r="AG346" s="96">
        <f>'2008'!S345</f>
        <v>2.1871523617271906</v>
      </c>
      <c r="AH346" s="96">
        <f>'2009'!S345</f>
        <v>0.98372802220700162</v>
      </c>
      <c r="AI346" s="96">
        <f>'2010'!S345</f>
        <v>5.5389491386587668</v>
      </c>
      <c r="AJ346" s="96">
        <f>'2011'!S345</f>
        <v>1.2611638811414185</v>
      </c>
      <c r="AK346" s="96">
        <f>'2012'!S345</f>
        <v>0.74909256125856349</v>
      </c>
      <c r="AL346" s="96">
        <f>'2013'!S345</f>
        <v>0.27859191417540502</v>
      </c>
      <c r="AM346" s="96">
        <f>'2014'!S345</f>
        <v>1.0842230498037091</v>
      </c>
      <c r="AN346" s="96">
        <f>'2015'!S345</f>
        <v>2.0251881243556791</v>
      </c>
      <c r="AO346" s="96">
        <f>'2016'!S345</f>
        <v>1.5874562745724976</v>
      </c>
      <c r="AP346" s="96">
        <f>'2017'!S345</f>
        <v>0.32875045138570769</v>
      </c>
      <c r="AQ346" s="106">
        <f t="shared" si="187"/>
        <v>1.602429577928594</v>
      </c>
      <c r="AR346" s="36"/>
      <c r="AS346" s="38"/>
    </row>
    <row r="347" spans="2:55" x14ac:dyDescent="0.35">
      <c r="B347" s="4">
        <f>'2008'!G346</f>
        <v>2008</v>
      </c>
      <c r="C347" s="6">
        <v>12</v>
      </c>
      <c r="D347" s="2">
        <f t="shared" si="192"/>
        <v>9</v>
      </c>
      <c r="E347" s="2">
        <f t="shared" si="198"/>
        <v>343</v>
      </c>
      <c r="F347" s="35">
        <f>'2008'!R346</f>
        <v>0.86147797783049995</v>
      </c>
      <c r="G347" s="35">
        <f>'2009'!R346</f>
        <v>0.48664366951049992</v>
      </c>
      <c r="H347" s="35">
        <f>'2010'!R346</f>
        <v>5.0044093142076003</v>
      </c>
      <c r="I347" s="35">
        <f>'2011'!R346</f>
        <v>0.28606163899499998</v>
      </c>
      <c r="J347" s="35">
        <f>'2012'!R346</f>
        <v>1.2237551894812495</v>
      </c>
      <c r="K347" s="35">
        <f>'2013'!R346</f>
        <v>0.80991665049209971</v>
      </c>
      <c r="L347" s="35">
        <f>'2014'!R346</f>
        <v>1.4892904508906246</v>
      </c>
      <c r="M347" s="35">
        <f>'2015'!R346</f>
        <v>1.9857123746745748</v>
      </c>
      <c r="N347" s="35">
        <f>'2016'!R346</f>
        <v>1.3798220851542746</v>
      </c>
      <c r="O347" s="35">
        <f>'2017'!R346</f>
        <v>0.51875211780809993</v>
      </c>
      <c r="P347" s="107">
        <f t="shared" si="186"/>
        <v>1.4045841469044527</v>
      </c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4"/>
      <c r="AD347" s="36"/>
      <c r="AE347" s="36"/>
      <c r="AF347" s="36"/>
      <c r="AG347" s="96">
        <f>'2008'!S346</f>
        <v>1.2425771838279653</v>
      </c>
      <c r="AH347" s="96">
        <f>'2009'!S346</f>
        <v>0.51773744062310756</v>
      </c>
      <c r="AI347" s="96">
        <f>'2010'!S346</f>
        <v>5.1917481537824832</v>
      </c>
      <c r="AJ347" s="96">
        <f>'2011'!S346</f>
        <v>0.29206955640625004</v>
      </c>
      <c r="AK347" s="96">
        <f>'2012'!S346</f>
        <v>0.74760738203216504</v>
      </c>
      <c r="AL347" s="96">
        <f>'2013'!S346</f>
        <v>-0.74878718280254231</v>
      </c>
      <c r="AM347" s="96">
        <f>'2014'!S346</f>
        <v>1.3546691114645111</v>
      </c>
      <c r="AN347" s="96">
        <f>'2015'!S346</f>
        <v>2.3438036474839823</v>
      </c>
      <c r="AO347" s="96">
        <f>'2016'!S346</f>
        <v>0.42159247139627004</v>
      </c>
      <c r="AP347" s="96">
        <f>'2017'!S346</f>
        <v>1.0142749846310524</v>
      </c>
      <c r="AQ347" s="106">
        <f t="shared" si="187"/>
        <v>1.2377292748845243</v>
      </c>
      <c r="AR347" s="36"/>
      <c r="AS347" s="38"/>
    </row>
    <row r="348" spans="2:55" x14ac:dyDescent="0.35">
      <c r="B348" s="4">
        <f>'2008'!G347</f>
        <v>2008</v>
      </c>
      <c r="C348" s="6">
        <v>12</v>
      </c>
      <c r="D348" s="2">
        <f t="shared" si="192"/>
        <v>10</v>
      </c>
      <c r="E348" s="2">
        <f t="shared" si="198"/>
        <v>344</v>
      </c>
      <c r="F348" s="35">
        <f>'2008'!R347</f>
        <v>1.1331665481239999</v>
      </c>
      <c r="G348" s="35">
        <f>'2009'!R347</f>
        <v>1.308198625683525</v>
      </c>
      <c r="H348" s="35">
        <f>'2010'!R347</f>
        <v>4.462462850166899</v>
      </c>
      <c r="I348" s="35">
        <f>'2011'!R347</f>
        <v>0.68858307465862489</v>
      </c>
      <c r="J348" s="35">
        <f>'2012'!R347</f>
        <v>1.2303891968444998</v>
      </c>
      <c r="K348" s="35">
        <f>'2013'!R347</f>
        <v>1.1699820352199997</v>
      </c>
      <c r="L348" s="35">
        <f>'2014'!R347</f>
        <v>0.12317668307999997</v>
      </c>
      <c r="M348" s="35">
        <f>'2015'!R347</f>
        <v>1.8374922217104748</v>
      </c>
      <c r="N348" s="35">
        <f>'2016'!R347</f>
        <v>1.3854854867761499</v>
      </c>
      <c r="O348" s="35">
        <f>'2017'!R347</f>
        <v>1.7248223918247751</v>
      </c>
      <c r="P348" s="107">
        <f t="shared" si="186"/>
        <v>1.5063759114088948</v>
      </c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4"/>
      <c r="AD348" s="36"/>
      <c r="AE348" s="36"/>
      <c r="AF348" s="36"/>
      <c r="AG348" s="96">
        <f>'2008'!S347</f>
        <v>0.95528034130885675</v>
      </c>
      <c r="AH348" s="96">
        <f>'2009'!S347</f>
        <v>0.30818452911024274</v>
      </c>
      <c r="AI348" s="96">
        <f>'2010'!S347</f>
        <v>4.3682973471435229</v>
      </c>
      <c r="AJ348" s="96">
        <f>'2011'!S347</f>
        <v>0.43922884439892312</v>
      </c>
      <c r="AK348" s="96">
        <f>'2012'!S347</f>
        <v>1.0659529986113543</v>
      </c>
      <c r="AL348" s="96">
        <f>'2013'!S347</f>
        <v>-0.20425030492261134</v>
      </c>
      <c r="AM348" s="96">
        <f>'2014'!S347</f>
        <v>0.35195103370138797</v>
      </c>
      <c r="AN348" s="96">
        <f>'2015'!S347</f>
        <v>2.0478615422959554</v>
      </c>
      <c r="AO348" s="96">
        <f>'2016'!S347</f>
        <v>0.4800506317058153</v>
      </c>
      <c r="AP348" s="96">
        <f>'2017'!S347</f>
        <v>1.8588772151561337</v>
      </c>
      <c r="AQ348" s="106">
        <f t="shared" si="187"/>
        <v>1.1671434178509581</v>
      </c>
      <c r="AR348" s="36"/>
      <c r="AS348" s="38"/>
    </row>
    <row r="349" spans="2:55" x14ac:dyDescent="0.35">
      <c r="B349" s="4">
        <f>'2008'!G348</f>
        <v>2008</v>
      </c>
      <c r="C349" s="6">
        <v>12</v>
      </c>
      <c r="D349" s="2">
        <f t="shared" si="192"/>
        <v>11</v>
      </c>
      <c r="E349" s="2">
        <f t="shared" si="198"/>
        <v>345</v>
      </c>
      <c r="F349" s="35">
        <f>'2008'!R348</f>
        <v>1.2548403577980001</v>
      </c>
      <c r="G349" s="35">
        <f>'2009'!R348</f>
        <v>0.88275542376779981</v>
      </c>
      <c r="H349" s="35">
        <f>'2010'!R348</f>
        <v>4.37817105192675</v>
      </c>
      <c r="I349" s="35">
        <f>'2011'!R348</f>
        <v>1.5198760120269001</v>
      </c>
      <c r="J349" s="35">
        <f>'2012'!R348</f>
        <v>1.2935319809759998</v>
      </c>
      <c r="K349" s="35">
        <f>'2013'!R348</f>
        <v>0.16845725197582495</v>
      </c>
      <c r="L349" s="35">
        <f>'2014'!R348</f>
        <v>1.8149896392662244</v>
      </c>
      <c r="M349" s="35">
        <f>'2015'!R348</f>
        <v>1.7678859768791999</v>
      </c>
      <c r="N349" s="35">
        <f>'2016'!R348</f>
        <v>1.4504301228057748</v>
      </c>
      <c r="O349" s="35">
        <f>'2017'!R348</f>
        <v>0.91022706558629984</v>
      </c>
      <c r="P349" s="107">
        <f t="shared" si="186"/>
        <v>1.5441164883008773</v>
      </c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4"/>
      <c r="AD349" s="36"/>
      <c r="AE349" s="36"/>
      <c r="AF349" s="36"/>
      <c r="AG349" s="96">
        <f>'2008'!S348</f>
        <v>0.88988690501987733</v>
      </c>
      <c r="AH349" s="96">
        <f>'2009'!S348</f>
        <v>0.65330558282291873</v>
      </c>
      <c r="AI349" s="96">
        <f>'2010'!S348</f>
        <v>3.4521707136401871</v>
      </c>
      <c r="AJ349" s="96">
        <f>'2011'!S348</f>
        <v>1.0378022111180467</v>
      </c>
      <c r="AK349" s="96">
        <f>'2012'!S348</f>
        <v>1.0383271391268389</v>
      </c>
      <c r="AL349" s="96">
        <f>'2013'!S348</f>
        <v>-0.21951808973076853</v>
      </c>
      <c r="AM349" s="96">
        <f>'2014'!S348</f>
        <v>1.9311238253148149</v>
      </c>
      <c r="AN349" s="96">
        <f>'2015'!S348</f>
        <v>1.7518068103722273</v>
      </c>
      <c r="AO349" s="96">
        <f>'2016'!S348</f>
        <v>1.2286163049117171</v>
      </c>
      <c r="AP349" s="96">
        <f>'2017'!S348</f>
        <v>1.4490341654881898</v>
      </c>
      <c r="AQ349" s="106">
        <f t="shared" si="187"/>
        <v>1.321255556808405</v>
      </c>
      <c r="AR349" s="36"/>
      <c r="AS349" s="38"/>
    </row>
    <row r="350" spans="2:55" x14ac:dyDescent="0.35">
      <c r="B350" s="4">
        <f>'2008'!G349</f>
        <v>2008</v>
      </c>
      <c r="C350" s="6">
        <v>12</v>
      </c>
      <c r="D350" s="2">
        <f t="shared" si="192"/>
        <v>12</v>
      </c>
      <c r="E350" s="2">
        <f t="shared" si="198"/>
        <v>346</v>
      </c>
      <c r="F350" s="35">
        <f>'2008'!R349</f>
        <v>0.96655387680000004</v>
      </c>
      <c r="G350" s="35">
        <f>'2009'!R349</f>
        <v>1.3211656973774999</v>
      </c>
      <c r="H350" s="35">
        <f>'2010'!R349</f>
        <v>3.8877574293886492</v>
      </c>
      <c r="I350" s="35">
        <f>'2011'!R349</f>
        <v>1.4659208922111</v>
      </c>
      <c r="J350" s="35">
        <f>'2012'!R349</f>
        <v>0.71987636147400014</v>
      </c>
      <c r="K350" s="35">
        <f>'2013'!R349</f>
        <v>0.34163554010039993</v>
      </c>
      <c r="L350" s="35">
        <f>'2014'!R349</f>
        <v>0.86313261198239988</v>
      </c>
      <c r="M350" s="35">
        <f>'2015'!R349</f>
        <v>1.726187992970325</v>
      </c>
      <c r="N350" s="35">
        <f>'2016'!R349</f>
        <v>1.3219726323468002</v>
      </c>
      <c r="O350" s="35">
        <f>'2017'!R349</f>
        <v>1.3950373277685</v>
      </c>
      <c r="P350" s="107">
        <f t="shared" si="186"/>
        <v>1.4009240362419673</v>
      </c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  <c r="AC350" s="94"/>
      <c r="AD350" s="36"/>
      <c r="AE350" s="36"/>
      <c r="AF350" s="36"/>
      <c r="AG350" s="96">
        <f>'2008'!S349</f>
        <v>0.55508290097943147</v>
      </c>
      <c r="AH350" s="96">
        <f>'2009'!S349</f>
        <v>0.96304329452268844</v>
      </c>
      <c r="AI350" s="96">
        <f>'2010'!S349</f>
        <v>3.0779881873382533</v>
      </c>
      <c r="AJ350" s="96">
        <f>'2011'!S349</f>
        <v>1.0850848015081391</v>
      </c>
      <c r="AK350" s="96">
        <f>'2012'!S349</f>
        <v>0.72690291336993496</v>
      </c>
      <c r="AL350" s="96">
        <f>'2013'!S349</f>
        <v>-0.57767978372119311</v>
      </c>
      <c r="AM350" s="96">
        <f>'2014'!S349</f>
        <v>0.89369172339771075</v>
      </c>
      <c r="AN350" s="96">
        <f>'2015'!S349</f>
        <v>1.6126393744986951</v>
      </c>
      <c r="AO350" s="96">
        <f>'2016'!S349</f>
        <v>1.0214129777169487</v>
      </c>
      <c r="AP350" s="96">
        <f>'2017'!S349</f>
        <v>2.0359554024208029</v>
      </c>
      <c r="AQ350" s="106">
        <f t="shared" si="187"/>
        <v>1.1394121792031413</v>
      </c>
      <c r="AR350" s="36"/>
      <c r="AS350" s="38"/>
    </row>
    <row r="351" spans="2:55" x14ac:dyDescent="0.35">
      <c r="B351" s="4">
        <f>'2008'!G350</f>
        <v>2008</v>
      </c>
      <c r="C351" s="6">
        <v>12</v>
      </c>
      <c r="D351" s="2">
        <f t="shared" si="192"/>
        <v>13</v>
      </c>
      <c r="E351" s="2">
        <f t="shared" si="198"/>
        <v>347</v>
      </c>
      <c r="F351" s="35">
        <f>'2008'!R350</f>
        <v>0.99643453628400003</v>
      </c>
      <c r="G351" s="35">
        <f>'2009'!R350</f>
        <v>1.5519316633012499</v>
      </c>
      <c r="H351" s="35">
        <f>'2010'!R350</f>
        <v>3.3961461739092003</v>
      </c>
      <c r="I351" s="35">
        <f>'2011'!R350</f>
        <v>1.6236400891443001</v>
      </c>
      <c r="J351" s="35">
        <f>'2012'!R350</f>
        <v>1.2244255888927498</v>
      </c>
      <c r="K351" s="35">
        <f>'2013'!R350</f>
        <v>0.2099622197904</v>
      </c>
      <c r="L351" s="35">
        <f>'2014'!R350</f>
        <v>0.13459741591162497</v>
      </c>
      <c r="M351" s="35">
        <f>'2015'!R350</f>
        <v>0.79176012254774997</v>
      </c>
      <c r="N351" s="35">
        <f>'2016'!R350</f>
        <v>1.0040862983582246</v>
      </c>
      <c r="O351" s="35">
        <f>'2017'!R350</f>
        <v>1.9059970960799997</v>
      </c>
      <c r="P351" s="107">
        <f t="shared" si="186"/>
        <v>1.28389812042195</v>
      </c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  <c r="AC351" s="94"/>
      <c r="AD351" s="36"/>
      <c r="AE351" s="36"/>
      <c r="AF351" s="36"/>
      <c r="AG351" s="96">
        <f>'2008'!S350</f>
        <v>0.68108791286776182</v>
      </c>
      <c r="AH351" s="96">
        <f>'2009'!S350</f>
        <v>0.83689775912846209</v>
      </c>
      <c r="AI351" s="96">
        <f>'2010'!S350</f>
        <v>1.4454247295172453</v>
      </c>
      <c r="AJ351" s="96">
        <f>'2011'!S350</f>
        <v>1.4403120196975425</v>
      </c>
      <c r="AK351" s="96">
        <f>'2012'!S350</f>
        <v>1.1248643821010054</v>
      </c>
      <c r="AL351" s="96">
        <f>'2013'!S350</f>
        <v>-0.27377406442291696</v>
      </c>
      <c r="AM351" s="96">
        <f>'2014'!S350</f>
        <v>0.36484946974531512</v>
      </c>
      <c r="AN351" s="96">
        <f>'2015'!S350</f>
        <v>0.81709337299242979</v>
      </c>
      <c r="AO351" s="96">
        <f>'2016'!S350</f>
        <v>0.85509947509285178</v>
      </c>
      <c r="AP351" s="96">
        <f>'2017'!S350</f>
        <v>0.7421082068934246</v>
      </c>
      <c r="AQ351" s="106">
        <f t="shared" si="187"/>
        <v>0.8033963263613122</v>
      </c>
      <c r="AR351" s="36"/>
      <c r="AS351" s="38"/>
    </row>
    <row r="352" spans="2:55" x14ac:dyDescent="0.35">
      <c r="B352" s="4">
        <f>'2008'!G351</f>
        <v>2008</v>
      </c>
      <c r="C352" s="6">
        <v>12</v>
      </c>
      <c r="D352" s="2">
        <f t="shared" si="192"/>
        <v>14</v>
      </c>
      <c r="E352" s="2">
        <f t="shared" si="198"/>
        <v>348</v>
      </c>
      <c r="F352" s="35">
        <f>'2008'!R351</f>
        <v>1.1989835628749999</v>
      </c>
      <c r="G352" s="35">
        <f>'2009'!R351</f>
        <v>1.9063617638917496</v>
      </c>
      <c r="H352" s="35">
        <f>'2010'!R351</f>
        <v>3.3274820489834998</v>
      </c>
      <c r="I352" s="35">
        <f>'2011'!R351</f>
        <v>1.4943477917990999</v>
      </c>
      <c r="J352" s="35">
        <f>'2012'!R351</f>
        <v>1.0528291241415</v>
      </c>
      <c r="K352" s="35">
        <f>'2013'!R351</f>
        <v>0.45426264123239996</v>
      </c>
      <c r="L352" s="35">
        <f>'2014'!R351</f>
        <v>0.20219246250839995</v>
      </c>
      <c r="M352" s="35">
        <f>'2015'!R351</f>
        <v>0.70147721279024999</v>
      </c>
      <c r="N352" s="35">
        <f>'2016'!R351</f>
        <v>9.1780257893624997E-2</v>
      </c>
      <c r="O352" s="35">
        <f>'2017'!R351</f>
        <v>2.3145927678766496</v>
      </c>
      <c r="P352" s="107">
        <f t="shared" si="186"/>
        <v>1.2744309633992175</v>
      </c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4"/>
      <c r="AD352" s="36"/>
      <c r="AE352" s="36"/>
      <c r="AF352" s="36"/>
      <c r="AG352" s="96">
        <f>'2008'!S351</f>
        <v>1.4177404177120221</v>
      </c>
      <c r="AH352" s="96">
        <f>'2009'!S351</f>
        <v>1.68896643993685</v>
      </c>
      <c r="AI352" s="96">
        <f>'2010'!S351</f>
        <v>1.0328911808609453</v>
      </c>
      <c r="AJ352" s="96">
        <f>'2011'!S351</f>
        <v>1.4670679953671242</v>
      </c>
      <c r="AK352" s="96">
        <f>'2012'!S351</f>
        <v>0.98106549334014215</v>
      </c>
      <c r="AL352" s="96">
        <f>'2013'!S351</f>
        <v>4.0456377292179824E-2</v>
      </c>
      <c r="AM352" s="96">
        <f>'2014'!S351</f>
        <v>0.31420535871414279</v>
      </c>
      <c r="AN352" s="96">
        <f>'2015'!S351</f>
        <v>0.76871198964744969</v>
      </c>
      <c r="AO352" s="96">
        <f>'2016'!S351</f>
        <v>0.18580341916628196</v>
      </c>
      <c r="AP352" s="96">
        <f>'2017'!S351</f>
        <v>2.1441719898079095</v>
      </c>
      <c r="AQ352" s="106">
        <f t="shared" si="187"/>
        <v>1.0041080661845048</v>
      </c>
      <c r="AR352" s="36"/>
      <c r="AS352" s="38"/>
    </row>
    <row r="353" spans="2:45" x14ac:dyDescent="0.35">
      <c r="B353" s="4">
        <f>'2008'!G352</f>
        <v>2008</v>
      </c>
      <c r="C353" s="6">
        <v>12</v>
      </c>
      <c r="D353" s="2">
        <f t="shared" si="192"/>
        <v>15</v>
      </c>
      <c r="E353" s="2">
        <f t="shared" si="198"/>
        <v>349</v>
      </c>
      <c r="F353" s="35">
        <f>'2008'!R352</f>
        <v>0.97670563931699994</v>
      </c>
      <c r="G353" s="35">
        <f>'2009'!R352</f>
        <v>1.7837712505535994</v>
      </c>
      <c r="H353" s="35">
        <f>'2010'!R352</f>
        <v>3.6497781622512</v>
      </c>
      <c r="I353" s="35">
        <f>'2011'!R352</f>
        <v>1.2316315230799502</v>
      </c>
      <c r="J353" s="35">
        <f>'2012'!R352</f>
        <v>1.3328608519462497</v>
      </c>
      <c r="K353" s="35">
        <f>'2013'!R352</f>
        <v>0.21541578394079999</v>
      </c>
      <c r="L353" s="35">
        <f>'2014'!R352</f>
        <v>0.53576454653700012</v>
      </c>
      <c r="M353" s="35">
        <f>'2015'!R352</f>
        <v>1.6966286586254999</v>
      </c>
      <c r="N353" s="35">
        <f>'2016'!R352</f>
        <v>2.7133986437249995E-2</v>
      </c>
      <c r="O353" s="35">
        <f>'2017'!R352</f>
        <v>2.1819344761235993</v>
      </c>
      <c r="P353" s="107">
        <f t="shared" si="186"/>
        <v>1.363162487881215</v>
      </c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4"/>
      <c r="AD353" s="36"/>
      <c r="AE353" s="36"/>
      <c r="AF353" s="36"/>
      <c r="AG353" s="96">
        <f>'2008'!S352</f>
        <v>0.72709844540855539</v>
      </c>
      <c r="AH353" s="96">
        <f>'2009'!S352</f>
        <v>1.3819089647114287</v>
      </c>
      <c r="AI353" s="96">
        <f>'2010'!S352</f>
        <v>2.8759180623590361</v>
      </c>
      <c r="AJ353" s="96">
        <f>'2011'!S352</f>
        <v>1.3115558005151451</v>
      </c>
      <c r="AK353" s="96">
        <f>'2012'!S352</f>
        <v>1.0070613552265182</v>
      </c>
      <c r="AL353" s="96">
        <f>'2013'!S352</f>
        <v>-0.19883903074521841</v>
      </c>
      <c r="AM353" s="96">
        <f>'2014'!S352</f>
        <v>0.58415198935024315</v>
      </c>
      <c r="AN353" s="96">
        <f>'2015'!S352</f>
        <v>1.7943869820621776</v>
      </c>
      <c r="AO353" s="96">
        <f>'2016'!S352</f>
        <v>0.10976770143394823</v>
      </c>
      <c r="AP353" s="96">
        <f>'2017'!S352</f>
        <v>1.7219883445939848</v>
      </c>
      <c r="AQ353" s="106">
        <f t="shared" si="187"/>
        <v>1.1314998614915819</v>
      </c>
      <c r="AR353" s="36"/>
      <c r="AS353" s="38"/>
    </row>
    <row r="354" spans="2:45" x14ac:dyDescent="0.35">
      <c r="B354" s="4">
        <f>'2008'!G353</f>
        <v>2008</v>
      </c>
      <c r="C354" s="6">
        <v>12</v>
      </c>
      <c r="D354" s="2">
        <f t="shared" si="192"/>
        <v>16</v>
      </c>
      <c r="E354" s="2">
        <f t="shared" si="198"/>
        <v>350</v>
      </c>
      <c r="F354" s="35">
        <f>'2008'!R353</f>
        <v>1.067747352804</v>
      </c>
      <c r="G354" s="35">
        <f>'2009'!R353</f>
        <v>1.9010258265977997</v>
      </c>
      <c r="H354" s="35">
        <f>'2010'!R353</f>
        <v>3.852480177425849</v>
      </c>
      <c r="I354" s="35">
        <f>'2011'!R353</f>
        <v>1.6267484831922001</v>
      </c>
      <c r="J354" s="35">
        <f>'2012'!R353</f>
        <v>1.1785768994699999</v>
      </c>
      <c r="K354" s="35">
        <f>'2013'!R353</f>
        <v>0.28712445535139991</v>
      </c>
      <c r="L354" s="35">
        <f>'2014'!R353</f>
        <v>1.6745300348009995</v>
      </c>
      <c r="M354" s="35">
        <f>'2015'!R353</f>
        <v>0.91830648354884981</v>
      </c>
      <c r="N354" s="35">
        <f>'2016'!R353</f>
        <v>0.81632375343914998</v>
      </c>
      <c r="O354" s="35">
        <f>'2017'!R353</f>
        <v>2.3248213930368</v>
      </c>
      <c r="P354" s="107">
        <f t="shared" si="186"/>
        <v>1.5647684859667048</v>
      </c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4"/>
      <c r="AD354" s="36"/>
      <c r="AE354" s="36"/>
      <c r="AF354" s="36"/>
      <c r="AG354" s="96">
        <f>'2008'!S353</f>
        <v>0.48692257566840347</v>
      </c>
      <c r="AH354" s="96">
        <f>'2009'!S353</f>
        <v>1.220396298594085</v>
      </c>
      <c r="AI354" s="96">
        <f>'2010'!S353</f>
        <v>3.5011361160049144</v>
      </c>
      <c r="AJ354" s="96">
        <f>'2011'!S353</f>
        <v>1.6083137613744389</v>
      </c>
      <c r="AK354" s="96">
        <f>'2012'!S353</f>
        <v>0.66179648160229254</v>
      </c>
      <c r="AL354" s="96">
        <f>'2013'!S353</f>
        <v>9.3127535538538447E-3</v>
      </c>
      <c r="AM354" s="96">
        <f>'2014'!S353</f>
        <v>1.6526488883200681</v>
      </c>
      <c r="AN354" s="96">
        <f>'2015'!S353</f>
        <v>0.89752077583610612</v>
      </c>
      <c r="AO354" s="96">
        <f>'2016'!S353</f>
        <v>-0.29885365007178405</v>
      </c>
      <c r="AP354" s="96">
        <f>'2017'!S353</f>
        <v>2.2099050968126921</v>
      </c>
      <c r="AQ354" s="106">
        <f t="shared" si="187"/>
        <v>1.1949099097695071</v>
      </c>
      <c r="AR354" s="36"/>
      <c r="AS354" s="38"/>
    </row>
    <row r="355" spans="2:45" x14ac:dyDescent="0.35">
      <c r="B355" s="4">
        <f>'2008'!G354</f>
        <v>2008</v>
      </c>
      <c r="C355" s="6">
        <v>12</v>
      </c>
      <c r="D355" s="2">
        <f t="shared" si="192"/>
        <v>17</v>
      </c>
      <c r="E355" s="2">
        <f t="shared" si="198"/>
        <v>351</v>
      </c>
      <c r="F355" s="35">
        <f>'2008'!R354</f>
        <v>0.95877429681600002</v>
      </c>
      <c r="G355" s="35">
        <f>'2009'!R354</f>
        <v>1.7772141058334996</v>
      </c>
      <c r="H355" s="35">
        <f>'2010'!R354</f>
        <v>4.1930267482257744</v>
      </c>
      <c r="I355" s="35">
        <f>'2011'!R354</f>
        <v>0.31894509848039998</v>
      </c>
      <c r="J355" s="35">
        <f>'2012'!R354</f>
        <v>1.0805659789139999</v>
      </c>
      <c r="K355" s="35">
        <f>'2013'!R354</f>
        <v>1.2664067121867748</v>
      </c>
      <c r="L355" s="35">
        <f>'2014'!R354</f>
        <v>1.6854816108283499</v>
      </c>
      <c r="M355" s="35">
        <f>'2015'!R354</f>
        <v>0.56031295224029998</v>
      </c>
      <c r="N355" s="35">
        <f>'2016'!R354</f>
        <v>0.191424816576</v>
      </c>
      <c r="O355" s="35">
        <f>'2017'!R354</f>
        <v>2.2828956452252993</v>
      </c>
      <c r="P355" s="107">
        <f t="shared" si="186"/>
        <v>1.4315047965326397</v>
      </c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4"/>
      <c r="AD355" s="36"/>
      <c r="AE355" s="36"/>
      <c r="AF355" s="36"/>
      <c r="AG355" s="96">
        <f>'2008'!S354</f>
        <v>0.44108439721856324</v>
      </c>
      <c r="AH355" s="96">
        <f>'2009'!S354</f>
        <v>1.1156841459754898</v>
      </c>
      <c r="AI355" s="96">
        <f>'2010'!S354</f>
        <v>3.272149378470036</v>
      </c>
      <c r="AJ355" s="96">
        <f>'2011'!S354</f>
        <v>0.28871295594680846</v>
      </c>
      <c r="AK355" s="96">
        <f>'2012'!S354</f>
        <v>0.62698514162656205</v>
      </c>
      <c r="AL355" s="96">
        <f>'2013'!S354</f>
        <v>0.74131395742073114</v>
      </c>
      <c r="AM355" s="96">
        <f>'2014'!S354</f>
        <v>1.6824491887827486</v>
      </c>
      <c r="AN355" s="96">
        <f>'2015'!S354</f>
        <v>0.46050859571827019</v>
      </c>
      <c r="AO355" s="96">
        <f>'2016'!S354</f>
        <v>-2.7175738482408975E-2</v>
      </c>
      <c r="AP355" s="96">
        <f>'2017'!S354</f>
        <v>2.7353352213102125</v>
      </c>
      <c r="AQ355" s="106">
        <f t="shared" si="187"/>
        <v>1.1337047243987013</v>
      </c>
      <c r="AR355" s="36"/>
      <c r="AS355" s="38"/>
    </row>
    <row r="356" spans="2:45" x14ac:dyDescent="0.35">
      <c r="B356" s="4">
        <f>'2008'!G355</f>
        <v>2008</v>
      </c>
      <c r="C356" s="6">
        <v>12</v>
      </c>
      <c r="D356" s="2">
        <f t="shared" si="192"/>
        <v>18</v>
      </c>
      <c r="E356" s="2">
        <f t="shared" si="198"/>
        <v>352</v>
      </c>
      <c r="F356" s="35">
        <f>'2008'!R355</f>
        <v>1.2548403577980001</v>
      </c>
      <c r="G356" s="35">
        <f>'2009'!R355</f>
        <v>1.62859687014105</v>
      </c>
      <c r="H356" s="35">
        <f>'2010'!R355</f>
        <v>3.7955112070689001</v>
      </c>
      <c r="I356" s="35">
        <f>'2011'!R355</f>
        <v>1.4254312234319999</v>
      </c>
      <c r="J356" s="35">
        <f>'2012'!R355</f>
        <v>0.96971433116849992</v>
      </c>
      <c r="K356" s="35">
        <f>'2013'!R355</f>
        <v>1.0999879164434998</v>
      </c>
      <c r="L356" s="35">
        <f>'2014'!R355</f>
        <v>0.7393448340542248</v>
      </c>
      <c r="M356" s="35">
        <f>'2015'!R355</f>
        <v>0</v>
      </c>
      <c r="N356" s="35">
        <f>'2016'!R355</f>
        <v>0.80245778172839988</v>
      </c>
      <c r="O356" s="35">
        <f>'2017'!R355</f>
        <v>1.9859261412268496</v>
      </c>
      <c r="P356" s="107">
        <f t="shared" si="186"/>
        <v>1.3701810663061424</v>
      </c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4"/>
      <c r="AD356" s="36"/>
      <c r="AE356" s="36"/>
      <c r="AF356" s="36"/>
      <c r="AG356" s="96">
        <f>'2008'!S355</f>
        <v>1.1601309493450476</v>
      </c>
      <c r="AH356" s="96">
        <f>'2009'!S355</f>
        <v>0.74449764775494676</v>
      </c>
      <c r="AI356" s="96">
        <f>'2010'!S355</f>
        <v>3.1373445061370333</v>
      </c>
      <c r="AJ356" s="96">
        <f>'2011'!S355</f>
        <v>1.3086969862122413</v>
      </c>
      <c r="AK356" s="96">
        <f>'2012'!S355</f>
        <v>0.23327416965109266</v>
      </c>
      <c r="AL356" s="96">
        <f>'2013'!S355</f>
        <v>0.75351083212328474</v>
      </c>
      <c r="AM356" s="96">
        <f>'2014'!S355</f>
        <v>0.62874461727355369</v>
      </c>
      <c r="AN356" s="96">
        <f>'2015'!S355</f>
        <v>0.20914153498871332</v>
      </c>
      <c r="AO356" s="96">
        <f>'2016'!S355</f>
        <v>-0.20245273354037541</v>
      </c>
      <c r="AP356" s="96">
        <f>'2017'!S355</f>
        <v>2.1355970236384465</v>
      </c>
      <c r="AQ356" s="106">
        <f t="shared" si="187"/>
        <v>1.0108485533583984</v>
      </c>
      <c r="AR356" s="36"/>
      <c r="AS356" s="38"/>
    </row>
    <row r="357" spans="2:45" x14ac:dyDescent="0.35">
      <c r="B357" s="4">
        <f>'2008'!G356</f>
        <v>2008</v>
      </c>
      <c r="C357" s="6">
        <v>12</v>
      </c>
      <c r="D357" s="2">
        <f t="shared" si="192"/>
        <v>19</v>
      </c>
      <c r="E357" s="2">
        <f t="shared" ref="E357:E369" si="199">E356+1</f>
        <v>353</v>
      </c>
      <c r="F357" s="35">
        <f>'2008'!R356</f>
        <v>1.09149864624</v>
      </c>
      <c r="G357" s="35">
        <f>'2009'!R356</f>
        <v>1.8185637521726998</v>
      </c>
      <c r="H357" s="35">
        <f>'2010'!R356</f>
        <v>4.1943040678371002</v>
      </c>
      <c r="I357" s="35">
        <f>'2011'!R356</f>
        <v>1.3905999221399996</v>
      </c>
      <c r="J357" s="35">
        <f>'2012'!R356</f>
        <v>0.98938429192350008</v>
      </c>
      <c r="K357" s="35">
        <f>'2013'!R356</f>
        <v>1.43455332121185</v>
      </c>
      <c r="L357" s="35">
        <f>'2014'!R356</f>
        <v>0.25982348298014996</v>
      </c>
      <c r="M357" s="35">
        <f>'2015'!R356</f>
        <v>1.5797463629870996</v>
      </c>
      <c r="N357" s="35">
        <f>'2016'!R356</f>
        <v>0.58195089134099987</v>
      </c>
      <c r="O357" s="35">
        <f>'2017'!R356</f>
        <v>2.1093867003946496</v>
      </c>
      <c r="P357" s="107">
        <f t="shared" si="186"/>
        <v>1.5449811439228047</v>
      </c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4"/>
      <c r="AD357" s="36"/>
      <c r="AE357" s="36"/>
      <c r="AF357" s="36"/>
      <c r="AG357" s="96">
        <f>'2008'!S356</f>
        <v>0.95243314948389346</v>
      </c>
      <c r="AH357" s="96">
        <f>'2009'!S356</f>
        <v>1.1134420559451661</v>
      </c>
      <c r="AI357" s="96">
        <f>'2010'!S356</f>
        <v>4.1917545523403019</v>
      </c>
      <c r="AJ357" s="96">
        <f>'2011'!S356</f>
        <v>1.0368185028367343</v>
      </c>
      <c r="AK357" s="96">
        <f>'2012'!S356</f>
        <v>0.62766338344452499</v>
      </c>
      <c r="AL357" s="96">
        <f>'2013'!S356</f>
        <v>0.82868660273621997</v>
      </c>
      <c r="AM357" s="96">
        <f>'2014'!S356</f>
        <v>0.30613114319732765</v>
      </c>
      <c r="AN357" s="96">
        <f>'2015'!S356</f>
        <v>1.564761303547634</v>
      </c>
      <c r="AO357" s="96">
        <f>'2016'!S356</f>
        <v>-0.44086746945820238</v>
      </c>
      <c r="AP357" s="96">
        <f>'2017'!S356</f>
        <v>2.3541362524523777</v>
      </c>
      <c r="AQ357" s="106">
        <f t="shared" si="187"/>
        <v>1.2534959476525978</v>
      </c>
      <c r="AR357" s="36"/>
      <c r="AS357" s="38"/>
    </row>
    <row r="358" spans="2:45" x14ac:dyDescent="0.35">
      <c r="B358" s="4">
        <f>'2008'!G357</f>
        <v>2008</v>
      </c>
      <c r="C358" s="6">
        <v>12</v>
      </c>
      <c r="D358" s="2">
        <f t="shared" si="192"/>
        <v>20</v>
      </c>
      <c r="E358" s="2">
        <f t="shared" si="199"/>
        <v>354</v>
      </c>
      <c r="F358" s="35">
        <f>'2008'!R357</f>
        <v>1.1609402380289999</v>
      </c>
      <c r="G358" s="35">
        <f>'2009'!R357</f>
        <v>1.80427638654615</v>
      </c>
      <c r="H358" s="35">
        <f>'2010'!R357</f>
        <v>4.0196615831956493</v>
      </c>
      <c r="I358" s="35">
        <f>'2011'!R357</f>
        <v>1.9044225169494</v>
      </c>
      <c r="J358" s="35">
        <f>'2012'!R357</f>
        <v>1.0470533753654998</v>
      </c>
      <c r="K358" s="35">
        <f>'2013'!R357</f>
        <v>1.3611288693293997</v>
      </c>
      <c r="L358" s="35">
        <f>'2014'!R357</f>
        <v>0.94777532625149963</v>
      </c>
      <c r="M358" s="35">
        <f>'2015'!R357</f>
        <v>1.6047367902803995</v>
      </c>
      <c r="N358" s="35">
        <f>'2016'!R357</f>
        <v>0.54639762145199988</v>
      </c>
      <c r="O358" s="35">
        <f>'2017'!R357</f>
        <v>1.8920330201330247</v>
      </c>
      <c r="P358" s="107">
        <f t="shared" si="186"/>
        <v>1.6288425727532023</v>
      </c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4"/>
      <c r="AD358" s="36"/>
      <c r="AE358" s="36"/>
      <c r="AF358" s="36"/>
      <c r="AG358" s="96">
        <f>'2008'!S357</f>
        <v>1.2246869601642967</v>
      </c>
      <c r="AH358" s="96">
        <f>'2009'!S357</f>
        <v>0.92466929256759611</v>
      </c>
      <c r="AI358" s="96">
        <f>'2010'!S357</f>
        <v>4.2201121698116992</v>
      </c>
      <c r="AJ358" s="96">
        <f>'2011'!S357</f>
        <v>2.4201794646654093</v>
      </c>
      <c r="AK358" s="96">
        <f>'2012'!S357</f>
        <v>0.58276164653310414</v>
      </c>
      <c r="AL358" s="96">
        <f>'2013'!S357</f>
        <v>0.33668981166004802</v>
      </c>
      <c r="AM358" s="96">
        <f>'2014'!S357</f>
        <v>0.95940240012942313</v>
      </c>
      <c r="AN358" s="96">
        <f>'2015'!S357</f>
        <v>1.3370298741868927</v>
      </c>
      <c r="AO358" s="96">
        <f>'2016'!S357</f>
        <v>-0.7509647891272988</v>
      </c>
      <c r="AP358" s="96">
        <f>'2017'!S357</f>
        <v>1.7367049186204662</v>
      </c>
      <c r="AQ358" s="106">
        <f t="shared" si="187"/>
        <v>1.2991271749211637</v>
      </c>
      <c r="AR358" s="36"/>
      <c r="AS358" s="38"/>
    </row>
    <row r="359" spans="2:45" x14ac:dyDescent="0.35">
      <c r="B359" s="4">
        <f>'2008'!G358</f>
        <v>2008</v>
      </c>
      <c r="C359" s="6">
        <v>12</v>
      </c>
      <c r="D359" s="2">
        <f t="shared" si="192"/>
        <v>21</v>
      </c>
      <c r="E359" s="2">
        <f t="shared" si="199"/>
        <v>355</v>
      </c>
      <c r="F359" s="35">
        <f>'2008'!R358</f>
        <v>1.2376604519999996</v>
      </c>
      <c r="G359" s="35">
        <f>'2009'!R358</f>
        <v>1.7733095817884998</v>
      </c>
      <c r="H359" s="35">
        <f>'2010'!R358</f>
        <v>4.3871498610411752</v>
      </c>
      <c r="I359" s="35">
        <f>'2011'!R358</f>
        <v>1.0830098671715997</v>
      </c>
      <c r="J359" s="35">
        <f>'2012'!R358</f>
        <v>0.95815178307674986</v>
      </c>
      <c r="K359" s="35">
        <f>'2013'!R358</f>
        <v>1.2523267283561998</v>
      </c>
      <c r="L359" s="35">
        <f>'2014'!R358</f>
        <v>1.6296148704195745</v>
      </c>
      <c r="M359" s="35">
        <f>'2015'!R358</f>
        <v>1.6259778922202999</v>
      </c>
      <c r="N359" s="35">
        <f>'2016'!R358</f>
        <v>1.0853751738132</v>
      </c>
      <c r="O359" s="35">
        <f>'2017'!R358</f>
        <v>1.7765455481786245</v>
      </c>
      <c r="P359" s="107">
        <f t="shared" si="186"/>
        <v>1.6809121758065921</v>
      </c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4"/>
      <c r="AD359" s="36"/>
      <c r="AE359" s="36"/>
      <c r="AF359" s="36"/>
      <c r="AG359" s="96">
        <f>'2008'!S358</f>
        <v>1.6168161096886757</v>
      </c>
      <c r="AH359" s="96">
        <f>'2009'!S358</f>
        <v>1.3291071524422602</v>
      </c>
      <c r="AI359" s="96">
        <f>'2010'!S358</f>
        <v>4.8633760578599725</v>
      </c>
      <c r="AJ359" s="96">
        <f>'2011'!S358</f>
        <v>1.0234909035375175</v>
      </c>
      <c r="AK359" s="96">
        <f>'2012'!S358</f>
        <v>0.70318591790585205</v>
      </c>
      <c r="AL359" s="96">
        <f>'2013'!S358</f>
        <v>0.72502176560938247</v>
      </c>
      <c r="AM359" s="96">
        <f>'2014'!S358</f>
        <v>1.3799911867106873</v>
      </c>
      <c r="AN359" s="96">
        <f>'2015'!S358</f>
        <v>1.509424780531279</v>
      </c>
      <c r="AO359" s="96">
        <f>'2016'!S358</f>
        <v>-0.96801062324798071</v>
      </c>
      <c r="AP359" s="96">
        <f>'2017'!S358</f>
        <v>1.5063259836082323</v>
      </c>
      <c r="AQ359" s="106">
        <f t="shared" si="187"/>
        <v>1.368872923464588</v>
      </c>
      <c r="AR359" s="36"/>
      <c r="AS359" s="38"/>
    </row>
    <row r="360" spans="2:45" x14ac:dyDescent="0.35">
      <c r="B360" s="4">
        <f>'2008'!G359</f>
        <v>2008</v>
      </c>
      <c r="C360" s="6">
        <v>12</v>
      </c>
      <c r="D360" s="2">
        <f t="shared" si="192"/>
        <v>22</v>
      </c>
      <c r="E360" s="2">
        <f t="shared" si="199"/>
        <v>356</v>
      </c>
      <c r="F360" s="35">
        <f>'2008'!R359</f>
        <v>1.0189776373739998</v>
      </c>
      <c r="G360" s="35">
        <f>'2009'!R359</f>
        <v>0.47984316734834992</v>
      </c>
      <c r="H360" s="35">
        <f>'2010'!R359</f>
        <v>4.1698831116922488</v>
      </c>
      <c r="I360" s="35">
        <f>'2011'!R359</f>
        <v>0.86739099886694981</v>
      </c>
      <c r="J360" s="35">
        <f>'2012'!R359</f>
        <v>0.94414338218699989</v>
      </c>
      <c r="K360" s="35">
        <f>'2013'!R359</f>
        <v>1.6933655570210999</v>
      </c>
      <c r="L360" s="35">
        <f>'2014'!R359</f>
        <v>0.39445380494347498</v>
      </c>
      <c r="M360" s="35">
        <f>'2015'!R359</f>
        <v>1.6765786820868744</v>
      </c>
      <c r="N360" s="35">
        <f>'2016'!R359</f>
        <v>0.51691834212847487</v>
      </c>
      <c r="O360" s="35">
        <f>'2017'!R359</f>
        <v>0.47574894237097493</v>
      </c>
      <c r="P360" s="107">
        <f t="shared" si="186"/>
        <v>1.2237303626019449</v>
      </c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4"/>
      <c r="AD360" s="36"/>
      <c r="AE360" s="36"/>
      <c r="AF360" s="36"/>
      <c r="AG360" s="96">
        <f>'2008'!S359</f>
        <v>0.86860204811145958</v>
      </c>
      <c r="AH360" s="96">
        <f>'2009'!S359</f>
        <v>0.70114776367329501</v>
      </c>
      <c r="AI360" s="96">
        <f>'2010'!S359</f>
        <v>4.5603206296109757</v>
      </c>
      <c r="AJ360" s="96">
        <f>'2011'!S359</f>
        <v>0.75824351140741064</v>
      </c>
      <c r="AK360" s="96">
        <f>'2012'!S359</f>
        <v>0.79815246701447484</v>
      </c>
      <c r="AL360" s="96">
        <f>'2013'!S359</f>
        <v>1.4107743524443106</v>
      </c>
      <c r="AM360" s="96">
        <f>'2014'!S359</f>
        <v>0.37059568349052746</v>
      </c>
      <c r="AN360" s="96">
        <f>'2015'!S359</f>
        <v>2.0310374546479544</v>
      </c>
      <c r="AO360" s="96">
        <f>'2016'!S359</f>
        <v>-0.23165589506726439</v>
      </c>
      <c r="AP360" s="96">
        <f>'2017'!S359</f>
        <v>0.54647079365068341</v>
      </c>
      <c r="AQ360" s="106">
        <f t="shared" si="187"/>
        <v>1.1813688808983829</v>
      </c>
      <c r="AR360" s="36"/>
      <c r="AS360" s="38"/>
    </row>
    <row r="361" spans="2:45" x14ac:dyDescent="0.35">
      <c r="B361" s="4">
        <f>'2008'!G360</f>
        <v>2008</v>
      </c>
      <c r="C361" s="6">
        <v>12</v>
      </c>
      <c r="D361" s="2">
        <f t="shared" si="192"/>
        <v>23</v>
      </c>
      <c r="E361" s="2">
        <f t="shared" si="199"/>
        <v>357</v>
      </c>
      <c r="F361" s="35">
        <f>'2008'!R360</f>
        <v>1.101134716902</v>
      </c>
      <c r="G361" s="35">
        <f>'2009'!R360</f>
        <v>1.5261102354187499</v>
      </c>
      <c r="H361" s="35">
        <f>'2010'!R360</f>
        <v>4.3293583621754994</v>
      </c>
      <c r="I361" s="35">
        <f>'2011'!R360</f>
        <v>1.2367184548781998</v>
      </c>
      <c r="J361" s="35">
        <f>'2012'!R360</f>
        <v>1.1369974019039997</v>
      </c>
      <c r="K361" s="35">
        <f>'2013'!R360</f>
        <v>1.7072531386762495</v>
      </c>
      <c r="L361" s="35">
        <f>'2014'!R360</f>
        <v>1.1109523847672249</v>
      </c>
      <c r="M361" s="35">
        <f>'2015'!R360</f>
        <v>0</v>
      </c>
      <c r="N361" s="35">
        <f>'2016'!R360</f>
        <v>1.2159154454474999</v>
      </c>
      <c r="O361" s="35">
        <f>'2017'!R360</f>
        <v>1.5770655020437503</v>
      </c>
      <c r="P361" s="107">
        <f t="shared" si="186"/>
        <v>1.4941505642213173</v>
      </c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36"/>
      <c r="AE361" s="36"/>
      <c r="AF361" s="36"/>
      <c r="AG361" s="96">
        <f>'2008'!S360</f>
        <v>1.1515640437781651</v>
      </c>
      <c r="AH361" s="96">
        <f>'2009'!S360</f>
        <v>1.6239485439111876</v>
      </c>
      <c r="AI361" s="96">
        <f>'2010'!S360</f>
        <v>4.7441563116274033</v>
      </c>
      <c r="AJ361" s="96">
        <f>'2011'!S360</f>
        <v>1.2922983728323043</v>
      </c>
      <c r="AK361" s="96">
        <f>'2012'!S360</f>
        <v>0.59745862073512834</v>
      </c>
      <c r="AL361" s="96">
        <f>'2013'!S360</f>
        <v>1.8068469269764571</v>
      </c>
      <c r="AM361" s="96">
        <f>'2014'!S360</f>
        <v>0.42677992693578437</v>
      </c>
      <c r="AN361" s="96">
        <f>'2015'!S360</f>
        <v>0.2253565217391304</v>
      </c>
      <c r="AO361" s="96">
        <f>'2016'!S360</f>
        <v>0.96463202739092668</v>
      </c>
      <c r="AP361" s="96">
        <f>'2017'!S360</f>
        <v>1.6371227025048838</v>
      </c>
      <c r="AQ361" s="106">
        <f t="shared" si="187"/>
        <v>1.4470163998431371</v>
      </c>
      <c r="AR361" s="36"/>
      <c r="AS361" s="38"/>
    </row>
    <row r="362" spans="2:45" x14ac:dyDescent="0.35">
      <c r="B362" s="4">
        <f>'2008'!G361</f>
        <v>2008</v>
      </c>
      <c r="C362" s="6">
        <v>12</v>
      </c>
      <c r="D362" s="2">
        <f t="shared" si="192"/>
        <v>24</v>
      </c>
      <c r="E362" s="2">
        <f t="shared" si="199"/>
        <v>358</v>
      </c>
      <c r="F362" s="35">
        <f>'2008'!R361</f>
        <v>1.0313468748675001</v>
      </c>
      <c r="G362" s="35">
        <f>'2009'!R361</f>
        <v>0.80562867271777483</v>
      </c>
      <c r="H362" s="35">
        <f>'2010'!R361</f>
        <v>4.2648993359759988</v>
      </c>
      <c r="I362" s="35">
        <f>'2011'!R361</f>
        <v>0.27386331651629997</v>
      </c>
      <c r="J362" s="35">
        <f>'2012'!R361</f>
        <v>1.2685246095217497</v>
      </c>
      <c r="K362" s="35">
        <f>'2013'!R361</f>
        <v>1.6780432469550748</v>
      </c>
      <c r="L362" s="35">
        <f>'2014'!R361</f>
        <v>1.5220818225447748</v>
      </c>
      <c r="M362" s="35">
        <f>'2015'!R361</f>
        <v>1.6176163171428</v>
      </c>
      <c r="N362" s="35">
        <f>'2016'!R361</f>
        <v>1.2718456650679499</v>
      </c>
      <c r="O362" s="35">
        <f>'2017'!R361</f>
        <v>0.80986139779334987</v>
      </c>
      <c r="P362" s="107">
        <f t="shared" si="186"/>
        <v>1.4543711259103274</v>
      </c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36"/>
      <c r="AE362" s="36"/>
      <c r="AF362" s="36"/>
      <c r="AG362" s="96">
        <f>'2008'!S361</f>
        <v>0.8853675355100098</v>
      </c>
      <c r="AH362" s="96">
        <f>'2009'!S361</f>
        <v>0.86934151854730679</v>
      </c>
      <c r="AI362" s="96">
        <f>'2010'!S361</f>
        <v>4.2597483498089632</v>
      </c>
      <c r="AJ362" s="96">
        <f>'2011'!S361</f>
        <v>0.29993355115968695</v>
      </c>
      <c r="AK362" s="96">
        <f>'2012'!S361</f>
        <v>0.99818394241334751</v>
      </c>
      <c r="AL362" s="96">
        <f>'2013'!S361</f>
        <v>1.6151733837416784</v>
      </c>
      <c r="AM362" s="96">
        <f>'2014'!S361</f>
        <v>1.403968617262175</v>
      </c>
      <c r="AN362" s="96">
        <f>'2015'!S361</f>
        <v>1.4684719988750565</v>
      </c>
      <c r="AO362" s="96">
        <f>'2016'!S361</f>
        <v>1.2151030162873802</v>
      </c>
      <c r="AP362" s="96">
        <f>'2017'!S361</f>
        <v>1.1264269123043469</v>
      </c>
      <c r="AQ362" s="106">
        <f t="shared" si="187"/>
        <v>1.414171882590995</v>
      </c>
      <c r="AR362" s="36"/>
      <c r="AS362" s="38"/>
    </row>
    <row r="363" spans="2:45" x14ac:dyDescent="0.35">
      <c r="B363" s="4">
        <f>'2008'!G362</f>
        <v>2008</v>
      </c>
      <c r="C363" s="6">
        <v>12</v>
      </c>
      <c r="D363" s="2">
        <f t="shared" si="192"/>
        <v>25</v>
      </c>
      <c r="E363" s="2">
        <f t="shared" si="199"/>
        <v>359</v>
      </c>
      <c r="F363" s="35">
        <f>'2008'!R362</f>
        <v>1.0793430525149998</v>
      </c>
      <c r="G363" s="35">
        <f>'2009'!R362</f>
        <v>2.0286046763628751</v>
      </c>
      <c r="H363" s="35">
        <f>'2010'!R362</f>
        <v>4.056500644776448</v>
      </c>
      <c r="I363" s="35">
        <f>'2011'!R362</f>
        <v>0.49724874972479999</v>
      </c>
      <c r="J363" s="35">
        <f>'2012'!R362</f>
        <v>0.72360776039624997</v>
      </c>
      <c r="K363" s="35">
        <f>'2013'!R362</f>
        <v>1.4950373454794998</v>
      </c>
      <c r="L363" s="35">
        <f>'2014'!R362</f>
        <v>1.5882719771879996</v>
      </c>
      <c r="M363" s="35">
        <f>'2015'!R362</f>
        <v>1.7902202227679249</v>
      </c>
      <c r="N363" s="35">
        <f>'2016'!R362</f>
        <v>0.10009652575814997</v>
      </c>
      <c r="O363" s="35">
        <f>'2017'!R362</f>
        <v>1.9059774506759999</v>
      </c>
      <c r="P363" s="107">
        <f t="shared" si="186"/>
        <v>1.5264908405644948</v>
      </c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4"/>
      <c r="AD363" s="36"/>
      <c r="AE363" s="36"/>
      <c r="AF363" s="36"/>
      <c r="AG363" s="96">
        <f>'2008'!S362</f>
        <v>0.72590365283539982</v>
      </c>
      <c r="AH363" s="96">
        <f>'2009'!S362</f>
        <v>2.1280683262446165</v>
      </c>
      <c r="AI363" s="96">
        <f>'2010'!S362</f>
        <v>4.2333787934469012</v>
      </c>
      <c r="AJ363" s="96">
        <f>'2011'!S362</f>
        <v>0.49308506928556428</v>
      </c>
      <c r="AK363" s="96">
        <f>'2012'!S362</f>
        <v>0.67707477601905386</v>
      </c>
      <c r="AL363" s="96">
        <f>'2013'!S362</f>
        <v>1.3924484002523618</v>
      </c>
      <c r="AM363" s="96">
        <f>'2014'!S362</f>
        <v>1.5035096721768539</v>
      </c>
      <c r="AN363" s="96">
        <f>'2015'!S362</f>
        <v>1.9383796964336977</v>
      </c>
      <c r="AO363" s="96">
        <f>'2016'!S362</f>
        <v>0.28597959545681295</v>
      </c>
      <c r="AP363" s="96">
        <f>'2017'!S362</f>
        <v>2.1371556812838604</v>
      </c>
      <c r="AQ363" s="106">
        <f t="shared" si="187"/>
        <v>1.5514983663435125</v>
      </c>
      <c r="AR363" s="36"/>
      <c r="AS363" s="38"/>
    </row>
    <row r="364" spans="2:45" x14ac:dyDescent="0.35">
      <c r="B364" s="4">
        <f>'2008'!G363</f>
        <v>2008</v>
      </c>
      <c r="C364" s="6">
        <v>12</v>
      </c>
      <c r="D364" s="2">
        <f t="shared" si="192"/>
        <v>26</v>
      </c>
      <c r="E364" s="2">
        <f t="shared" si="199"/>
        <v>360</v>
      </c>
      <c r="F364" s="35">
        <f>'2008'!R363</f>
        <v>0.69200690022449995</v>
      </c>
      <c r="G364" s="35">
        <f>'2009'!R363</f>
        <v>1.8529743962515497</v>
      </c>
      <c r="H364" s="35">
        <f>'2010'!R363</f>
        <v>4.1157435706464005</v>
      </c>
      <c r="I364" s="35">
        <f>'2011'!R363</f>
        <v>0.83758879821517496</v>
      </c>
      <c r="J364" s="35">
        <f>'2012'!R363</f>
        <v>0.18874321892999998</v>
      </c>
      <c r="K364" s="35">
        <f>'2013'!R363</f>
        <v>1.1077013159727751</v>
      </c>
      <c r="L364" s="35">
        <f>'2014'!R363</f>
        <v>1.6803725779505996</v>
      </c>
      <c r="M364" s="35">
        <f>'2015'!R363</f>
        <v>1.7318101392438001</v>
      </c>
      <c r="N364" s="35">
        <f>'2016'!R363</f>
        <v>0.16397085562109992</v>
      </c>
      <c r="O364" s="35">
        <f>'2017'!R363</f>
        <v>1.9155513927478498</v>
      </c>
      <c r="P364" s="107">
        <f t="shared" si="186"/>
        <v>1.4286463165803749</v>
      </c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36"/>
      <c r="AE364" s="36"/>
      <c r="AF364" s="36"/>
      <c r="AG364" s="96">
        <f>'2008'!S363</f>
        <v>0.65524869587345014</v>
      </c>
      <c r="AH364" s="96">
        <f>'2009'!S363</f>
        <v>1.4409418640874871</v>
      </c>
      <c r="AI364" s="96">
        <f>'2010'!S363</f>
        <v>3.9430540767190623</v>
      </c>
      <c r="AJ364" s="96">
        <f>'2011'!S363</f>
        <v>0.637161020886721</v>
      </c>
      <c r="AK364" s="96">
        <f>'2012'!S363</f>
        <v>0.32289905694444437</v>
      </c>
      <c r="AL364" s="96">
        <f>'2013'!S363</f>
        <v>1.0923083524437773</v>
      </c>
      <c r="AM364" s="96">
        <f>'2014'!S363</f>
        <v>1.5994357595583988</v>
      </c>
      <c r="AN364" s="96">
        <f>'2015'!S363</f>
        <v>1.7816734524490627</v>
      </c>
      <c r="AO364" s="96">
        <f>'2016'!S363</f>
        <v>0.21925219696824966</v>
      </c>
      <c r="AP364" s="96">
        <f>'2017'!S363</f>
        <v>2.365681849274397</v>
      </c>
      <c r="AQ364" s="106">
        <f t="shared" si="187"/>
        <v>1.4057656325205048</v>
      </c>
      <c r="AR364" s="36"/>
      <c r="AS364" s="38"/>
    </row>
    <row r="365" spans="2:45" x14ac:dyDescent="0.35">
      <c r="B365" s="4">
        <f>'2008'!G364</f>
        <v>2008</v>
      </c>
      <c r="C365" s="6">
        <v>12</v>
      </c>
      <c r="D365" s="2">
        <f t="shared" si="192"/>
        <v>27</v>
      </c>
      <c r="E365" s="2">
        <f t="shared" si="199"/>
        <v>361</v>
      </c>
      <c r="F365" s="35">
        <f>'2008'!R364</f>
        <v>0.95847961575599994</v>
      </c>
      <c r="G365" s="35">
        <f>'2009'!R364</f>
        <v>1.6627427924009999</v>
      </c>
      <c r="H365" s="35">
        <f>'2010'!R364</f>
        <v>4.6211043988178995</v>
      </c>
      <c r="I365" s="35">
        <f>'2011'!R364</f>
        <v>1.5595621837823999</v>
      </c>
      <c r="J365" s="35">
        <f>'2012'!R364</f>
        <v>1.0436792772285</v>
      </c>
      <c r="K365" s="35">
        <f>'2013'!R364</f>
        <v>1.3447799641206</v>
      </c>
      <c r="L365" s="35">
        <f>'2014'!R364</f>
        <v>0.41748312978247487</v>
      </c>
      <c r="M365" s="35">
        <f>'2015'!R364</f>
        <v>1.7833422440437492</v>
      </c>
      <c r="N365" s="35">
        <f>'2016'!R364</f>
        <v>0.13579418936654999</v>
      </c>
      <c r="O365" s="35">
        <f>'2017'!R364</f>
        <v>1.7775216791898749</v>
      </c>
      <c r="P365" s="107">
        <f t="shared" si="186"/>
        <v>1.5304489474489049</v>
      </c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4"/>
      <c r="AD365" s="36"/>
      <c r="AE365" s="36"/>
      <c r="AF365" s="36"/>
      <c r="AG365" s="96">
        <f>'2008'!S364</f>
        <v>0.57999328099843295</v>
      </c>
      <c r="AH365" s="96">
        <f>'2009'!S364</f>
        <v>1.8463544015301037</v>
      </c>
      <c r="AI365" s="96">
        <f>'2010'!S364</f>
        <v>5.3417887215190163</v>
      </c>
      <c r="AJ365" s="96">
        <f>'2011'!S364</f>
        <v>1.1176756495485645</v>
      </c>
      <c r="AK365" s="96">
        <f>'2012'!S364</f>
        <v>1.0071519016935997</v>
      </c>
      <c r="AL365" s="96">
        <f>'2013'!S364</f>
        <v>1.5152423447344283</v>
      </c>
      <c r="AM365" s="96">
        <f>'2014'!S364</f>
        <v>0.40062414756363357</v>
      </c>
      <c r="AN365" s="96">
        <f>'2015'!S364</f>
        <v>1.9546974890278406</v>
      </c>
      <c r="AO365" s="96">
        <f>'2016'!S364</f>
        <v>0.17193527988346247</v>
      </c>
      <c r="AP365" s="96">
        <f>'2017'!S364</f>
        <v>1.7953679535963829</v>
      </c>
      <c r="AQ365" s="106">
        <f t="shared" si="187"/>
        <v>1.5730831170095463</v>
      </c>
      <c r="AR365" s="36"/>
      <c r="AS365" s="38"/>
    </row>
    <row r="366" spans="2:45" x14ac:dyDescent="0.35">
      <c r="B366" s="4">
        <f>'2008'!G365</f>
        <v>2008</v>
      </c>
      <c r="C366" s="6">
        <v>12</v>
      </c>
      <c r="D366" s="2">
        <f t="shared" si="192"/>
        <v>28</v>
      </c>
      <c r="E366" s="2">
        <f t="shared" si="199"/>
        <v>362</v>
      </c>
      <c r="F366" s="35">
        <f>'2008'!R365</f>
        <v>0.93063225558599993</v>
      </c>
      <c r="G366" s="35">
        <f>'2009'!R365</f>
        <v>1.6534853869010999</v>
      </c>
      <c r="H366" s="35">
        <f>'2010'!R365</f>
        <v>4.6038906046979999</v>
      </c>
      <c r="I366" s="35">
        <f>'2011'!R365</f>
        <v>1.6117504450759499</v>
      </c>
      <c r="J366" s="35">
        <f>'2012'!R365</f>
        <v>1.4086344030119999</v>
      </c>
      <c r="K366" s="35">
        <f>'2013'!R365</f>
        <v>1.6831121295383997</v>
      </c>
      <c r="L366" s="35">
        <f>'2014'!R365</f>
        <v>0.93185260352572474</v>
      </c>
      <c r="M366" s="35">
        <f>'2015'!R365</f>
        <v>1.8276649767108</v>
      </c>
      <c r="N366" s="35">
        <f>'2016'!R365</f>
        <v>0.71739183178687493</v>
      </c>
      <c r="O366" s="35">
        <f>'2017'!R365</f>
        <v>1.6623118213507497</v>
      </c>
      <c r="P366" s="107">
        <f t="shared" si="186"/>
        <v>1.7030726458185597</v>
      </c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4"/>
      <c r="AD366" s="36"/>
      <c r="AE366" s="36"/>
      <c r="AF366" s="36"/>
      <c r="AG366" s="96">
        <f>'2008'!S365</f>
        <v>0.44163749519500362</v>
      </c>
      <c r="AH366" s="96">
        <f>'2009'!S365</f>
        <v>1.6216243977672178</v>
      </c>
      <c r="AI366" s="96">
        <f>'2010'!S365</f>
        <v>4.7934226540030531</v>
      </c>
      <c r="AJ366" s="96">
        <f>'2011'!S365</f>
        <v>1.3395497260507525</v>
      </c>
      <c r="AK366" s="96">
        <f>'2012'!S365</f>
        <v>1.4876958073492381</v>
      </c>
      <c r="AL366" s="96">
        <f>'2013'!S365</f>
        <v>1.8605563509092429</v>
      </c>
      <c r="AM366" s="96">
        <f>'2014'!S365</f>
        <v>0.82163315563759109</v>
      </c>
      <c r="AN366" s="96">
        <f>'2015'!S365</f>
        <v>2.017348575415594</v>
      </c>
      <c r="AO366" s="96">
        <f>'2016'!S365</f>
        <v>0.61270784194822991</v>
      </c>
      <c r="AP366" s="96">
        <f>'2017'!S365</f>
        <v>1.5270435940420355</v>
      </c>
      <c r="AQ366" s="106">
        <f t="shared" si="187"/>
        <v>1.6523219598317958</v>
      </c>
      <c r="AR366" s="36"/>
      <c r="AS366" s="38"/>
    </row>
    <row r="367" spans="2:45" x14ac:dyDescent="0.35">
      <c r="B367" s="4">
        <f>'2008'!G366</f>
        <v>2008</v>
      </c>
      <c r="C367" s="6">
        <v>12</v>
      </c>
      <c r="D367" s="2">
        <f t="shared" si="192"/>
        <v>29</v>
      </c>
      <c r="E367" s="2">
        <f t="shared" si="199"/>
        <v>363</v>
      </c>
      <c r="F367" s="35">
        <f>'2008'!R366</f>
        <v>1.0055991172499998</v>
      </c>
      <c r="G367" s="35">
        <f>'2009'!R366</f>
        <v>1.2497448311354999</v>
      </c>
      <c r="H367" s="35">
        <f>'2010'!R366</f>
        <v>4.5827251375634992</v>
      </c>
      <c r="I367" s="35">
        <f>'2011'!R366</f>
        <v>1.69018864962675</v>
      </c>
      <c r="J367" s="35">
        <f>'2012'!R366</f>
        <v>1.3780023068249996</v>
      </c>
      <c r="K367" s="35">
        <f>'2013'!R366</f>
        <v>1.1323653839921246</v>
      </c>
      <c r="L367" s="35">
        <f>'2014'!R366</f>
        <v>1.1804105523658499</v>
      </c>
      <c r="M367" s="35">
        <f>'2015'!R366</f>
        <v>0</v>
      </c>
      <c r="N367" s="35">
        <f>'2016'!R366</f>
        <v>1.3631872165334997</v>
      </c>
      <c r="O367" s="35">
        <f>'2017'!R366</f>
        <v>1.2956070267735</v>
      </c>
      <c r="P367" s="107">
        <f t="shared" si="186"/>
        <v>1.4877830222065724</v>
      </c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4"/>
      <c r="AD367" s="36"/>
      <c r="AE367" s="36"/>
      <c r="AF367" s="36"/>
      <c r="AG367" s="96">
        <f>'2008'!S366</f>
        <v>0.42237086055427553</v>
      </c>
      <c r="AH367" s="96">
        <f>'2009'!S366</f>
        <v>1.1014131412661996</v>
      </c>
      <c r="AI367" s="96">
        <f>'2010'!S366</f>
        <v>4.5165081006482897</v>
      </c>
      <c r="AJ367" s="96">
        <f>'2011'!S366</f>
        <v>1.5557373875684701</v>
      </c>
      <c r="AK367" s="96">
        <f>'2012'!S366</f>
        <v>1.5056529316376288</v>
      </c>
      <c r="AL367" s="96">
        <f>'2013'!S366</f>
        <v>1.3030189516955406</v>
      </c>
      <c r="AM367" s="96">
        <f>'2014'!S366</f>
        <v>1.0512030505555821</v>
      </c>
      <c r="AN367" s="96">
        <f>'2015'!S366</f>
        <v>0.21012972972972971</v>
      </c>
      <c r="AO367" s="96">
        <f>'2016'!S366</f>
        <v>1.1223395232183868</v>
      </c>
      <c r="AP367" s="96">
        <f>'2017'!S366</f>
        <v>0.98723518518696263</v>
      </c>
      <c r="AQ367" s="106">
        <f t="shared" si="187"/>
        <v>1.3775608862061064</v>
      </c>
      <c r="AR367" s="36"/>
      <c r="AS367" s="38"/>
    </row>
    <row r="368" spans="2:45" x14ac:dyDescent="0.35">
      <c r="B368" s="4">
        <f>'2008'!G367</f>
        <v>2008</v>
      </c>
      <c r="C368" s="6">
        <v>12</v>
      </c>
      <c r="D368" s="2">
        <f t="shared" si="192"/>
        <v>30</v>
      </c>
      <c r="E368" s="2">
        <f t="shared" si="199"/>
        <v>364</v>
      </c>
      <c r="F368" s="35">
        <f>'2008'!R367</f>
        <v>0.92998395725399996</v>
      </c>
      <c r="G368" s="35">
        <f>'2009'!R367</f>
        <v>1.54963167762795</v>
      </c>
      <c r="H368" s="35">
        <f>'2010'!R367</f>
        <v>3.8378676803630998</v>
      </c>
      <c r="I368" s="35">
        <f>'2011'!R367</f>
        <v>1.5200385777449996</v>
      </c>
      <c r="J368" s="35">
        <f>'2012'!R367</f>
        <v>1.2226980211784999</v>
      </c>
      <c r="K368" s="35">
        <f>'2013'!R367</f>
        <v>0.26833338085784997</v>
      </c>
      <c r="L368" s="35">
        <f>'2014'!R367</f>
        <v>1.7240720601757498</v>
      </c>
      <c r="M368" s="35">
        <f>'2015'!R367</f>
        <v>0.12364227915479999</v>
      </c>
      <c r="N368" s="35">
        <f>'2016'!R367</f>
        <v>0.78362938096724977</v>
      </c>
      <c r="O368" s="35">
        <f>'2017'!R367</f>
        <v>1.8427209687688497</v>
      </c>
      <c r="P368" s="107">
        <f t="shared" si="186"/>
        <v>1.3802617984093051</v>
      </c>
      <c r="Q368" s="94"/>
      <c r="AC368" s="94"/>
      <c r="AD368" s="36"/>
      <c r="AE368" s="36"/>
      <c r="AF368" s="36"/>
      <c r="AG368" s="96">
        <f>'2008'!S367</f>
        <v>0.52372916174846607</v>
      </c>
      <c r="AH368" s="96">
        <f>'2009'!S367</f>
        <v>1.2477391919658414</v>
      </c>
      <c r="AI368" s="96">
        <f>'2010'!S367</f>
        <v>3.0805826126429419</v>
      </c>
      <c r="AJ368" s="96">
        <f>'2011'!S367</f>
        <v>1.2517949398063208</v>
      </c>
      <c r="AK368" s="96">
        <f>'2012'!S367</f>
        <v>0.99992388116279052</v>
      </c>
      <c r="AL368" s="96">
        <f>'2013'!S367</f>
        <v>0.44482789976700954</v>
      </c>
      <c r="AM368" s="96">
        <f>'2014'!S367</f>
        <v>1.7450816113801462</v>
      </c>
      <c r="AN368" s="96">
        <f>'2015'!S367</f>
        <v>0.1965400483921213</v>
      </c>
      <c r="AO368" s="96">
        <f>'2016'!S367</f>
        <v>0.48494323825847474</v>
      </c>
      <c r="AP368" s="96">
        <f>'2017'!S367</f>
        <v>1.5173524952806536</v>
      </c>
      <c r="AQ368" s="106">
        <f t="shared" si="187"/>
        <v>1.1492515080404768</v>
      </c>
      <c r="AR368" s="36"/>
    </row>
    <row r="369" spans="2:55" x14ac:dyDescent="0.35">
      <c r="B369" s="4">
        <f>'2008'!G368</f>
        <v>2008</v>
      </c>
      <c r="C369" s="6">
        <v>12</v>
      </c>
      <c r="D369" s="2">
        <f t="shared" si="192"/>
        <v>31</v>
      </c>
      <c r="E369" s="2">
        <f t="shared" si="199"/>
        <v>365</v>
      </c>
      <c r="F369" s="35">
        <f>'2008'!R368</f>
        <v>0.91793150190000006</v>
      </c>
      <c r="G369" s="35">
        <f>'2009'!R368</f>
        <v>0.71462735509274999</v>
      </c>
      <c r="H369" s="35">
        <f>'2010'!R368</f>
        <v>3.1365618737227496</v>
      </c>
      <c r="I369" s="35">
        <f>'2011'!R368</f>
        <v>0.59010226059569992</v>
      </c>
      <c r="J369" s="35">
        <f>'2012'!R368</f>
        <v>1.2649110830234997</v>
      </c>
      <c r="K369" s="35">
        <f>'2013'!R368</f>
        <v>0.19538213764425003</v>
      </c>
      <c r="L369" s="35">
        <f>'2014'!R368</f>
        <v>1.4319864036116998</v>
      </c>
      <c r="M369" s="35">
        <f>'2015'!R368</f>
        <v>1.4396274834975001E-2</v>
      </c>
      <c r="N369" s="35">
        <f>'2016'!R368</f>
        <v>1.5894809062366497</v>
      </c>
      <c r="O369" s="35">
        <f>'2017'!R368</f>
        <v>0.77237502015074977</v>
      </c>
      <c r="P369" s="107">
        <f t="shared" si="186"/>
        <v>1.0627754816813024</v>
      </c>
      <c r="Q369" s="94"/>
      <c r="AC369" s="94"/>
      <c r="AD369" s="36"/>
      <c r="AE369" s="36"/>
      <c r="AF369" s="36"/>
      <c r="AG369" s="96">
        <f>'2008'!S368</f>
        <v>0</v>
      </c>
      <c r="AH369" s="96">
        <f>'2009'!S368</f>
        <v>0.61659404576704224</v>
      </c>
      <c r="AI369" s="96">
        <f>'2010'!S368</f>
        <v>2.2269095250207518</v>
      </c>
      <c r="AJ369" s="96">
        <f>'2011'!S368</f>
        <v>0.42998418376027453</v>
      </c>
      <c r="AK369" s="96">
        <f>'2012'!S368</f>
        <v>0.88005457769751416</v>
      </c>
      <c r="AL369" s="96">
        <f>'2013'!S368</f>
        <v>0.24260944276620658</v>
      </c>
      <c r="AM369" s="96">
        <f>'2014'!S368</f>
        <v>1.4596195058026662</v>
      </c>
      <c r="AN369" s="96">
        <f>'2015'!S368</f>
        <v>1.5667156350620614E-2</v>
      </c>
      <c r="AO369" s="96">
        <f>'2016'!S368</f>
        <v>1.5318074093064347</v>
      </c>
      <c r="AP369" s="96">
        <f>'2017'!S368</f>
        <v>0.67458071028776945</v>
      </c>
      <c r="AQ369" s="106">
        <f t="shared" si="187"/>
        <v>0.807782655675928</v>
      </c>
      <c r="AR369" s="36"/>
    </row>
    <row r="370" spans="2:55" ht="15.5" x14ac:dyDescent="0.35">
      <c r="R370" s="62" t="s">
        <v>62</v>
      </c>
      <c r="S370" s="45">
        <f t="shared" ref="S370:AB370" si="200">AVERAGE(F339:F369)</f>
        <v>1.1197756704071611</v>
      </c>
      <c r="T370" s="45">
        <f t="shared" si="200"/>
        <v>1.5198716947909401</v>
      </c>
      <c r="U370" s="45">
        <f t="shared" si="200"/>
        <v>4.502577802668533</v>
      </c>
      <c r="V370" s="45">
        <f t="shared" si="200"/>
        <v>1.3033729777584742</v>
      </c>
      <c r="W370" s="45">
        <f t="shared" si="200"/>
        <v>1.1475873836747419</v>
      </c>
      <c r="X370" s="45">
        <f t="shared" si="200"/>
        <v>0.97293765875133376</v>
      </c>
      <c r="Y370" s="45">
        <f t="shared" si="200"/>
        <v>1.001344398035632</v>
      </c>
      <c r="Z370" s="45">
        <f t="shared" si="200"/>
        <v>1.2825635716891739</v>
      </c>
      <c r="AA370" s="45">
        <f t="shared" si="200"/>
        <v>0.83680460596961825</v>
      </c>
      <c r="AB370" s="45">
        <f t="shared" si="200"/>
        <v>1.6441305465345868</v>
      </c>
      <c r="AH370" s="65"/>
      <c r="AI370" s="65"/>
      <c r="AJ370" s="65"/>
      <c r="AK370" s="65"/>
      <c r="AL370" s="65"/>
      <c r="AM370" s="65"/>
      <c r="AN370" s="65"/>
      <c r="AO370" s="65"/>
      <c r="AP370" s="65"/>
      <c r="AQ370" s="65"/>
      <c r="AR370" s="65"/>
      <c r="AS370" s="62" t="s">
        <v>62</v>
      </c>
      <c r="AT370" s="98">
        <f t="shared" ref="AT370:BC370" si="201">AVERAGE(AG339:AG369)</f>
        <v>1.079563485555193</v>
      </c>
      <c r="AU370" s="98">
        <f t="shared" si="201"/>
        <v>1.2355100532163688</v>
      </c>
      <c r="AV370" s="98">
        <f t="shared" si="201"/>
        <v>4.4583934522202222</v>
      </c>
      <c r="AW370" s="98">
        <f t="shared" si="201"/>
        <v>1.18675856065636</v>
      </c>
      <c r="AX370" s="98">
        <f t="shared" si="201"/>
        <v>1.0237424260876951</v>
      </c>
      <c r="AY370" s="98">
        <f t="shared" si="201"/>
        <v>0.70002397703342789</v>
      </c>
      <c r="AZ370" s="98">
        <f t="shared" si="201"/>
        <v>0.99944177079004404</v>
      </c>
      <c r="BA370" s="98">
        <f t="shared" si="201"/>
        <v>1.2230530320552619</v>
      </c>
      <c r="BB370" s="98">
        <f t="shared" si="201"/>
        <v>0.47154921992024657</v>
      </c>
      <c r="BC370" s="98">
        <f t="shared" si="201"/>
        <v>1.6237246304781658</v>
      </c>
    </row>
    <row r="371" spans="2:55" ht="15.5" x14ac:dyDescent="0.35">
      <c r="E371" t="s">
        <v>61</v>
      </c>
      <c r="F371" s="42">
        <f>SUM(F5:F369)</f>
        <v>1224.716124772506</v>
      </c>
      <c r="G371" s="42">
        <f t="shared" ref="G371:P371" si="202">SUM(G5:G369)</f>
        <v>1487.8974398634959</v>
      </c>
      <c r="H371" s="42">
        <f t="shared" si="202"/>
        <v>1596.6115751976124</v>
      </c>
      <c r="I371" s="42">
        <f t="shared" si="202"/>
        <v>1396.6574508391925</v>
      </c>
      <c r="J371" s="42">
        <f t="shared" si="202"/>
        <v>1207.9242697283678</v>
      </c>
      <c r="K371" s="42">
        <f t="shared" si="202"/>
        <v>1473.6628189543069</v>
      </c>
      <c r="L371" s="42">
        <f t="shared" si="202"/>
        <v>1275.5973364509398</v>
      </c>
      <c r="M371" s="42">
        <f t="shared" si="202"/>
        <v>1044.767387533685</v>
      </c>
      <c r="N371" s="42">
        <f t="shared" si="202"/>
        <v>1505.8630266365578</v>
      </c>
      <c r="O371" s="42">
        <f t="shared" si="202"/>
        <v>1555.3582776550063</v>
      </c>
      <c r="P371" s="117">
        <f t="shared" si="202"/>
        <v>1376.905570763166</v>
      </c>
      <c r="R371" s="63" t="s">
        <v>61</v>
      </c>
      <c r="S371" s="64">
        <f t="shared" ref="S371:AB371" si="203">SUM(F339:F369)</f>
        <v>34.713045782621997</v>
      </c>
      <c r="T371" s="64">
        <f t="shared" si="203"/>
        <v>47.11602253851914</v>
      </c>
      <c r="U371" s="64">
        <f t="shared" si="203"/>
        <v>139.57991188272453</v>
      </c>
      <c r="V371" s="64">
        <f t="shared" si="203"/>
        <v>40.404562310512702</v>
      </c>
      <c r="W371" s="64">
        <f t="shared" si="203"/>
        <v>35.575208893917001</v>
      </c>
      <c r="X371" s="64">
        <f t="shared" si="203"/>
        <v>30.161067421291346</v>
      </c>
      <c r="Y371" s="64">
        <f t="shared" si="203"/>
        <v>31.04167633910459</v>
      </c>
      <c r="Z371" s="64">
        <f t="shared" si="203"/>
        <v>39.759470722364391</v>
      </c>
      <c r="AA371" s="64">
        <f t="shared" si="203"/>
        <v>25.940942785058166</v>
      </c>
      <c r="AB371" s="64">
        <f t="shared" si="203"/>
        <v>50.968046942572194</v>
      </c>
      <c r="AF371" t="s">
        <v>61</v>
      </c>
      <c r="AG371" s="42">
        <f>SUM(AG5:AG369)</f>
        <v>1675.5283371869575</v>
      </c>
      <c r="AH371" s="42">
        <f t="shared" ref="AH371:AQ371" si="204">SUM(AH5:AH369)</f>
        <v>2277.5219899107838</v>
      </c>
      <c r="AI371" s="42">
        <f t="shared" si="204"/>
        <v>2024.9648339648174</v>
      </c>
      <c r="AJ371" s="42">
        <f t="shared" si="204"/>
        <v>1994.9376089030518</v>
      </c>
      <c r="AK371" s="42">
        <f t="shared" si="204"/>
        <v>1650.7947315448077</v>
      </c>
      <c r="AL371" s="42">
        <f t="shared" si="204"/>
        <v>1992.4853248571687</v>
      </c>
      <c r="AM371" s="42">
        <f t="shared" si="204"/>
        <v>1875.7392886228345</v>
      </c>
      <c r="AN371" s="42">
        <f t="shared" si="204"/>
        <v>1498.7924888894195</v>
      </c>
      <c r="AO371" s="42">
        <f t="shared" si="204"/>
        <v>2178.5896520984315</v>
      </c>
      <c r="AP371" s="42">
        <f t="shared" si="204"/>
        <v>2027.6974173091944</v>
      </c>
      <c r="AQ371" s="117">
        <f t="shared" si="204"/>
        <v>1919.7051673287449</v>
      </c>
      <c r="AR371" s="66"/>
      <c r="AS371" s="63" t="s">
        <v>61</v>
      </c>
      <c r="AT371" s="99">
        <f t="shared" ref="AT371:BC371" si="205">SUM(AG339:AG369)</f>
        <v>33.466468052210985</v>
      </c>
      <c r="AU371" s="99">
        <f t="shared" si="205"/>
        <v>38.300811649707434</v>
      </c>
      <c r="AV371" s="99">
        <f t="shared" si="205"/>
        <v>138.21019701882688</v>
      </c>
      <c r="AW371" s="99">
        <f t="shared" si="205"/>
        <v>36.789515380347162</v>
      </c>
      <c r="AX371" s="99">
        <f t="shared" si="205"/>
        <v>31.736015208718545</v>
      </c>
      <c r="AY371" s="99">
        <f t="shared" si="205"/>
        <v>21.700743288036264</v>
      </c>
      <c r="AZ371" s="99">
        <f t="shared" si="205"/>
        <v>30.982694894491367</v>
      </c>
      <c r="BA371" s="99">
        <f t="shared" si="205"/>
        <v>37.914643993713121</v>
      </c>
      <c r="BB371" s="99">
        <f t="shared" si="205"/>
        <v>14.618025817527643</v>
      </c>
      <c r="BC371" s="99">
        <f t="shared" si="205"/>
        <v>50.335463544823142</v>
      </c>
    </row>
    <row r="372" spans="2:55" x14ac:dyDescent="0.35">
      <c r="R372" s="109" t="s">
        <v>63</v>
      </c>
      <c r="S372" s="110">
        <f t="shared" ref="S372:AB372" si="206">STDEV(F339:F369)</f>
        <v>0.19025387284157944</v>
      </c>
      <c r="T372" s="110">
        <f t="shared" si="206"/>
        <v>0.51609310930495567</v>
      </c>
      <c r="U372" s="110">
        <f t="shared" si="206"/>
        <v>0.83117835554900987</v>
      </c>
      <c r="V372" s="110">
        <f t="shared" si="206"/>
        <v>0.5087539558298928</v>
      </c>
      <c r="W372" s="110">
        <f t="shared" si="206"/>
        <v>0.2814290897286883</v>
      </c>
      <c r="X372" s="110">
        <f t="shared" si="206"/>
        <v>0.55561586800164187</v>
      </c>
      <c r="Y372" s="110">
        <f t="shared" si="206"/>
        <v>0.59109663935237899</v>
      </c>
      <c r="Z372" s="110">
        <f t="shared" si="206"/>
        <v>0.65785447036577371</v>
      </c>
      <c r="AA372" s="110">
        <f t="shared" si="206"/>
        <v>0.53626982499753018</v>
      </c>
      <c r="AB372" s="110">
        <f t="shared" si="206"/>
        <v>0.55698707637409051</v>
      </c>
      <c r="AS372" s="109" t="s">
        <v>63</v>
      </c>
      <c r="AT372" s="110">
        <f t="shared" ref="AT372:BC372" si="207">STDEV(AG339:AG369)</f>
        <v>0.57818264047046364</v>
      </c>
      <c r="AU372" s="110">
        <f t="shared" si="207"/>
        <v>0.54109391013361741</v>
      </c>
      <c r="AV372" s="110">
        <f t="shared" si="207"/>
        <v>1.8120598362259377</v>
      </c>
      <c r="AW372" s="110">
        <f t="shared" si="207"/>
        <v>0.55581867781494598</v>
      </c>
      <c r="AX372" s="110">
        <f t="shared" si="207"/>
        <v>0.52496541836248511</v>
      </c>
      <c r="AY372" s="110">
        <f t="shared" si="207"/>
        <v>0.75260935742217117</v>
      </c>
      <c r="AZ372" s="110">
        <f t="shared" si="207"/>
        <v>0.57173027030959322</v>
      </c>
      <c r="BA372" s="110">
        <f t="shared" si="207"/>
        <v>0.7401722357970395</v>
      </c>
      <c r="BB372" s="110">
        <f t="shared" si="207"/>
        <v>0.65002318514820479</v>
      </c>
      <c r="BC372" s="110">
        <f t="shared" si="207"/>
        <v>0.61832430572370922</v>
      </c>
    </row>
    <row r="373" spans="2:55" x14ac:dyDescent="0.35">
      <c r="R373" s="109" t="s">
        <v>59</v>
      </c>
      <c r="S373" s="110">
        <f t="shared" ref="S373:AB373" si="208">(STDEV(F339:F369))/SQRT(31)</f>
        <v>3.4170604293475501E-2</v>
      </c>
      <c r="T373" s="110">
        <f t="shared" si="208"/>
        <v>9.2693058770653924E-2</v>
      </c>
      <c r="U373" s="110">
        <f t="shared" si="208"/>
        <v>0.14928403958649802</v>
      </c>
      <c r="V373" s="110">
        <f t="shared" si="208"/>
        <v>9.1374907894144403E-2</v>
      </c>
      <c r="W373" s="110">
        <f t="shared" si="208"/>
        <v>5.0546156659841399E-2</v>
      </c>
      <c r="X373" s="110">
        <f t="shared" si="208"/>
        <v>9.9791555783303593E-2</v>
      </c>
      <c r="Y373" s="110">
        <f t="shared" si="208"/>
        <v>0.10616409043789568</v>
      </c>
      <c r="Z373" s="110">
        <f t="shared" si="208"/>
        <v>0.11815415083970883</v>
      </c>
      <c r="AA373" s="110">
        <f t="shared" si="208"/>
        <v>9.6316903886527139E-2</v>
      </c>
      <c r="AB373" s="110">
        <f t="shared" si="208"/>
        <v>0.10003783207717887</v>
      </c>
      <c r="AS373" s="109" t="s">
        <v>59</v>
      </c>
      <c r="AT373" s="110">
        <f t="shared" ref="AT373:BC373" si="209">(STDEV(AG339:AG369))/SQRT(31)</f>
        <v>0.10384466776833584</v>
      </c>
      <c r="AU373" s="110">
        <f t="shared" si="209"/>
        <v>9.7183335154396963E-2</v>
      </c>
      <c r="AV373" s="110">
        <f t="shared" si="209"/>
        <v>0.32545555417594785</v>
      </c>
      <c r="AW373" s="110">
        <f t="shared" si="209"/>
        <v>9.9827981501076066E-2</v>
      </c>
      <c r="AX373" s="110">
        <f t="shared" si="209"/>
        <v>9.4286572518606393E-2</v>
      </c>
      <c r="AY373" s="110">
        <f t="shared" si="209"/>
        <v>0.13517263094798604</v>
      </c>
      <c r="AZ373" s="110">
        <f t="shared" si="209"/>
        <v>0.10268578787680416</v>
      </c>
      <c r="BA373" s="110">
        <f t="shared" si="209"/>
        <v>0.13293885796216054</v>
      </c>
      <c r="BB373" s="110">
        <f t="shared" si="209"/>
        <v>0.11674761049294954</v>
      </c>
      <c r="BC373" s="110">
        <f t="shared" si="209"/>
        <v>0.1110543236800027</v>
      </c>
    </row>
  </sheetData>
  <mergeCells count="73">
    <mergeCell ref="AV2:AW2"/>
    <mergeCell ref="BD3:BD4"/>
    <mergeCell ref="BD19:BD20"/>
    <mergeCell ref="AC3:AC4"/>
    <mergeCell ref="AC19:AC20"/>
    <mergeCell ref="AY19:AY20"/>
    <mergeCell ref="AZ19:AZ20"/>
    <mergeCell ref="BA19:BA20"/>
    <mergeCell ref="BB19:BB20"/>
    <mergeCell ref="BC19:BC20"/>
    <mergeCell ref="AT19:AT20"/>
    <mergeCell ref="AU19:AU20"/>
    <mergeCell ref="AV19:AV20"/>
    <mergeCell ref="AW19:AW20"/>
    <mergeCell ref="AX19:AX20"/>
    <mergeCell ref="AZ3:AZ4"/>
    <mergeCell ref="BB3:BB4"/>
    <mergeCell ref="X19:X20"/>
    <mergeCell ref="Y19:Y20"/>
    <mergeCell ref="Z19:Z20"/>
    <mergeCell ref="AA19:AA20"/>
    <mergeCell ref="AB19:AB20"/>
    <mergeCell ref="AP3:AP4"/>
    <mergeCell ref="AL3:AL4"/>
    <mergeCell ref="BA3:BA4"/>
    <mergeCell ref="AV18:AW18"/>
    <mergeCell ref="AY3:AY4"/>
    <mergeCell ref="AV3:AV4"/>
    <mergeCell ref="AX3:AX4"/>
    <mergeCell ref="AH3:AH4"/>
    <mergeCell ref="AI3:AI4"/>
    <mergeCell ref="S19:S20"/>
    <mergeCell ref="T19:T20"/>
    <mergeCell ref="U19:U20"/>
    <mergeCell ref="V19:V20"/>
    <mergeCell ref="W19:W20"/>
    <mergeCell ref="I3:I4"/>
    <mergeCell ref="J3:J4"/>
    <mergeCell ref="K3:K4"/>
    <mergeCell ref="L3:L4"/>
    <mergeCell ref="M3:M4"/>
    <mergeCell ref="N3:N4"/>
    <mergeCell ref="O3:O4"/>
    <mergeCell ref="AG3:AG4"/>
    <mergeCell ref="AJ1:AK2"/>
    <mergeCell ref="AO3:AO4"/>
    <mergeCell ref="S3:S4"/>
    <mergeCell ref="T3:T4"/>
    <mergeCell ref="U3:U4"/>
    <mergeCell ref="V3:V4"/>
    <mergeCell ref="W3:W4"/>
    <mergeCell ref="X3:X4"/>
    <mergeCell ref="Y3:Y4"/>
    <mergeCell ref="AM3:AM4"/>
    <mergeCell ref="AN3:AN4"/>
    <mergeCell ref="P3:P4"/>
    <mergeCell ref="AK3:AK4"/>
    <mergeCell ref="BE19:BE20"/>
    <mergeCell ref="AD3:AD4"/>
    <mergeCell ref="AD19:AD20"/>
    <mergeCell ref="F3:F4"/>
    <mergeCell ref="G3:G4"/>
    <mergeCell ref="H3:H4"/>
    <mergeCell ref="AQ3:AQ4"/>
    <mergeCell ref="BE3:BE4"/>
    <mergeCell ref="BC3:BC4"/>
    <mergeCell ref="Z3:Z4"/>
    <mergeCell ref="AA3:AA4"/>
    <mergeCell ref="AB3:AB4"/>
    <mergeCell ref="AT3:AT4"/>
    <mergeCell ref="AU3:AU4"/>
    <mergeCell ref="AJ3:AJ4"/>
    <mergeCell ref="AW3:AW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O371"/>
  <sheetViews>
    <sheetView zoomScale="91" zoomScaleNormal="91" workbookViewId="0">
      <selection activeCell="L19" sqref="L19"/>
    </sheetView>
  </sheetViews>
  <sheetFormatPr defaultRowHeight="14.5" x14ac:dyDescent="0.35"/>
  <cols>
    <col min="1" max="2" width="9.1796875" style="68"/>
    <col min="5" max="5" width="6" style="69" bestFit="1" customWidth="1"/>
    <col min="6" max="6" width="7.54296875" style="68" bestFit="1" customWidth="1"/>
    <col min="7" max="8" width="17.26953125" style="77" customWidth="1"/>
    <col min="9" max="11" width="14.26953125" style="68" bestFit="1" customWidth="1"/>
    <col min="12" max="12" width="15.54296875" style="68" bestFit="1" customWidth="1"/>
    <col min="13" max="13" width="12.26953125" style="68" bestFit="1" customWidth="1"/>
    <col min="14" max="14" width="11.453125" style="68" bestFit="1" customWidth="1"/>
    <col min="15" max="15" width="13.26953125" style="68" bestFit="1" customWidth="1"/>
    <col min="16" max="250" width="9.1796875" style="68"/>
    <col min="251" max="251" width="14" style="68" bestFit="1" customWidth="1"/>
    <col min="252" max="252" width="12.7265625" style="68" bestFit="1" customWidth="1"/>
    <col min="253" max="253" width="14" style="68" bestFit="1" customWidth="1"/>
    <col min="254" max="255" width="14.26953125" style="68" bestFit="1" customWidth="1"/>
    <col min="256" max="256" width="13.26953125" style="68" bestFit="1" customWidth="1"/>
    <col min="257" max="257" width="15.54296875" style="68" bestFit="1" customWidth="1"/>
    <col min="258" max="258" width="14.26953125" style="68" bestFit="1" customWidth="1"/>
    <col min="259" max="259" width="13.26953125" style="68" bestFit="1" customWidth="1"/>
    <col min="260" max="260" width="15.54296875" style="68" bestFit="1" customWidth="1"/>
    <col min="261" max="261" width="6" style="68" bestFit="1" customWidth="1"/>
    <col min="262" max="262" width="7.54296875" style="68" bestFit="1" customWidth="1"/>
    <col min="263" max="263" width="16" style="68" bestFit="1" customWidth="1"/>
    <col min="264" max="264" width="12.7265625" style="68" bestFit="1" customWidth="1"/>
    <col min="265" max="267" width="14.26953125" style="68" bestFit="1" customWidth="1"/>
    <col min="268" max="268" width="15.54296875" style="68" bestFit="1" customWidth="1"/>
    <col min="269" max="269" width="12.26953125" style="68" bestFit="1" customWidth="1"/>
    <col min="270" max="270" width="11.453125" style="68" bestFit="1" customWidth="1"/>
    <col min="271" max="271" width="13.26953125" style="68" bestFit="1" customWidth="1"/>
    <col min="272" max="506" width="9.1796875" style="68"/>
    <col min="507" max="507" width="14" style="68" bestFit="1" customWidth="1"/>
    <col min="508" max="508" width="12.7265625" style="68" bestFit="1" customWidth="1"/>
    <col min="509" max="509" width="14" style="68" bestFit="1" customWidth="1"/>
    <col min="510" max="511" width="14.26953125" style="68" bestFit="1" customWidth="1"/>
    <col min="512" max="512" width="13.26953125" style="68" bestFit="1" customWidth="1"/>
    <col min="513" max="513" width="15.54296875" style="68" bestFit="1" customWidth="1"/>
    <col min="514" max="514" width="14.26953125" style="68" bestFit="1" customWidth="1"/>
    <col min="515" max="515" width="13.26953125" style="68" bestFit="1" customWidth="1"/>
    <col min="516" max="516" width="15.54296875" style="68" bestFit="1" customWidth="1"/>
    <col min="517" max="517" width="6" style="68" bestFit="1" customWidth="1"/>
    <col min="518" max="518" width="7.54296875" style="68" bestFit="1" customWidth="1"/>
    <col min="519" max="519" width="16" style="68" bestFit="1" customWidth="1"/>
    <col min="520" max="520" width="12.7265625" style="68" bestFit="1" customWidth="1"/>
    <col min="521" max="523" width="14.26953125" style="68" bestFit="1" customWidth="1"/>
    <col min="524" max="524" width="15.54296875" style="68" bestFit="1" customWidth="1"/>
    <col min="525" max="525" width="12.26953125" style="68" bestFit="1" customWidth="1"/>
    <col min="526" max="526" width="11.453125" style="68" bestFit="1" customWidth="1"/>
    <col min="527" max="527" width="13.26953125" style="68" bestFit="1" customWidth="1"/>
    <col min="528" max="762" width="9.1796875" style="68"/>
    <col min="763" max="763" width="14" style="68" bestFit="1" customWidth="1"/>
    <col min="764" max="764" width="12.7265625" style="68" bestFit="1" customWidth="1"/>
    <col min="765" max="765" width="14" style="68" bestFit="1" customWidth="1"/>
    <col min="766" max="767" width="14.26953125" style="68" bestFit="1" customWidth="1"/>
    <col min="768" max="768" width="13.26953125" style="68" bestFit="1" customWidth="1"/>
    <col min="769" max="769" width="15.54296875" style="68" bestFit="1" customWidth="1"/>
    <col min="770" max="770" width="14.26953125" style="68" bestFit="1" customWidth="1"/>
    <col min="771" max="771" width="13.26953125" style="68" bestFit="1" customWidth="1"/>
    <col min="772" max="772" width="15.54296875" style="68" bestFit="1" customWidth="1"/>
    <col min="773" max="773" width="6" style="68" bestFit="1" customWidth="1"/>
    <col min="774" max="774" width="7.54296875" style="68" bestFit="1" customWidth="1"/>
    <col min="775" max="775" width="16" style="68" bestFit="1" customWidth="1"/>
    <col min="776" max="776" width="12.7265625" style="68" bestFit="1" customWidth="1"/>
    <col min="777" max="779" width="14.26953125" style="68" bestFit="1" customWidth="1"/>
    <col min="780" max="780" width="15.54296875" style="68" bestFit="1" customWidth="1"/>
    <col min="781" max="781" width="12.26953125" style="68" bestFit="1" customWidth="1"/>
    <col min="782" max="782" width="11.453125" style="68" bestFit="1" customWidth="1"/>
    <col min="783" max="783" width="13.26953125" style="68" bestFit="1" customWidth="1"/>
    <col min="784" max="1018" width="9.1796875" style="68"/>
    <col min="1019" max="1019" width="14" style="68" bestFit="1" customWidth="1"/>
    <col min="1020" max="1020" width="12.7265625" style="68" bestFit="1" customWidth="1"/>
    <col min="1021" max="1021" width="14" style="68" bestFit="1" customWidth="1"/>
    <col min="1022" max="1023" width="14.26953125" style="68" bestFit="1" customWidth="1"/>
    <col min="1024" max="1024" width="13.26953125" style="68" bestFit="1" customWidth="1"/>
    <col min="1025" max="1025" width="15.54296875" style="68" bestFit="1" customWidth="1"/>
    <col min="1026" max="1026" width="14.26953125" style="68" bestFit="1" customWidth="1"/>
    <col min="1027" max="1027" width="13.26953125" style="68" bestFit="1" customWidth="1"/>
    <col min="1028" max="1028" width="15.54296875" style="68" bestFit="1" customWidth="1"/>
    <col min="1029" max="1029" width="6" style="68" bestFit="1" customWidth="1"/>
    <col min="1030" max="1030" width="7.54296875" style="68" bestFit="1" customWidth="1"/>
    <col min="1031" max="1031" width="16" style="68" bestFit="1" customWidth="1"/>
    <col min="1032" max="1032" width="12.7265625" style="68" bestFit="1" customWidth="1"/>
    <col min="1033" max="1035" width="14.26953125" style="68" bestFit="1" customWidth="1"/>
    <col min="1036" max="1036" width="15.54296875" style="68" bestFit="1" customWidth="1"/>
    <col min="1037" max="1037" width="12.26953125" style="68" bestFit="1" customWidth="1"/>
    <col min="1038" max="1038" width="11.453125" style="68" bestFit="1" customWidth="1"/>
    <col min="1039" max="1039" width="13.26953125" style="68" bestFit="1" customWidth="1"/>
    <col min="1040" max="1274" width="9.1796875" style="68"/>
    <col min="1275" max="1275" width="14" style="68" bestFit="1" customWidth="1"/>
    <col min="1276" max="1276" width="12.7265625" style="68" bestFit="1" customWidth="1"/>
    <col min="1277" max="1277" width="14" style="68" bestFit="1" customWidth="1"/>
    <col min="1278" max="1279" width="14.26953125" style="68" bestFit="1" customWidth="1"/>
    <col min="1280" max="1280" width="13.26953125" style="68" bestFit="1" customWidth="1"/>
    <col min="1281" max="1281" width="15.54296875" style="68" bestFit="1" customWidth="1"/>
    <col min="1282" max="1282" width="14.26953125" style="68" bestFit="1" customWidth="1"/>
    <col min="1283" max="1283" width="13.26953125" style="68" bestFit="1" customWidth="1"/>
    <col min="1284" max="1284" width="15.54296875" style="68" bestFit="1" customWidth="1"/>
    <col min="1285" max="1285" width="6" style="68" bestFit="1" customWidth="1"/>
    <col min="1286" max="1286" width="7.54296875" style="68" bestFit="1" customWidth="1"/>
    <col min="1287" max="1287" width="16" style="68" bestFit="1" customWidth="1"/>
    <col min="1288" max="1288" width="12.7265625" style="68" bestFit="1" customWidth="1"/>
    <col min="1289" max="1291" width="14.26953125" style="68" bestFit="1" customWidth="1"/>
    <col min="1292" max="1292" width="15.54296875" style="68" bestFit="1" customWidth="1"/>
    <col min="1293" max="1293" width="12.26953125" style="68" bestFit="1" customWidth="1"/>
    <col min="1294" max="1294" width="11.453125" style="68" bestFit="1" customWidth="1"/>
    <col min="1295" max="1295" width="13.26953125" style="68" bestFit="1" customWidth="1"/>
    <col min="1296" max="1530" width="9.1796875" style="68"/>
    <col min="1531" max="1531" width="14" style="68" bestFit="1" customWidth="1"/>
    <col min="1532" max="1532" width="12.7265625" style="68" bestFit="1" customWidth="1"/>
    <col min="1533" max="1533" width="14" style="68" bestFit="1" customWidth="1"/>
    <col min="1534" max="1535" width="14.26953125" style="68" bestFit="1" customWidth="1"/>
    <col min="1536" max="1536" width="13.26953125" style="68" bestFit="1" customWidth="1"/>
    <col min="1537" max="1537" width="15.54296875" style="68" bestFit="1" customWidth="1"/>
    <col min="1538" max="1538" width="14.26953125" style="68" bestFit="1" customWidth="1"/>
    <col min="1539" max="1539" width="13.26953125" style="68" bestFit="1" customWidth="1"/>
    <col min="1540" max="1540" width="15.54296875" style="68" bestFit="1" customWidth="1"/>
    <col min="1541" max="1541" width="6" style="68" bestFit="1" customWidth="1"/>
    <col min="1542" max="1542" width="7.54296875" style="68" bestFit="1" customWidth="1"/>
    <col min="1543" max="1543" width="16" style="68" bestFit="1" customWidth="1"/>
    <col min="1544" max="1544" width="12.7265625" style="68" bestFit="1" customWidth="1"/>
    <col min="1545" max="1547" width="14.26953125" style="68" bestFit="1" customWidth="1"/>
    <col min="1548" max="1548" width="15.54296875" style="68" bestFit="1" customWidth="1"/>
    <col min="1549" max="1549" width="12.26953125" style="68" bestFit="1" customWidth="1"/>
    <col min="1550" max="1550" width="11.453125" style="68" bestFit="1" customWidth="1"/>
    <col min="1551" max="1551" width="13.26953125" style="68" bestFit="1" customWidth="1"/>
    <col min="1552" max="1786" width="9.1796875" style="68"/>
    <col min="1787" max="1787" width="14" style="68" bestFit="1" customWidth="1"/>
    <col min="1788" max="1788" width="12.7265625" style="68" bestFit="1" customWidth="1"/>
    <col min="1789" max="1789" width="14" style="68" bestFit="1" customWidth="1"/>
    <col min="1790" max="1791" width="14.26953125" style="68" bestFit="1" customWidth="1"/>
    <col min="1792" max="1792" width="13.26953125" style="68" bestFit="1" customWidth="1"/>
    <col min="1793" max="1793" width="15.54296875" style="68" bestFit="1" customWidth="1"/>
    <col min="1794" max="1794" width="14.26953125" style="68" bestFit="1" customWidth="1"/>
    <col min="1795" max="1795" width="13.26953125" style="68" bestFit="1" customWidth="1"/>
    <col min="1796" max="1796" width="15.54296875" style="68" bestFit="1" customWidth="1"/>
    <col min="1797" max="1797" width="6" style="68" bestFit="1" customWidth="1"/>
    <col min="1798" max="1798" width="7.54296875" style="68" bestFit="1" customWidth="1"/>
    <col min="1799" max="1799" width="16" style="68" bestFit="1" customWidth="1"/>
    <col min="1800" max="1800" width="12.7265625" style="68" bestFit="1" customWidth="1"/>
    <col min="1801" max="1803" width="14.26953125" style="68" bestFit="1" customWidth="1"/>
    <col min="1804" max="1804" width="15.54296875" style="68" bestFit="1" customWidth="1"/>
    <col min="1805" max="1805" width="12.26953125" style="68" bestFit="1" customWidth="1"/>
    <col min="1806" max="1806" width="11.453125" style="68" bestFit="1" customWidth="1"/>
    <col min="1807" max="1807" width="13.26953125" style="68" bestFit="1" customWidth="1"/>
    <col min="1808" max="2042" width="9.1796875" style="68"/>
    <col min="2043" max="2043" width="14" style="68" bestFit="1" customWidth="1"/>
    <col min="2044" max="2044" width="12.7265625" style="68" bestFit="1" customWidth="1"/>
    <col min="2045" max="2045" width="14" style="68" bestFit="1" customWidth="1"/>
    <col min="2046" max="2047" width="14.26953125" style="68" bestFit="1" customWidth="1"/>
    <col min="2048" max="2048" width="13.26953125" style="68" bestFit="1" customWidth="1"/>
    <col min="2049" max="2049" width="15.54296875" style="68" bestFit="1" customWidth="1"/>
    <col min="2050" max="2050" width="14.26953125" style="68" bestFit="1" customWidth="1"/>
    <col min="2051" max="2051" width="13.26953125" style="68" bestFit="1" customWidth="1"/>
    <col min="2052" max="2052" width="15.54296875" style="68" bestFit="1" customWidth="1"/>
    <col min="2053" max="2053" width="6" style="68" bestFit="1" customWidth="1"/>
    <col min="2054" max="2054" width="7.54296875" style="68" bestFit="1" customWidth="1"/>
    <col min="2055" max="2055" width="16" style="68" bestFit="1" customWidth="1"/>
    <col min="2056" max="2056" width="12.7265625" style="68" bestFit="1" customWidth="1"/>
    <col min="2057" max="2059" width="14.26953125" style="68" bestFit="1" customWidth="1"/>
    <col min="2060" max="2060" width="15.54296875" style="68" bestFit="1" customWidth="1"/>
    <col min="2061" max="2061" width="12.26953125" style="68" bestFit="1" customWidth="1"/>
    <col min="2062" max="2062" width="11.453125" style="68" bestFit="1" customWidth="1"/>
    <col min="2063" max="2063" width="13.26953125" style="68" bestFit="1" customWidth="1"/>
    <col min="2064" max="2298" width="9.1796875" style="68"/>
    <col min="2299" max="2299" width="14" style="68" bestFit="1" customWidth="1"/>
    <col min="2300" max="2300" width="12.7265625" style="68" bestFit="1" customWidth="1"/>
    <col min="2301" max="2301" width="14" style="68" bestFit="1" customWidth="1"/>
    <col min="2302" max="2303" width="14.26953125" style="68" bestFit="1" customWidth="1"/>
    <col min="2304" max="2304" width="13.26953125" style="68" bestFit="1" customWidth="1"/>
    <col min="2305" max="2305" width="15.54296875" style="68" bestFit="1" customWidth="1"/>
    <col min="2306" max="2306" width="14.26953125" style="68" bestFit="1" customWidth="1"/>
    <col min="2307" max="2307" width="13.26953125" style="68" bestFit="1" customWidth="1"/>
    <col min="2308" max="2308" width="15.54296875" style="68" bestFit="1" customWidth="1"/>
    <col min="2309" max="2309" width="6" style="68" bestFit="1" customWidth="1"/>
    <col min="2310" max="2310" width="7.54296875" style="68" bestFit="1" customWidth="1"/>
    <col min="2311" max="2311" width="16" style="68" bestFit="1" customWidth="1"/>
    <col min="2312" max="2312" width="12.7265625" style="68" bestFit="1" customWidth="1"/>
    <col min="2313" max="2315" width="14.26953125" style="68" bestFit="1" customWidth="1"/>
    <col min="2316" max="2316" width="15.54296875" style="68" bestFit="1" customWidth="1"/>
    <col min="2317" max="2317" width="12.26953125" style="68" bestFit="1" customWidth="1"/>
    <col min="2318" max="2318" width="11.453125" style="68" bestFit="1" customWidth="1"/>
    <col min="2319" max="2319" width="13.26953125" style="68" bestFit="1" customWidth="1"/>
    <col min="2320" max="2554" width="9.1796875" style="68"/>
    <col min="2555" max="2555" width="14" style="68" bestFit="1" customWidth="1"/>
    <col min="2556" max="2556" width="12.7265625" style="68" bestFit="1" customWidth="1"/>
    <col min="2557" max="2557" width="14" style="68" bestFit="1" customWidth="1"/>
    <col min="2558" max="2559" width="14.26953125" style="68" bestFit="1" customWidth="1"/>
    <col min="2560" max="2560" width="13.26953125" style="68" bestFit="1" customWidth="1"/>
    <col min="2561" max="2561" width="15.54296875" style="68" bestFit="1" customWidth="1"/>
    <col min="2562" max="2562" width="14.26953125" style="68" bestFit="1" customWidth="1"/>
    <col min="2563" max="2563" width="13.26953125" style="68" bestFit="1" customWidth="1"/>
    <col min="2564" max="2564" width="15.54296875" style="68" bestFit="1" customWidth="1"/>
    <col min="2565" max="2565" width="6" style="68" bestFit="1" customWidth="1"/>
    <col min="2566" max="2566" width="7.54296875" style="68" bestFit="1" customWidth="1"/>
    <col min="2567" max="2567" width="16" style="68" bestFit="1" customWidth="1"/>
    <col min="2568" max="2568" width="12.7265625" style="68" bestFit="1" customWidth="1"/>
    <col min="2569" max="2571" width="14.26953125" style="68" bestFit="1" customWidth="1"/>
    <col min="2572" max="2572" width="15.54296875" style="68" bestFit="1" customWidth="1"/>
    <col min="2573" max="2573" width="12.26953125" style="68" bestFit="1" customWidth="1"/>
    <col min="2574" max="2574" width="11.453125" style="68" bestFit="1" customWidth="1"/>
    <col min="2575" max="2575" width="13.26953125" style="68" bestFit="1" customWidth="1"/>
    <col min="2576" max="2810" width="9.1796875" style="68"/>
    <col min="2811" max="2811" width="14" style="68" bestFit="1" customWidth="1"/>
    <col min="2812" max="2812" width="12.7265625" style="68" bestFit="1" customWidth="1"/>
    <col min="2813" max="2813" width="14" style="68" bestFit="1" customWidth="1"/>
    <col min="2814" max="2815" width="14.26953125" style="68" bestFit="1" customWidth="1"/>
    <col min="2816" max="2816" width="13.26953125" style="68" bestFit="1" customWidth="1"/>
    <col min="2817" max="2817" width="15.54296875" style="68" bestFit="1" customWidth="1"/>
    <col min="2818" max="2818" width="14.26953125" style="68" bestFit="1" customWidth="1"/>
    <col min="2819" max="2819" width="13.26953125" style="68" bestFit="1" customWidth="1"/>
    <col min="2820" max="2820" width="15.54296875" style="68" bestFit="1" customWidth="1"/>
    <col min="2821" max="2821" width="6" style="68" bestFit="1" customWidth="1"/>
    <col min="2822" max="2822" width="7.54296875" style="68" bestFit="1" customWidth="1"/>
    <col min="2823" max="2823" width="16" style="68" bestFit="1" customWidth="1"/>
    <col min="2824" max="2824" width="12.7265625" style="68" bestFit="1" customWidth="1"/>
    <col min="2825" max="2827" width="14.26953125" style="68" bestFit="1" customWidth="1"/>
    <col min="2828" max="2828" width="15.54296875" style="68" bestFit="1" customWidth="1"/>
    <col min="2829" max="2829" width="12.26953125" style="68" bestFit="1" customWidth="1"/>
    <col min="2830" max="2830" width="11.453125" style="68" bestFit="1" customWidth="1"/>
    <col min="2831" max="2831" width="13.26953125" style="68" bestFit="1" customWidth="1"/>
    <col min="2832" max="3066" width="9.1796875" style="68"/>
    <col min="3067" max="3067" width="14" style="68" bestFit="1" customWidth="1"/>
    <col min="3068" max="3068" width="12.7265625" style="68" bestFit="1" customWidth="1"/>
    <col min="3069" max="3069" width="14" style="68" bestFit="1" customWidth="1"/>
    <col min="3070" max="3071" width="14.26953125" style="68" bestFit="1" customWidth="1"/>
    <col min="3072" max="3072" width="13.26953125" style="68" bestFit="1" customWidth="1"/>
    <col min="3073" max="3073" width="15.54296875" style="68" bestFit="1" customWidth="1"/>
    <col min="3074" max="3074" width="14.26953125" style="68" bestFit="1" customWidth="1"/>
    <col min="3075" max="3075" width="13.26953125" style="68" bestFit="1" customWidth="1"/>
    <col min="3076" max="3076" width="15.54296875" style="68" bestFit="1" customWidth="1"/>
    <col min="3077" max="3077" width="6" style="68" bestFit="1" customWidth="1"/>
    <col min="3078" max="3078" width="7.54296875" style="68" bestFit="1" customWidth="1"/>
    <col min="3079" max="3079" width="16" style="68" bestFit="1" customWidth="1"/>
    <col min="3080" max="3080" width="12.7265625" style="68" bestFit="1" customWidth="1"/>
    <col min="3081" max="3083" width="14.26953125" style="68" bestFit="1" customWidth="1"/>
    <col min="3084" max="3084" width="15.54296875" style="68" bestFit="1" customWidth="1"/>
    <col min="3085" max="3085" width="12.26953125" style="68" bestFit="1" customWidth="1"/>
    <col min="3086" max="3086" width="11.453125" style="68" bestFit="1" customWidth="1"/>
    <col min="3087" max="3087" width="13.26953125" style="68" bestFit="1" customWidth="1"/>
    <col min="3088" max="3322" width="9.1796875" style="68"/>
    <col min="3323" max="3323" width="14" style="68" bestFit="1" customWidth="1"/>
    <col min="3324" max="3324" width="12.7265625" style="68" bestFit="1" customWidth="1"/>
    <col min="3325" max="3325" width="14" style="68" bestFit="1" customWidth="1"/>
    <col min="3326" max="3327" width="14.26953125" style="68" bestFit="1" customWidth="1"/>
    <col min="3328" max="3328" width="13.26953125" style="68" bestFit="1" customWidth="1"/>
    <col min="3329" max="3329" width="15.54296875" style="68" bestFit="1" customWidth="1"/>
    <col min="3330" max="3330" width="14.26953125" style="68" bestFit="1" customWidth="1"/>
    <col min="3331" max="3331" width="13.26953125" style="68" bestFit="1" customWidth="1"/>
    <col min="3332" max="3332" width="15.54296875" style="68" bestFit="1" customWidth="1"/>
    <col min="3333" max="3333" width="6" style="68" bestFit="1" customWidth="1"/>
    <col min="3334" max="3334" width="7.54296875" style="68" bestFit="1" customWidth="1"/>
    <col min="3335" max="3335" width="16" style="68" bestFit="1" customWidth="1"/>
    <col min="3336" max="3336" width="12.7265625" style="68" bestFit="1" customWidth="1"/>
    <col min="3337" max="3339" width="14.26953125" style="68" bestFit="1" customWidth="1"/>
    <col min="3340" max="3340" width="15.54296875" style="68" bestFit="1" customWidth="1"/>
    <col min="3341" max="3341" width="12.26953125" style="68" bestFit="1" customWidth="1"/>
    <col min="3342" max="3342" width="11.453125" style="68" bestFit="1" customWidth="1"/>
    <col min="3343" max="3343" width="13.26953125" style="68" bestFit="1" customWidth="1"/>
    <col min="3344" max="3578" width="9.1796875" style="68"/>
    <col min="3579" max="3579" width="14" style="68" bestFit="1" customWidth="1"/>
    <col min="3580" max="3580" width="12.7265625" style="68" bestFit="1" customWidth="1"/>
    <col min="3581" max="3581" width="14" style="68" bestFit="1" customWidth="1"/>
    <col min="3582" max="3583" width="14.26953125" style="68" bestFit="1" customWidth="1"/>
    <col min="3584" max="3584" width="13.26953125" style="68" bestFit="1" customWidth="1"/>
    <col min="3585" max="3585" width="15.54296875" style="68" bestFit="1" customWidth="1"/>
    <col min="3586" max="3586" width="14.26953125" style="68" bestFit="1" customWidth="1"/>
    <col min="3587" max="3587" width="13.26953125" style="68" bestFit="1" customWidth="1"/>
    <col min="3588" max="3588" width="15.54296875" style="68" bestFit="1" customWidth="1"/>
    <col min="3589" max="3589" width="6" style="68" bestFit="1" customWidth="1"/>
    <col min="3590" max="3590" width="7.54296875" style="68" bestFit="1" customWidth="1"/>
    <col min="3591" max="3591" width="16" style="68" bestFit="1" customWidth="1"/>
    <col min="3592" max="3592" width="12.7265625" style="68" bestFit="1" customWidth="1"/>
    <col min="3593" max="3595" width="14.26953125" style="68" bestFit="1" customWidth="1"/>
    <col min="3596" max="3596" width="15.54296875" style="68" bestFit="1" customWidth="1"/>
    <col min="3597" max="3597" width="12.26953125" style="68" bestFit="1" customWidth="1"/>
    <col min="3598" max="3598" width="11.453125" style="68" bestFit="1" customWidth="1"/>
    <col min="3599" max="3599" width="13.26953125" style="68" bestFit="1" customWidth="1"/>
    <col min="3600" max="3834" width="9.1796875" style="68"/>
    <col min="3835" max="3835" width="14" style="68" bestFit="1" customWidth="1"/>
    <col min="3836" max="3836" width="12.7265625" style="68" bestFit="1" customWidth="1"/>
    <col min="3837" max="3837" width="14" style="68" bestFit="1" customWidth="1"/>
    <col min="3838" max="3839" width="14.26953125" style="68" bestFit="1" customWidth="1"/>
    <col min="3840" max="3840" width="13.26953125" style="68" bestFit="1" customWidth="1"/>
    <col min="3841" max="3841" width="15.54296875" style="68" bestFit="1" customWidth="1"/>
    <col min="3842" max="3842" width="14.26953125" style="68" bestFit="1" customWidth="1"/>
    <col min="3843" max="3843" width="13.26953125" style="68" bestFit="1" customWidth="1"/>
    <col min="3844" max="3844" width="15.54296875" style="68" bestFit="1" customWidth="1"/>
    <col min="3845" max="3845" width="6" style="68" bestFit="1" customWidth="1"/>
    <col min="3846" max="3846" width="7.54296875" style="68" bestFit="1" customWidth="1"/>
    <col min="3847" max="3847" width="16" style="68" bestFit="1" customWidth="1"/>
    <col min="3848" max="3848" width="12.7265625" style="68" bestFit="1" customWidth="1"/>
    <col min="3849" max="3851" width="14.26953125" style="68" bestFit="1" customWidth="1"/>
    <col min="3852" max="3852" width="15.54296875" style="68" bestFit="1" customWidth="1"/>
    <col min="3853" max="3853" width="12.26953125" style="68" bestFit="1" customWidth="1"/>
    <col min="3854" max="3854" width="11.453125" style="68" bestFit="1" customWidth="1"/>
    <col min="3855" max="3855" width="13.26953125" style="68" bestFit="1" customWidth="1"/>
    <col min="3856" max="4090" width="9.1796875" style="68"/>
    <col min="4091" max="4091" width="14" style="68" bestFit="1" customWidth="1"/>
    <col min="4092" max="4092" width="12.7265625" style="68" bestFit="1" customWidth="1"/>
    <col min="4093" max="4093" width="14" style="68" bestFit="1" customWidth="1"/>
    <col min="4094" max="4095" width="14.26953125" style="68" bestFit="1" customWidth="1"/>
    <col min="4096" max="4096" width="13.26953125" style="68" bestFit="1" customWidth="1"/>
    <col min="4097" max="4097" width="15.54296875" style="68" bestFit="1" customWidth="1"/>
    <col min="4098" max="4098" width="14.26953125" style="68" bestFit="1" customWidth="1"/>
    <col min="4099" max="4099" width="13.26953125" style="68" bestFit="1" customWidth="1"/>
    <col min="4100" max="4100" width="15.54296875" style="68" bestFit="1" customWidth="1"/>
    <col min="4101" max="4101" width="6" style="68" bestFit="1" customWidth="1"/>
    <col min="4102" max="4102" width="7.54296875" style="68" bestFit="1" customWidth="1"/>
    <col min="4103" max="4103" width="16" style="68" bestFit="1" customWidth="1"/>
    <col min="4104" max="4104" width="12.7265625" style="68" bestFit="1" customWidth="1"/>
    <col min="4105" max="4107" width="14.26953125" style="68" bestFit="1" customWidth="1"/>
    <col min="4108" max="4108" width="15.54296875" style="68" bestFit="1" customWidth="1"/>
    <col min="4109" max="4109" width="12.26953125" style="68" bestFit="1" customWidth="1"/>
    <col min="4110" max="4110" width="11.453125" style="68" bestFit="1" customWidth="1"/>
    <col min="4111" max="4111" width="13.26953125" style="68" bestFit="1" customWidth="1"/>
    <col min="4112" max="4346" width="9.1796875" style="68"/>
    <col min="4347" max="4347" width="14" style="68" bestFit="1" customWidth="1"/>
    <col min="4348" max="4348" width="12.7265625" style="68" bestFit="1" customWidth="1"/>
    <col min="4349" max="4349" width="14" style="68" bestFit="1" customWidth="1"/>
    <col min="4350" max="4351" width="14.26953125" style="68" bestFit="1" customWidth="1"/>
    <col min="4352" max="4352" width="13.26953125" style="68" bestFit="1" customWidth="1"/>
    <col min="4353" max="4353" width="15.54296875" style="68" bestFit="1" customWidth="1"/>
    <col min="4354" max="4354" width="14.26953125" style="68" bestFit="1" customWidth="1"/>
    <col min="4355" max="4355" width="13.26953125" style="68" bestFit="1" customWidth="1"/>
    <col min="4356" max="4356" width="15.54296875" style="68" bestFit="1" customWidth="1"/>
    <col min="4357" max="4357" width="6" style="68" bestFit="1" customWidth="1"/>
    <col min="4358" max="4358" width="7.54296875" style="68" bestFit="1" customWidth="1"/>
    <col min="4359" max="4359" width="16" style="68" bestFit="1" customWidth="1"/>
    <col min="4360" max="4360" width="12.7265625" style="68" bestFit="1" customWidth="1"/>
    <col min="4361" max="4363" width="14.26953125" style="68" bestFit="1" customWidth="1"/>
    <col min="4364" max="4364" width="15.54296875" style="68" bestFit="1" customWidth="1"/>
    <col min="4365" max="4365" width="12.26953125" style="68" bestFit="1" customWidth="1"/>
    <col min="4366" max="4366" width="11.453125" style="68" bestFit="1" customWidth="1"/>
    <col min="4367" max="4367" width="13.26953125" style="68" bestFit="1" customWidth="1"/>
    <col min="4368" max="4602" width="9.1796875" style="68"/>
    <col min="4603" max="4603" width="14" style="68" bestFit="1" customWidth="1"/>
    <col min="4604" max="4604" width="12.7265625" style="68" bestFit="1" customWidth="1"/>
    <col min="4605" max="4605" width="14" style="68" bestFit="1" customWidth="1"/>
    <col min="4606" max="4607" width="14.26953125" style="68" bestFit="1" customWidth="1"/>
    <col min="4608" max="4608" width="13.26953125" style="68" bestFit="1" customWidth="1"/>
    <col min="4609" max="4609" width="15.54296875" style="68" bestFit="1" customWidth="1"/>
    <col min="4610" max="4610" width="14.26953125" style="68" bestFit="1" customWidth="1"/>
    <col min="4611" max="4611" width="13.26953125" style="68" bestFit="1" customWidth="1"/>
    <col min="4612" max="4612" width="15.54296875" style="68" bestFit="1" customWidth="1"/>
    <col min="4613" max="4613" width="6" style="68" bestFit="1" customWidth="1"/>
    <col min="4614" max="4614" width="7.54296875" style="68" bestFit="1" customWidth="1"/>
    <col min="4615" max="4615" width="16" style="68" bestFit="1" customWidth="1"/>
    <col min="4616" max="4616" width="12.7265625" style="68" bestFit="1" customWidth="1"/>
    <col min="4617" max="4619" width="14.26953125" style="68" bestFit="1" customWidth="1"/>
    <col min="4620" max="4620" width="15.54296875" style="68" bestFit="1" customWidth="1"/>
    <col min="4621" max="4621" width="12.26953125" style="68" bestFit="1" customWidth="1"/>
    <col min="4622" max="4622" width="11.453125" style="68" bestFit="1" customWidth="1"/>
    <col min="4623" max="4623" width="13.26953125" style="68" bestFit="1" customWidth="1"/>
    <col min="4624" max="4858" width="9.1796875" style="68"/>
    <col min="4859" max="4859" width="14" style="68" bestFit="1" customWidth="1"/>
    <col min="4860" max="4860" width="12.7265625" style="68" bestFit="1" customWidth="1"/>
    <col min="4861" max="4861" width="14" style="68" bestFit="1" customWidth="1"/>
    <col min="4862" max="4863" width="14.26953125" style="68" bestFit="1" customWidth="1"/>
    <col min="4864" max="4864" width="13.26953125" style="68" bestFit="1" customWidth="1"/>
    <col min="4865" max="4865" width="15.54296875" style="68" bestFit="1" customWidth="1"/>
    <col min="4866" max="4866" width="14.26953125" style="68" bestFit="1" customWidth="1"/>
    <col min="4867" max="4867" width="13.26953125" style="68" bestFit="1" customWidth="1"/>
    <col min="4868" max="4868" width="15.54296875" style="68" bestFit="1" customWidth="1"/>
    <col min="4869" max="4869" width="6" style="68" bestFit="1" customWidth="1"/>
    <col min="4870" max="4870" width="7.54296875" style="68" bestFit="1" customWidth="1"/>
    <col min="4871" max="4871" width="16" style="68" bestFit="1" customWidth="1"/>
    <col min="4872" max="4872" width="12.7265625" style="68" bestFit="1" customWidth="1"/>
    <col min="4873" max="4875" width="14.26953125" style="68" bestFit="1" customWidth="1"/>
    <col min="4876" max="4876" width="15.54296875" style="68" bestFit="1" customWidth="1"/>
    <col min="4877" max="4877" width="12.26953125" style="68" bestFit="1" customWidth="1"/>
    <col min="4878" max="4878" width="11.453125" style="68" bestFit="1" customWidth="1"/>
    <col min="4879" max="4879" width="13.26953125" style="68" bestFit="1" customWidth="1"/>
    <col min="4880" max="5114" width="9.1796875" style="68"/>
    <col min="5115" max="5115" width="14" style="68" bestFit="1" customWidth="1"/>
    <col min="5116" max="5116" width="12.7265625" style="68" bestFit="1" customWidth="1"/>
    <col min="5117" max="5117" width="14" style="68" bestFit="1" customWidth="1"/>
    <col min="5118" max="5119" width="14.26953125" style="68" bestFit="1" customWidth="1"/>
    <col min="5120" max="5120" width="13.26953125" style="68" bestFit="1" customWidth="1"/>
    <col min="5121" max="5121" width="15.54296875" style="68" bestFit="1" customWidth="1"/>
    <col min="5122" max="5122" width="14.26953125" style="68" bestFit="1" customWidth="1"/>
    <col min="5123" max="5123" width="13.26953125" style="68" bestFit="1" customWidth="1"/>
    <col min="5124" max="5124" width="15.54296875" style="68" bestFit="1" customWidth="1"/>
    <col min="5125" max="5125" width="6" style="68" bestFit="1" customWidth="1"/>
    <col min="5126" max="5126" width="7.54296875" style="68" bestFit="1" customWidth="1"/>
    <col min="5127" max="5127" width="16" style="68" bestFit="1" customWidth="1"/>
    <col min="5128" max="5128" width="12.7265625" style="68" bestFit="1" customWidth="1"/>
    <col min="5129" max="5131" width="14.26953125" style="68" bestFit="1" customWidth="1"/>
    <col min="5132" max="5132" width="15.54296875" style="68" bestFit="1" customWidth="1"/>
    <col min="5133" max="5133" width="12.26953125" style="68" bestFit="1" customWidth="1"/>
    <col min="5134" max="5134" width="11.453125" style="68" bestFit="1" customWidth="1"/>
    <col min="5135" max="5135" width="13.26953125" style="68" bestFit="1" customWidth="1"/>
    <col min="5136" max="5370" width="9.1796875" style="68"/>
    <col min="5371" max="5371" width="14" style="68" bestFit="1" customWidth="1"/>
    <col min="5372" max="5372" width="12.7265625" style="68" bestFit="1" customWidth="1"/>
    <col min="5373" max="5373" width="14" style="68" bestFit="1" customWidth="1"/>
    <col min="5374" max="5375" width="14.26953125" style="68" bestFit="1" customWidth="1"/>
    <col min="5376" max="5376" width="13.26953125" style="68" bestFit="1" customWidth="1"/>
    <col min="5377" max="5377" width="15.54296875" style="68" bestFit="1" customWidth="1"/>
    <col min="5378" max="5378" width="14.26953125" style="68" bestFit="1" customWidth="1"/>
    <col min="5379" max="5379" width="13.26953125" style="68" bestFit="1" customWidth="1"/>
    <col min="5380" max="5380" width="15.54296875" style="68" bestFit="1" customWidth="1"/>
    <col min="5381" max="5381" width="6" style="68" bestFit="1" customWidth="1"/>
    <col min="5382" max="5382" width="7.54296875" style="68" bestFit="1" customWidth="1"/>
    <col min="5383" max="5383" width="16" style="68" bestFit="1" customWidth="1"/>
    <col min="5384" max="5384" width="12.7265625" style="68" bestFit="1" customWidth="1"/>
    <col min="5385" max="5387" width="14.26953125" style="68" bestFit="1" customWidth="1"/>
    <col min="5388" max="5388" width="15.54296875" style="68" bestFit="1" customWidth="1"/>
    <col min="5389" max="5389" width="12.26953125" style="68" bestFit="1" customWidth="1"/>
    <col min="5390" max="5390" width="11.453125" style="68" bestFit="1" customWidth="1"/>
    <col min="5391" max="5391" width="13.26953125" style="68" bestFit="1" customWidth="1"/>
    <col min="5392" max="5626" width="9.1796875" style="68"/>
    <col min="5627" max="5627" width="14" style="68" bestFit="1" customWidth="1"/>
    <col min="5628" max="5628" width="12.7265625" style="68" bestFit="1" customWidth="1"/>
    <col min="5629" max="5629" width="14" style="68" bestFit="1" customWidth="1"/>
    <col min="5630" max="5631" width="14.26953125" style="68" bestFit="1" customWidth="1"/>
    <col min="5632" max="5632" width="13.26953125" style="68" bestFit="1" customWidth="1"/>
    <col min="5633" max="5633" width="15.54296875" style="68" bestFit="1" customWidth="1"/>
    <col min="5634" max="5634" width="14.26953125" style="68" bestFit="1" customWidth="1"/>
    <col min="5635" max="5635" width="13.26953125" style="68" bestFit="1" customWidth="1"/>
    <col min="5636" max="5636" width="15.54296875" style="68" bestFit="1" customWidth="1"/>
    <col min="5637" max="5637" width="6" style="68" bestFit="1" customWidth="1"/>
    <col min="5638" max="5638" width="7.54296875" style="68" bestFit="1" customWidth="1"/>
    <col min="5639" max="5639" width="16" style="68" bestFit="1" customWidth="1"/>
    <col min="5640" max="5640" width="12.7265625" style="68" bestFit="1" customWidth="1"/>
    <col min="5641" max="5643" width="14.26953125" style="68" bestFit="1" customWidth="1"/>
    <col min="5644" max="5644" width="15.54296875" style="68" bestFit="1" customWidth="1"/>
    <col min="5645" max="5645" width="12.26953125" style="68" bestFit="1" customWidth="1"/>
    <col min="5646" max="5646" width="11.453125" style="68" bestFit="1" customWidth="1"/>
    <col min="5647" max="5647" width="13.26953125" style="68" bestFit="1" customWidth="1"/>
    <col min="5648" max="5882" width="9.1796875" style="68"/>
    <col min="5883" max="5883" width="14" style="68" bestFit="1" customWidth="1"/>
    <col min="5884" max="5884" width="12.7265625" style="68" bestFit="1" customWidth="1"/>
    <col min="5885" max="5885" width="14" style="68" bestFit="1" customWidth="1"/>
    <col min="5886" max="5887" width="14.26953125" style="68" bestFit="1" customWidth="1"/>
    <col min="5888" max="5888" width="13.26953125" style="68" bestFit="1" customWidth="1"/>
    <col min="5889" max="5889" width="15.54296875" style="68" bestFit="1" customWidth="1"/>
    <col min="5890" max="5890" width="14.26953125" style="68" bestFit="1" customWidth="1"/>
    <col min="5891" max="5891" width="13.26953125" style="68" bestFit="1" customWidth="1"/>
    <col min="5892" max="5892" width="15.54296875" style="68" bestFit="1" customWidth="1"/>
    <col min="5893" max="5893" width="6" style="68" bestFit="1" customWidth="1"/>
    <col min="5894" max="5894" width="7.54296875" style="68" bestFit="1" customWidth="1"/>
    <col min="5895" max="5895" width="16" style="68" bestFit="1" customWidth="1"/>
    <col min="5896" max="5896" width="12.7265625" style="68" bestFit="1" customWidth="1"/>
    <col min="5897" max="5899" width="14.26953125" style="68" bestFit="1" customWidth="1"/>
    <col min="5900" max="5900" width="15.54296875" style="68" bestFit="1" customWidth="1"/>
    <col min="5901" max="5901" width="12.26953125" style="68" bestFit="1" customWidth="1"/>
    <col min="5902" max="5902" width="11.453125" style="68" bestFit="1" customWidth="1"/>
    <col min="5903" max="5903" width="13.26953125" style="68" bestFit="1" customWidth="1"/>
    <col min="5904" max="6138" width="9.1796875" style="68"/>
    <col min="6139" max="6139" width="14" style="68" bestFit="1" customWidth="1"/>
    <col min="6140" max="6140" width="12.7265625" style="68" bestFit="1" customWidth="1"/>
    <col min="6141" max="6141" width="14" style="68" bestFit="1" customWidth="1"/>
    <col min="6142" max="6143" width="14.26953125" style="68" bestFit="1" customWidth="1"/>
    <col min="6144" max="6144" width="13.26953125" style="68" bestFit="1" customWidth="1"/>
    <col min="6145" max="6145" width="15.54296875" style="68" bestFit="1" customWidth="1"/>
    <col min="6146" max="6146" width="14.26953125" style="68" bestFit="1" customWidth="1"/>
    <col min="6147" max="6147" width="13.26953125" style="68" bestFit="1" customWidth="1"/>
    <col min="6148" max="6148" width="15.54296875" style="68" bestFit="1" customWidth="1"/>
    <col min="6149" max="6149" width="6" style="68" bestFit="1" customWidth="1"/>
    <col min="6150" max="6150" width="7.54296875" style="68" bestFit="1" customWidth="1"/>
    <col min="6151" max="6151" width="16" style="68" bestFit="1" customWidth="1"/>
    <col min="6152" max="6152" width="12.7265625" style="68" bestFit="1" customWidth="1"/>
    <col min="6153" max="6155" width="14.26953125" style="68" bestFit="1" customWidth="1"/>
    <col min="6156" max="6156" width="15.54296875" style="68" bestFit="1" customWidth="1"/>
    <col min="6157" max="6157" width="12.26953125" style="68" bestFit="1" customWidth="1"/>
    <col min="6158" max="6158" width="11.453125" style="68" bestFit="1" customWidth="1"/>
    <col min="6159" max="6159" width="13.26953125" style="68" bestFit="1" customWidth="1"/>
    <col min="6160" max="6394" width="9.1796875" style="68"/>
    <col min="6395" max="6395" width="14" style="68" bestFit="1" customWidth="1"/>
    <col min="6396" max="6396" width="12.7265625" style="68" bestFit="1" customWidth="1"/>
    <col min="6397" max="6397" width="14" style="68" bestFit="1" customWidth="1"/>
    <col min="6398" max="6399" width="14.26953125" style="68" bestFit="1" customWidth="1"/>
    <col min="6400" max="6400" width="13.26953125" style="68" bestFit="1" customWidth="1"/>
    <col min="6401" max="6401" width="15.54296875" style="68" bestFit="1" customWidth="1"/>
    <col min="6402" max="6402" width="14.26953125" style="68" bestFit="1" customWidth="1"/>
    <col min="6403" max="6403" width="13.26953125" style="68" bestFit="1" customWidth="1"/>
    <col min="6404" max="6404" width="15.54296875" style="68" bestFit="1" customWidth="1"/>
    <col min="6405" max="6405" width="6" style="68" bestFit="1" customWidth="1"/>
    <col min="6406" max="6406" width="7.54296875" style="68" bestFit="1" customWidth="1"/>
    <col min="6407" max="6407" width="16" style="68" bestFit="1" customWidth="1"/>
    <col min="6408" max="6408" width="12.7265625" style="68" bestFit="1" customWidth="1"/>
    <col min="6409" max="6411" width="14.26953125" style="68" bestFit="1" customWidth="1"/>
    <col min="6412" max="6412" width="15.54296875" style="68" bestFit="1" customWidth="1"/>
    <col min="6413" max="6413" width="12.26953125" style="68" bestFit="1" customWidth="1"/>
    <col min="6414" max="6414" width="11.453125" style="68" bestFit="1" customWidth="1"/>
    <col min="6415" max="6415" width="13.26953125" style="68" bestFit="1" customWidth="1"/>
    <col min="6416" max="6650" width="9.1796875" style="68"/>
    <col min="6651" max="6651" width="14" style="68" bestFit="1" customWidth="1"/>
    <col min="6652" max="6652" width="12.7265625" style="68" bestFit="1" customWidth="1"/>
    <col min="6653" max="6653" width="14" style="68" bestFit="1" customWidth="1"/>
    <col min="6654" max="6655" width="14.26953125" style="68" bestFit="1" customWidth="1"/>
    <col min="6656" max="6656" width="13.26953125" style="68" bestFit="1" customWidth="1"/>
    <col min="6657" max="6657" width="15.54296875" style="68" bestFit="1" customWidth="1"/>
    <col min="6658" max="6658" width="14.26953125" style="68" bestFit="1" customWidth="1"/>
    <col min="6659" max="6659" width="13.26953125" style="68" bestFit="1" customWidth="1"/>
    <col min="6660" max="6660" width="15.54296875" style="68" bestFit="1" customWidth="1"/>
    <col min="6661" max="6661" width="6" style="68" bestFit="1" customWidth="1"/>
    <col min="6662" max="6662" width="7.54296875" style="68" bestFit="1" customWidth="1"/>
    <col min="6663" max="6663" width="16" style="68" bestFit="1" customWidth="1"/>
    <col min="6664" max="6664" width="12.7265625" style="68" bestFit="1" customWidth="1"/>
    <col min="6665" max="6667" width="14.26953125" style="68" bestFit="1" customWidth="1"/>
    <col min="6668" max="6668" width="15.54296875" style="68" bestFit="1" customWidth="1"/>
    <col min="6669" max="6669" width="12.26953125" style="68" bestFit="1" customWidth="1"/>
    <col min="6670" max="6670" width="11.453125" style="68" bestFit="1" customWidth="1"/>
    <col min="6671" max="6671" width="13.26953125" style="68" bestFit="1" customWidth="1"/>
    <col min="6672" max="6906" width="9.1796875" style="68"/>
    <col min="6907" max="6907" width="14" style="68" bestFit="1" customWidth="1"/>
    <col min="6908" max="6908" width="12.7265625" style="68" bestFit="1" customWidth="1"/>
    <col min="6909" max="6909" width="14" style="68" bestFit="1" customWidth="1"/>
    <col min="6910" max="6911" width="14.26953125" style="68" bestFit="1" customWidth="1"/>
    <col min="6912" max="6912" width="13.26953125" style="68" bestFit="1" customWidth="1"/>
    <col min="6913" max="6913" width="15.54296875" style="68" bestFit="1" customWidth="1"/>
    <col min="6914" max="6914" width="14.26953125" style="68" bestFit="1" customWidth="1"/>
    <col min="6915" max="6915" width="13.26953125" style="68" bestFit="1" customWidth="1"/>
    <col min="6916" max="6916" width="15.54296875" style="68" bestFit="1" customWidth="1"/>
    <col min="6917" max="6917" width="6" style="68" bestFit="1" customWidth="1"/>
    <col min="6918" max="6918" width="7.54296875" style="68" bestFit="1" customWidth="1"/>
    <col min="6919" max="6919" width="16" style="68" bestFit="1" customWidth="1"/>
    <col min="6920" max="6920" width="12.7265625" style="68" bestFit="1" customWidth="1"/>
    <col min="6921" max="6923" width="14.26953125" style="68" bestFit="1" customWidth="1"/>
    <col min="6924" max="6924" width="15.54296875" style="68" bestFit="1" customWidth="1"/>
    <col min="6925" max="6925" width="12.26953125" style="68" bestFit="1" customWidth="1"/>
    <col min="6926" max="6926" width="11.453125" style="68" bestFit="1" customWidth="1"/>
    <col min="6927" max="6927" width="13.26953125" style="68" bestFit="1" customWidth="1"/>
    <col min="6928" max="7162" width="9.1796875" style="68"/>
    <col min="7163" max="7163" width="14" style="68" bestFit="1" customWidth="1"/>
    <col min="7164" max="7164" width="12.7265625" style="68" bestFit="1" customWidth="1"/>
    <col min="7165" max="7165" width="14" style="68" bestFit="1" customWidth="1"/>
    <col min="7166" max="7167" width="14.26953125" style="68" bestFit="1" customWidth="1"/>
    <col min="7168" max="7168" width="13.26953125" style="68" bestFit="1" customWidth="1"/>
    <col min="7169" max="7169" width="15.54296875" style="68" bestFit="1" customWidth="1"/>
    <col min="7170" max="7170" width="14.26953125" style="68" bestFit="1" customWidth="1"/>
    <col min="7171" max="7171" width="13.26953125" style="68" bestFit="1" customWidth="1"/>
    <col min="7172" max="7172" width="15.54296875" style="68" bestFit="1" customWidth="1"/>
    <col min="7173" max="7173" width="6" style="68" bestFit="1" customWidth="1"/>
    <col min="7174" max="7174" width="7.54296875" style="68" bestFit="1" customWidth="1"/>
    <col min="7175" max="7175" width="16" style="68" bestFit="1" customWidth="1"/>
    <col min="7176" max="7176" width="12.7265625" style="68" bestFit="1" customWidth="1"/>
    <col min="7177" max="7179" width="14.26953125" style="68" bestFit="1" customWidth="1"/>
    <col min="7180" max="7180" width="15.54296875" style="68" bestFit="1" customWidth="1"/>
    <col min="7181" max="7181" width="12.26953125" style="68" bestFit="1" customWidth="1"/>
    <col min="7182" max="7182" width="11.453125" style="68" bestFit="1" customWidth="1"/>
    <col min="7183" max="7183" width="13.26953125" style="68" bestFit="1" customWidth="1"/>
    <col min="7184" max="7418" width="9.1796875" style="68"/>
    <col min="7419" max="7419" width="14" style="68" bestFit="1" customWidth="1"/>
    <col min="7420" max="7420" width="12.7265625" style="68" bestFit="1" customWidth="1"/>
    <col min="7421" max="7421" width="14" style="68" bestFit="1" customWidth="1"/>
    <col min="7422" max="7423" width="14.26953125" style="68" bestFit="1" customWidth="1"/>
    <col min="7424" max="7424" width="13.26953125" style="68" bestFit="1" customWidth="1"/>
    <col min="7425" max="7425" width="15.54296875" style="68" bestFit="1" customWidth="1"/>
    <col min="7426" max="7426" width="14.26953125" style="68" bestFit="1" customWidth="1"/>
    <col min="7427" max="7427" width="13.26953125" style="68" bestFit="1" customWidth="1"/>
    <col min="7428" max="7428" width="15.54296875" style="68" bestFit="1" customWidth="1"/>
    <col min="7429" max="7429" width="6" style="68" bestFit="1" customWidth="1"/>
    <col min="7430" max="7430" width="7.54296875" style="68" bestFit="1" customWidth="1"/>
    <col min="7431" max="7431" width="16" style="68" bestFit="1" customWidth="1"/>
    <col min="7432" max="7432" width="12.7265625" style="68" bestFit="1" customWidth="1"/>
    <col min="7433" max="7435" width="14.26953125" style="68" bestFit="1" customWidth="1"/>
    <col min="7436" max="7436" width="15.54296875" style="68" bestFit="1" customWidth="1"/>
    <col min="7437" max="7437" width="12.26953125" style="68" bestFit="1" customWidth="1"/>
    <col min="7438" max="7438" width="11.453125" style="68" bestFit="1" customWidth="1"/>
    <col min="7439" max="7439" width="13.26953125" style="68" bestFit="1" customWidth="1"/>
    <col min="7440" max="7674" width="9.1796875" style="68"/>
    <col min="7675" max="7675" width="14" style="68" bestFit="1" customWidth="1"/>
    <col min="7676" max="7676" width="12.7265625" style="68" bestFit="1" customWidth="1"/>
    <col min="7677" max="7677" width="14" style="68" bestFit="1" customWidth="1"/>
    <col min="7678" max="7679" width="14.26953125" style="68" bestFit="1" customWidth="1"/>
    <col min="7680" max="7680" width="13.26953125" style="68" bestFit="1" customWidth="1"/>
    <col min="7681" max="7681" width="15.54296875" style="68" bestFit="1" customWidth="1"/>
    <col min="7682" max="7682" width="14.26953125" style="68" bestFit="1" customWidth="1"/>
    <col min="7683" max="7683" width="13.26953125" style="68" bestFit="1" customWidth="1"/>
    <col min="7684" max="7684" width="15.54296875" style="68" bestFit="1" customWidth="1"/>
    <col min="7685" max="7685" width="6" style="68" bestFit="1" customWidth="1"/>
    <col min="7686" max="7686" width="7.54296875" style="68" bestFit="1" customWidth="1"/>
    <col min="7687" max="7687" width="16" style="68" bestFit="1" customWidth="1"/>
    <col min="7688" max="7688" width="12.7265625" style="68" bestFit="1" customWidth="1"/>
    <col min="7689" max="7691" width="14.26953125" style="68" bestFit="1" customWidth="1"/>
    <col min="7692" max="7692" width="15.54296875" style="68" bestFit="1" customWidth="1"/>
    <col min="7693" max="7693" width="12.26953125" style="68" bestFit="1" customWidth="1"/>
    <col min="7694" max="7694" width="11.453125" style="68" bestFit="1" customWidth="1"/>
    <col min="7695" max="7695" width="13.26953125" style="68" bestFit="1" customWidth="1"/>
    <col min="7696" max="7930" width="9.1796875" style="68"/>
    <col min="7931" max="7931" width="14" style="68" bestFit="1" customWidth="1"/>
    <col min="7932" max="7932" width="12.7265625" style="68" bestFit="1" customWidth="1"/>
    <col min="7933" max="7933" width="14" style="68" bestFit="1" customWidth="1"/>
    <col min="7934" max="7935" width="14.26953125" style="68" bestFit="1" customWidth="1"/>
    <col min="7936" max="7936" width="13.26953125" style="68" bestFit="1" customWidth="1"/>
    <col min="7937" max="7937" width="15.54296875" style="68" bestFit="1" customWidth="1"/>
    <col min="7938" max="7938" width="14.26953125" style="68" bestFit="1" customWidth="1"/>
    <col min="7939" max="7939" width="13.26953125" style="68" bestFit="1" customWidth="1"/>
    <col min="7940" max="7940" width="15.54296875" style="68" bestFit="1" customWidth="1"/>
    <col min="7941" max="7941" width="6" style="68" bestFit="1" customWidth="1"/>
    <col min="7942" max="7942" width="7.54296875" style="68" bestFit="1" customWidth="1"/>
    <col min="7943" max="7943" width="16" style="68" bestFit="1" customWidth="1"/>
    <col min="7944" max="7944" width="12.7265625" style="68" bestFit="1" customWidth="1"/>
    <col min="7945" max="7947" width="14.26953125" style="68" bestFit="1" customWidth="1"/>
    <col min="7948" max="7948" width="15.54296875" style="68" bestFit="1" customWidth="1"/>
    <col min="7949" max="7949" width="12.26953125" style="68" bestFit="1" customWidth="1"/>
    <col min="7950" max="7950" width="11.453125" style="68" bestFit="1" customWidth="1"/>
    <col min="7951" max="7951" width="13.26953125" style="68" bestFit="1" customWidth="1"/>
    <col min="7952" max="8186" width="9.1796875" style="68"/>
    <col min="8187" max="8187" width="14" style="68" bestFit="1" customWidth="1"/>
    <col min="8188" max="8188" width="12.7265625" style="68" bestFit="1" customWidth="1"/>
    <col min="8189" max="8189" width="14" style="68" bestFit="1" customWidth="1"/>
    <col min="8190" max="8191" width="14.26953125" style="68" bestFit="1" customWidth="1"/>
    <col min="8192" max="8192" width="13.26953125" style="68" bestFit="1" customWidth="1"/>
    <col min="8193" max="8193" width="15.54296875" style="68" bestFit="1" customWidth="1"/>
    <col min="8194" max="8194" width="14.26953125" style="68" bestFit="1" customWidth="1"/>
    <col min="8195" max="8195" width="13.26953125" style="68" bestFit="1" customWidth="1"/>
    <col min="8196" max="8196" width="15.54296875" style="68" bestFit="1" customWidth="1"/>
    <col min="8197" max="8197" width="6" style="68" bestFit="1" customWidth="1"/>
    <col min="8198" max="8198" width="7.54296875" style="68" bestFit="1" customWidth="1"/>
    <col min="8199" max="8199" width="16" style="68" bestFit="1" customWidth="1"/>
    <col min="8200" max="8200" width="12.7265625" style="68" bestFit="1" customWidth="1"/>
    <col min="8201" max="8203" width="14.26953125" style="68" bestFit="1" customWidth="1"/>
    <col min="8204" max="8204" width="15.54296875" style="68" bestFit="1" customWidth="1"/>
    <col min="8205" max="8205" width="12.26953125" style="68" bestFit="1" customWidth="1"/>
    <col min="8206" max="8206" width="11.453125" style="68" bestFit="1" customWidth="1"/>
    <col min="8207" max="8207" width="13.26953125" style="68" bestFit="1" customWidth="1"/>
    <col min="8208" max="8442" width="9.1796875" style="68"/>
    <col min="8443" max="8443" width="14" style="68" bestFit="1" customWidth="1"/>
    <col min="8444" max="8444" width="12.7265625" style="68" bestFit="1" customWidth="1"/>
    <col min="8445" max="8445" width="14" style="68" bestFit="1" customWidth="1"/>
    <col min="8446" max="8447" width="14.26953125" style="68" bestFit="1" customWidth="1"/>
    <col min="8448" max="8448" width="13.26953125" style="68" bestFit="1" customWidth="1"/>
    <col min="8449" max="8449" width="15.54296875" style="68" bestFit="1" customWidth="1"/>
    <col min="8450" max="8450" width="14.26953125" style="68" bestFit="1" customWidth="1"/>
    <col min="8451" max="8451" width="13.26953125" style="68" bestFit="1" customWidth="1"/>
    <col min="8452" max="8452" width="15.54296875" style="68" bestFit="1" customWidth="1"/>
    <col min="8453" max="8453" width="6" style="68" bestFit="1" customWidth="1"/>
    <col min="8454" max="8454" width="7.54296875" style="68" bestFit="1" customWidth="1"/>
    <col min="8455" max="8455" width="16" style="68" bestFit="1" customWidth="1"/>
    <col min="8456" max="8456" width="12.7265625" style="68" bestFit="1" customWidth="1"/>
    <col min="8457" max="8459" width="14.26953125" style="68" bestFit="1" customWidth="1"/>
    <col min="8460" max="8460" width="15.54296875" style="68" bestFit="1" customWidth="1"/>
    <col min="8461" max="8461" width="12.26953125" style="68" bestFit="1" customWidth="1"/>
    <col min="8462" max="8462" width="11.453125" style="68" bestFit="1" customWidth="1"/>
    <col min="8463" max="8463" width="13.26953125" style="68" bestFit="1" customWidth="1"/>
    <col min="8464" max="8698" width="9.1796875" style="68"/>
    <col min="8699" max="8699" width="14" style="68" bestFit="1" customWidth="1"/>
    <col min="8700" max="8700" width="12.7265625" style="68" bestFit="1" customWidth="1"/>
    <col min="8701" max="8701" width="14" style="68" bestFit="1" customWidth="1"/>
    <col min="8702" max="8703" width="14.26953125" style="68" bestFit="1" customWidth="1"/>
    <col min="8704" max="8704" width="13.26953125" style="68" bestFit="1" customWidth="1"/>
    <col min="8705" max="8705" width="15.54296875" style="68" bestFit="1" customWidth="1"/>
    <col min="8706" max="8706" width="14.26953125" style="68" bestFit="1" customWidth="1"/>
    <col min="8707" max="8707" width="13.26953125" style="68" bestFit="1" customWidth="1"/>
    <col min="8708" max="8708" width="15.54296875" style="68" bestFit="1" customWidth="1"/>
    <col min="8709" max="8709" width="6" style="68" bestFit="1" customWidth="1"/>
    <col min="8710" max="8710" width="7.54296875" style="68" bestFit="1" customWidth="1"/>
    <col min="8711" max="8711" width="16" style="68" bestFit="1" customWidth="1"/>
    <col min="8712" max="8712" width="12.7265625" style="68" bestFit="1" customWidth="1"/>
    <col min="8713" max="8715" width="14.26953125" style="68" bestFit="1" customWidth="1"/>
    <col min="8716" max="8716" width="15.54296875" style="68" bestFit="1" customWidth="1"/>
    <col min="8717" max="8717" width="12.26953125" style="68" bestFit="1" customWidth="1"/>
    <col min="8718" max="8718" width="11.453125" style="68" bestFit="1" customWidth="1"/>
    <col min="8719" max="8719" width="13.26953125" style="68" bestFit="1" customWidth="1"/>
    <col min="8720" max="8954" width="9.1796875" style="68"/>
    <col min="8955" max="8955" width="14" style="68" bestFit="1" customWidth="1"/>
    <col min="8956" max="8956" width="12.7265625" style="68" bestFit="1" customWidth="1"/>
    <col min="8957" max="8957" width="14" style="68" bestFit="1" customWidth="1"/>
    <col min="8958" max="8959" width="14.26953125" style="68" bestFit="1" customWidth="1"/>
    <col min="8960" max="8960" width="13.26953125" style="68" bestFit="1" customWidth="1"/>
    <col min="8961" max="8961" width="15.54296875" style="68" bestFit="1" customWidth="1"/>
    <col min="8962" max="8962" width="14.26953125" style="68" bestFit="1" customWidth="1"/>
    <col min="8963" max="8963" width="13.26953125" style="68" bestFit="1" customWidth="1"/>
    <col min="8964" max="8964" width="15.54296875" style="68" bestFit="1" customWidth="1"/>
    <col min="8965" max="8965" width="6" style="68" bestFit="1" customWidth="1"/>
    <col min="8966" max="8966" width="7.54296875" style="68" bestFit="1" customWidth="1"/>
    <col min="8967" max="8967" width="16" style="68" bestFit="1" customWidth="1"/>
    <col min="8968" max="8968" width="12.7265625" style="68" bestFit="1" customWidth="1"/>
    <col min="8969" max="8971" width="14.26953125" style="68" bestFit="1" customWidth="1"/>
    <col min="8972" max="8972" width="15.54296875" style="68" bestFit="1" customWidth="1"/>
    <col min="8973" max="8973" width="12.26953125" style="68" bestFit="1" customWidth="1"/>
    <col min="8974" max="8974" width="11.453125" style="68" bestFit="1" customWidth="1"/>
    <col min="8975" max="8975" width="13.26953125" style="68" bestFit="1" customWidth="1"/>
    <col min="8976" max="9210" width="9.1796875" style="68"/>
    <col min="9211" max="9211" width="14" style="68" bestFit="1" customWidth="1"/>
    <col min="9212" max="9212" width="12.7265625" style="68" bestFit="1" customWidth="1"/>
    <col min="9213" max="9213" width="14" style="68" bestFit="1" customWidth="1"/>
    <col min="9214" max="9215" width="14.26953125" style="68" bestFit="1" customWidth="1"/>
    <col min="9216" max="9216" width="13.26953125" style="68" bestFit="1" customWidth="1"/>
    <col min="9217" max="9217" width="15.54296875" style="68" bestFit="1" customWidth="1"/>
    <col min="9218" max="9218" width="14.26953125" style="68" bestFit="1" customWidth="1"/>
    <col min="9219" max="9219" width="13.26953125" style="68" bestFit="1" customWidth="1"/>
    <col min="9220" max="9220" width="15.54296875" style="68" bestFit="1" customWidth="1"/>
    <col min="9221" max="9221" width="6" style="68" bestFit="1" customWidth="1"/>
    <col min="9222" max="9222" width="7.54296875" style="68" bestFit="1" customWidth="1"/>
    <col min="9223" max="9223" width="16" style="68" bestFit="1" customWidth="1"/>
    <col min="9224" max="9224" width="12.7265625" style="68" bestFit="1" customWidth="1"/>
    <col min="9225" max="9227" width="14.26953125" style="68" bestFit="1" customWidth="1"/>
    <col min="9228" max="9228" width="15.54296875" style="68" bestFit="1" customWidth="1"/>
    <col min="9229" max="9229" width="12.26953125" style="68" bestFit="1" customWidth="1"/>
    <col min="9230" max="9230" width="11.453125" style="68" bestFit="1" customWidth="1"/>
    <col min="9231" max="9231" width="13.26953125" style="68" bestFit="1" customWidth="1"/>
    <col min="9232" max="9466" width="9.1796875" style="68"/>
    <col min="9467" max="9467" width="14" style="68" bestFit="1" customWidth="1"/>
    <col min="9468" max="9468" width="12.7265625" style="68" bestFit="1" customWidth="1"/>
    <col min="9469" max="9469" width="14" style="68" bestFit="1" customWidth="1"/>
    <col min="9470" max="9471" width="14.26953125" style="68" bestFit="1" customWidth="1"/>
    <col min="9472" max="9472" width="13.26953125" style="68" bestFit="1" customWidth="1"/>
    <col min="9473" max="9473" width="15.54296875" style="68" bestFit="1" customWidth="1"/>
    <col min="9474" max="9474" width="14.26953125" style="68" bestFit="1" customWidth="1"/>
    <col min="9475" max="9475" width="13.26953125" style="68" bestFit="1" customWidth="1"/>
    <col min="9476" max="9476" width="15.54296875" style="68" bestFit="1" customWidth="1"/>
    <col min="9477" max="9477" width="6" style="68" bestFit="1" customWidth="1"/>
    <col min="9478" max="9478" width="7.54296875" style="68" bestFit="1" customWidth="1"/>
    <col min="9479" max="9479" width="16" style="68" bestFit="1" customWidth="1"/>
    <col min="9480" max="9480" width="12.7265625" style="68" bestFit="1" customWidth="1"/>
    <col min="9481" max="9483" width="14.26953125" style="68" bestFit="1" customWidth="1"/>
    <col min="9484" max="9484" width="15.54296875" style="68" bestFit="1" customWidth="1"/>
    <col min="9485" max="9485" width="12.26953125" style="68" bestFit="1" customWidth="1"/>
    <col min="9486" max="9486" width="11.453125" style="68" bestFit="1" customWidth="1"/>
    <col min="9487" max="9487" width="13.26953125" style="68" bestFit="1" customWidth="1"/>
    <col min="9488" max="9722" width="9.1796875" style="68"/>
    <col min="9723" max="9723" width="14" style="68" bestFit="1" customWidth="1"/>
    <col min="9724" max="9724" width="12.7265625" style="68" bestFit="1" customWidth="1"/>
    <col min="9725" max="9725" width="14" style="68" bestFit="1" customWidth="1"/>
    <col min="9726" max="9727" width="14.26953125" style="68" bestFit="1" customWidth="1"/>
    <col min="9728" max="9728" width="13.26953125" style="68" bestFit="1" customWidth="1"/>
    <col min="9729" max="9729" width="15.54296875" style="68" bestFit="1" customWidth="1"/>
    <col min="9730" max="9730" width="14.26953125" style="68" bestFit="1" customWidth="1"/>
    <col min="9731" max="9731" width="13.26953125" style="68" bestFit="1" customWidth="1"/>
    <col min="9732" max="9732" width="15.54296875" style="68" bestFit="1" customWidth="1"/>
    <col min="9733" max="9733" width="6" style="68" bestFit="1" customWidth="1"/>
    <col min="9734" max="9734" width="7.54296875" style="68" bestFit="1" customWidth="1"/>
    <col min="9735" max="9735" width="16" style="68" bestFit="1" customWidth="1"/>
    <col min="9736" max="9736" width="12.7265625" style="68" bestFit="1" customWidth="1"/>
    <col min="9737" max="9739" width="14.26953125" style="68" bestFit="1" customWidth="1"/>
    <col min="9740" max="9740" width="15.54296875" style="68" bestFit="1" customWidth="1"/>
    <col min="9741" max="9741" width="12.26953125" style="68" bestFit="1" customWidth="1"/>
    <col min="9742" max="9742" width="11.453125" style="68" bestFit="1" customWidth="1"/>
    <col min="9743" max="9743" width="13.26953125" style="68" bestFit="1" customWidth="1"/>
    <col min="9744" max="9978" width="9.1796875" style="68"/>
    <col min="9979" max="9979" width="14" style="68" bestFit="1" customWidth="1"/>
    <col min="9980" max="9980" width="12.7265625" style="68" bestFit="1" customWidth="1"/>
    <col min="9981" max="9981" width="14" style="68" bestFit="1" customWidth="1"/>
    <col min="9982" max="9983" width="14.26953125" style="68" bestFit="1" customWidth="1"/>
    <col min="9984" max="9984" width="13.26953125" style="68" bestFit="1" customWidth="1"/>
    <col min="9985" max="9985" width="15.54296875" style="68" bestFit="1" customWidth="1"/>
    <col min="9986" max="9986" width="14.26953125" style="68" bestFit="1" customWidth="1"/>
    <col min="9987" max="9987" width="13.26953125" style="68" bestFit="1" customWidth="1"/>
    <col min="9988" max="9988" width="15.54296875" style="68" bestFit="1" customWidth="1"/>
    <col min="9989" max="9989" width="6" style="68" bestFit="1" customWidth="1"/>
    <col min="9990" max="9990" width="7.54296875" style="68" bestFit="1" customWidth="1"/>
    <col min="9991" max="9991" width="16" style="68" bestFit="1" customWidth="1"/>
    <col min="9992" max="9992" width="12.7265625" style="68" bestFit="1" customWidth="1"/>
    <col min="9993" max="9995" width="14.26953125" style="68" bestFit="1" customWidth="1"/>
    <col min="9996" max="9996" width="15.54296875" style="68" bestFit="1" customWidth="1"/>
    <col min="9997" max="9997" width="12.26953125" style="68" bestFit="1" customWidth="1"/>
    <col min="9998" max="9998" width="11.453125" style="68" bestFit="1" customWidth="1"/>
    <col min="9999" max="9999" width="13.26953125" style="68" bestFit="1" customWidth="1"/>
    <col min="10000" max="10234" width="9.1796875" style="68"/>
    <col min="10235" max="10235" width="14" style="68" bestFit="1" customWidth="1"/>
    <col min="10236" max="10236" width="12.7265625" style="68" bestFit="1" customWidth="1"/>
    <col min="10237" max="10237" width="14" style="68" bestFit="1" customWidth="1"/>
    <col min="10238" max="10239" width="14.26953125" style="68" bestFit="1" customWidth="1"/>
    <col min="10240" max="10240" width="13.26953125" style="68" bestFit="1" customWidth="1"/>
    <col min="10241" max="10241" width="15.54296875" style="68" bestFit="1" customWidth="1"/>
    <col min="10242" max="10242" width="14.26953125" style="68" bestFit="1" customWidth="1"/>
    <col min="10243" max="10243" width="13.26953125" style="68" bestFit="1" customWidth="1"/>
    <col min="10244" max="10244" width="15.54296875" style="68" bestFit="1" customWidth="1"/>
    <col min="10245" max="10245" width="6" style="68" bestFit="1" customWidth="1"/>
    <col min="10246" max="10246" width="7.54296875" style="68" bestFit="1" customWidth="1"/>
    <col min="10247" max="10247" width="16" style="68" bestFit="1" customWidth="1"/>
    <col min="10248" max="10248" width="12.7265625" style="68" bestFit="1" customWidth="1"/>
    <col min="10249" max="10251" width="14.26953125" style="68" bestFit="1" customWidth="1"/>
    <col min="10252" max="10252" width="15.54296875" style="68" bestFit="1" customWidth="1"/>
    <col min="10253" max="10253" width="12.26953125" style="68" bestFit="1" customWidth="1"/>
    <col min="10254" max="10254" width="11.453125" style="68" bestFit="1" customWidth="1"/>
    <col min="10255" max="10255" width="13.26953125" style="68" bestFit="1" customWidth="1"/>
    <col min="10256" max="10490" width="9.1796875" style="68"/>
    <col min="10491" max="10491" width="14" style="68" bestFit="1" customWidth="1"/>
    <col min="10492" max="10492" width="12.7265625" style="68" bestFit="1" customWidth="1"/>
    <col min="10493" max="10493" width="14" style="68" bestFit="1" customWidth="1"/>
    <col min="10494" max="10495" width="14.26953125" style="68" bestFit="1" customWidth="1"/>
    <col min="10496" max="10496" width="13.26953125" style="68" bestFit="1" customWidth="1"/>
    <col min="10497" max="10497" width="15.54296875" style="68" bestFit="1" customWidth="1"/>
    <col min="10498" max="10498" width="14.26953125" style="68" bestFit="1" customWidth="1"/>
    <col min="10499" max="10499" width="13.26953125" style="68" bestFit="1" customWidth="1"/>
    <col min="10500" max="10500" width="15.54296875" style="68" bestFit="1" customWidth="1"/>
    <col min="10501" max="10501" width="6" style="68" bestFit="1" customWidth="1"/>
    <col min="10502" max="10502" width="7.54296875" style="68" bestFit="1" customWidth="1"/>
    <col min="10503" max="10503" width="16" style="68" bestFit="1" customWidth="1"/>
    <col min="10504" max="10504" width="12.7265625" style="68" bestFit="1" customWidth="1"/>
    <col min="10505" max="10507" width="14.26953125" style="68" bestFit="1" customWidth="1"/>
    <col min="10508" max="10508" width="15.54296875" style="68" bestFit="1" customWidth="1"/>
    <col min="10509" max="10509" width="12.26953125" style="68" bestFit="1" customWidth="1"/>
    <col min="10510" max="10510" width="11.453125" style="68" bestFit="1" customWidth="1"/>
    <col min="10511" max="10511" width="13.26953125" style="68" bestFit="1" customWidth="1"/>
    <col min="10512" max="10746" width="9.1796875" style="68"/>
    <col min="10747" max="10747" width="14" style="68" bestFit="1" customWidth="1"/>
    <col min="10748" max="10748" width="12.7265625" style="68" bestFit="1" customWidth="1"/>
    <col min="10749" max="10749" width="14" style="68" bestFit="1" customWidth="1"/>
    <col min="10750" max="10751" width="14.26953125" style="68" bestFit="1" customWidth="1"/>
    <col min="10752" max="10752" width="13.26953125" style="68" bestFit="1" customWidth="1"/>
    <col min="10753" max="10753" width="15.54296875" style="68" bestFit="1" customWidth="1"/>
    <col min="10754" max="10754" width="14.26953125" style="68" bestFit="1" customWidth="1"/>
    <col min="10755" max="10755" width="13.26953125" style="68" bestFit="1" customWidth="1"/>
    <col min="10756" max="10756" width="15.54296875" style="68" bestFit="1" customWidth="1"/>
    <col min="10757" max="10757" width="6" style="68" bestFit="1" customWidth="1"/>
    <col min="10758" max="10758" width="7.54296875" style="68" bestFit="1" customWidth="1"/>
    <col min="10759" max="10759" width="16" style="68" bestFit="1" customWidth="1"/>
    <col min="10760" max="10760" width="12.7265625" style="68" bestFit="1" customWidth="1"/>
    <col min="10761" max="10763" width="14.26953125" style="68" bestFit="1" customWidth="1"/>
    <col min="10764" max="10764" width="15.54296875" style="68" bestFit="1" customWidth="1"/>
    <col min="10765" max="10765" width="12.26953125" style="68" bestFit="1" customWidth="1"/>
    <col min="10766" max="10766" width="11.453125" style="68" bestFit="1" customWidth="1"/>
    <col min="10767" max="10767" width="13.26953125" style="68" bestFit="1" customWidth="1"/>
    <col min="10768" max="11002" width="9.1796875" style="68"/>
    <col min="11003" max="11003" width="14" style="68" bestFit="1" customWidth="1"/>
    <col min="11004" max="11004" width="12.7265625" style="68" bestFit="1" customWidth="1"/>
    <col min="11005" max="11005" width="14" style="68" bestFit="1" customWidth="1"/>
    <col min="11006" max="11007" width="14.26953125" style="68" bestFit="1" customWidth="1"/>
    <col min="11008" max="11008" width="13.26953125" style="68" bestFit="1" customWidth="1"/>
    <col min="11009" max="11009" width="15.54296875" style="68" bestFit="1" customWidth="1"/>
    <col min="11010" max="11010" width="14.26953125" style="68" bestFit="1" customWidth="1"/>
    <col min="11011" max="11011" width="13.26953125" style="68" bestFit="1" customWidth="1"/>
    <col min="11012" max="11012" width="15.54296875" style="68" bestFit="1" customWidth="1"/>
    <col min="11013" max="11013" width="6" style="68" bestFit="1" customWidth="1"/>
    <col min="11014" max="11014" width="7.54296875" style="68" bestFit="1" customWidth="1"/>
    <col min="11015" max="11015" width="16" style="68" bestFit="1" customWidth="1"/>
    <col min="11016" max="11016" width="12.7265625" style="68" bestFit="1" customWidth="1"/>
    <col min="11017" max="11019" width="14.26953125" style="68" bestFit="1" customWidth="1"/>
    <col min="11020" max="11020" width="15.54296875" style="68" bestFit="1" customWidth="1"/>
    <col min="11021" max="11021" width="12.26953125" style="68" bestFit="1" customWidth="1"/>
    <col min="11022" max="11022" width="11.453125" style="68" bestFit="1" customWidth="1"/>
    <col min="11023" max="11023" width="13.26953125" style="68" bestFit="1" customWidth="1"/>
    <col min="11024" max="11258" width="9.1796875" style="68"/>
    <col min="11259" max="11259" width="14" style="68" bestFit="1" customWidth="1"/>
    <col min="11260" max="11260" width="12.7265625" style="68" bestFit="1" customWidth="1"/>
    <col min="11261" max="11261" width="14" style="68" bestFit="1" customWidth="1"/>
    <col min="11262" max="11263" width="14.26953125" style="68" bestFit="1" customWidth="1"/>
    <col min="11264" max="11264" width="13.26953125" style="68" bestFit="1" customWidth="1"/>
    <col min="11265" max="11265" width="15.54296875" style="68" bestFit="1" customWidth="1"/>
    <col min="11266" max="11266" width="14.26953125" style="68" bestFit="1" customWidth="1"/>
    <col min="11267" max="11267" width="13.26953125" style="68" bestFit="1" customWidth="1"/>
    <col min="11268" max="11268" width="15.54296875" style="68" bestFit="1" customWidth="1"/>
    <col min="11269" max="11269" width="6" style="68" bestFit="1" customWidth="1"/>
    <col min="11270" max="11270" width="7.54296875" style="68" bestFit="1" customWidth="1"/>
    <col min="11271" max="11271" width="16" style="68" bestFit="1" customWidth="1"/>
    <col min="11272" max="11272" width="12.7265625" style="68" bestFit="1" customWidth="1"/>
    <col min="11273" max="11275" width="14.26953125" style="68" bestFit="1" customWidth="1"/>
    <col min="11276" max="11276" width="15.54296875" style="68" bestFit="1" customWidth="1"/>
    <col min="11277" max="11277" width="12.26953125" style="68" bestFit="1" customWidth="1"/>
    <col min="11278" max="11278" width="11.453125" style="68" bestFit="1" customWidth="1"/>
    <col min="11279" max="11279" width="13.26953125" style="68" bestFit="1" customWidth="1"/>
    <col min="11280" max="11514" width="9.1796875" style="68"/>
    <col min="11515" max="11515" width="14" style="68" bestFit="1" customWidth="1"/>
    <col min="11516" max="11516" width="12.7265625" style="68" bestFit="1" customWidth="1"/>
    <col min="11517" max="11517" width="14" style="68" bestFit="1" customWidth="1"/>
    <col min="11518" max="11519" width="14.26953125" style="68" bestFit="1" customWidth="1"/>
    <col min="11520" max="11520" width="13.26953125" style="68" bestFit="1" customWidth="1"/>
    <col min="11521" max="11521" width="15.54296875" style="68" bestFit="1" customWidth="1"/>
    <col min="11522" max="11522" width="14.26953125" style="68" bestFit="1" customWidth="1"/>
    <col min="11523" max="11523" width="13.26953125" style="68" bestFit="1" customWidth="1"/>
    <col min="11524" max="11524" width="15.54296875" style="68" bestFit="1" customWidth="1"/>
    <col min="11525" max="11525" width="6" style="68" bestFit="1" customWidth="1"/>
    <col min="11526" max="11526" width="7.54296875" style="68" bestFit="1" customWidth="1"/>
    <col min="11527" max="11527" width="16" style="68" bestFit="1" customWidth="1"/>
    <col min="11528" max="11528" width="12.7265625" style="68" bestFit="1" customWidth="1"/>
    <col min="11529" max="11531" width="14.26953125" style="68" bestFit="1" customWidth="1"/>
    <col min="11532" max="11532" width="15.54296875" style="68" bestFit="1" customWidth="1"/>
    <col min="11533" max="11533" width="12.26953125" style="68" bestFit="1" customWidth="1"/>
    <col min="11534" max="11534" width="11.453125" style="68" bestFit="1" customWidth="1"/>
    <col min="11535" max="11535" width="13.26953125" style="68" bestFit="1" customWidth="1"/>
    <col min="11536" max="11770" width="9.1796875" style="68"/>
    <col min="11771" max="11771" width="14" style="68" bestFit="1" customWidth="1"/>
    <col min="11772" max="11772" width="12.7265625" style="68" bestFit="1" customWidth="1"/>
    <col min="11773" max="11773" width="14" style="68" bestFit="1" customWidth="1"/>
    <col min="11774" max="11775" width="14.26953125" style="68" bestFit="1" customWidth="1"/>
    <col min="11776" max="11776" width="13.26953125" style="68" bestFit="1" customWidth="1"/>
    <col min="11777" max="11777" width="15.54296875" style="68" bestFit="1" customWidth="1"/>
    <col min="11778" max="11778" width="14.26953125" style="68" bestFit="1" customWidth="1"/>
    <col min="11779" max="11779" width="13.26953125" style="68" bestFit="1" customWidth="1"/>
    <col min="11780" max="11780" width="15.54296875" style="68" bestFit="1" customWidth="1"/>
    <col min="11781" max="11781" width="6" style="68" bestFit="1" customWidth="1"/>
    <col min="11782" max="11782" width="7.54296875" style="68" bestFit="1" customWidth="1"/>
    <col min="11783" max="11783" width="16" style="68" bestFit="1" customWidth="1"/>
    <col min="11784" max="11784" width="12.7265625" style="68" bestFit="1" customWidth="1"/>
    <col min="11785" max="11787" width="14.26953125" style="68" bestFit="1" customWidth="1"/>
    <col min="11788" max="11788" width="15.54296875" style="68" bestFit="1" customWidth="1"/>
    <col min="11789" max="11789" width="12.26953125" style="68" bestFit="1" customWidth="1"/>
    <col min="11790" max="11790" width="11.453125" style="68" bestFit="1" customWidth="1"/>
    <col min="11791" max="11791" width="13.26953125" style="68" bestFit="1" customWidth="1"/>
    <col min="11792" max="12026" width="9.1796875" style="68"/>
    <col min="12027" max="12027" width="14" style="68" bestFit="1" customWidth="1"/>
    <col min="12028" max="12028" width="12.7265625" style="68" bestFit="1" customWidth="1"/>
    <col min="12029" max="12029" width="14" style="68" bestFit="1" customWidth="1"/>
    <col min="12030" max="12031" width="14.26953125" style="68" bestFit="1" customWidth="1"/>
    <col min="12032" max="12032" width="13.26953125" style="68" bestFit="1" customWidth="1"/>
    <col min="12033" max="12033" width="15.54296875" style="68" bestFit="1" customWidth="1"/>
    <col min="12034" max="12034" width="14.26953125" style="68" bestFit="1" customWidth="1"/>
    <col min="12035" max="12035" width="13.26953125" style="68" bestFit="1" customWidth="1"/>
    <col min="12036" max="12036" width="15.54296875" style="68" bestFit="1" customWidth="1"/>
    <col min="12037" max="12037" width="6" style="68" bestFit="1" customWidth="1"/>
    <col min="12038" max="12038" width="7.54296875" style="68" bestFit="1" customWidth="1"/>
    <col min="12039" max="12039" width="16" style="68" bestFit="1" customWidth="1"/>
    <col min="12040" max="12040" width="12.7265625" style="68" bestFit="1" customWidth="1"/>
    <col min="12041" max="12043" width="14.26953125" style="68" bestFit="1" customWidth="1"/>
    <col min="12044" max="12044" width="15.54296875" style="68" bestFit="1" customWidth="1"/>
    <col min="12045" max="12045" width="12.26953125" style="68" bestFit="1" customWidth="1"/>
    <col min="12046" max="12046" width="11.453125" style="68" bestFit="1" customWidth="1"/>
    <col min="12047" max="12047" width="13.26953125" style="68" bestFit="1" customWidth="1"/>
    <col min="12048" max="12282" width="9.1796875" style="68"/>
    <col min="12283" max="12283" width="14" style="68" bestFit="1" customWidth="1"/>
    <col min="12284" max="12284" width="12.7265625" style="68" bestFit="1" customWidth="1"/>
    <col min="12285" max="12285" width="14" style="68" bestFit="1" customWidth="1"/>
    <col min="12286" max="12287" width="14.26953125" style="68" bestFit="1" customWidth="1"/>
    <col min="12288" max="12288" width="13.26953125" style="68" bestFit="1" customWidth="1"/>
    <col min="12289" max="12289" width="15.54296875" style="68" bestFit="1" customWidth="1"/>
    <col min="12290" max="12290" width="14.26953125" style="68" bestFit="1" customWidth="1"/>
    <col min="12291" max="12291" width="13.26953125" style="68" bestFit="1" customWidth="1"/>
    <col min="12292" max="12292" width="15.54296875" style="68" bestFit="1" customWidth="1"/>
    <col min="12293" max="12293" width="6" style="68" bestFit="1" customWidth="1"/>
    <col min="12294" max="12294" width="7.54296875" style="68" bestFit="1" customWidth="1"/>
    <col min="12295" max="12295" width="16" style="68" bestFit="1" customWidth="1"/>
    <col min="12296" max="12296" width="12.7265625" style="68" bestFit="1" customWidth="1"/>
    <col min="12297" max="12299" width="14.26953125" style="68" bestFit="1" customWidth="1"/>
    <col min="12300" max="12300" width="15.54296875" style="68" bestFit="1" customWidth="1"/>
    <col min="12301" max="12301" width="12.26953125" style="68" bestFit="1" customWidth="1"/>
    <col min="12302" max="12302" width="11.453125" style="68" bestFit="1" customWidth="1"/>
    <col min="12303" max="12303" width="13.26953125" style="68" bestFit="1" customWidth="1"/>
    <col min="12304" max="12538" width="9.1796875" style="68"/>
    <col min="12539" max="12539" width="14" style="68" bestFit="1" customWidth="1"/>
    <col min="12540" max="12540" width="12.7265625" style="68" bestFit="1" customWidth="1"/>
    <col min="12541" max="12541" width="14" style="68" bestFit="1" customWidth="1"/>
    <col min="12542" max="12543" width="14.26953125" style="68" bestFit="1" customWidth="1"/>
    <col min="12544" max="12544" width="13.26953125" style="68" bestFit="1" customWidth="1"/>
    <col min="12545" max="12545" width="15.54296875" style="68" bestFit="1" customWidth="1"/>
    <col min="12546" max="12546" width="14.26953125" style="68" bestFit="1" customWidth="1"/>
    <col min="12547" max="12547" width="13.26953125" style="68" bestFit="1" customWidth="1"/>
    <col min="12548" max="12548" width="15.54296875" style="68" bestFit="1" customWidth="1"/>
    <col min="12549" max="12549" width="6" style="68" bestFit="1" customWidth="1"/>
    <col min="12550" max="12550" width="7.54296875" style="68" bestFit="1" customWidth="1"/>
    <col min="12551" max="12551" width="16" style="68" bestFit="1" customWidth="1"/>
    <col min="12552" max="12552" width="12.7265625" style="68" bestFit="1" customWidth="1"/>
    <col min="12553" max="12555" width="14.26953125" style="68" bestFit="1" customWidth="1"/>
    <col min="12556" max="12556" width="15.54296875" style="68" bestFit="1" customWidth="1"/>
    <col min="12557" max="12557" width="12.26953125" style="68" bestFit="1" customWidth="1"/>
    <col min="12558" max="12558" width="11.453125" style="68" bestFit="1" customWidth="1"/>
    <col min="12559" max="12559" width="13.26953125" style="68" bestFit="1" customWidth="1"/>
    <col min="12560" max="12794" width="9.1796875" style="68"/>
    <col min="12795" max="12795" width="14" style="68" bestFit="1" customWidth="1"/>
    <col min="12796" max="12796" width="12.7265625" style="68" bestFit="1" customWidth="1"/>
    <col min="12797" max="12797" width="14" style="68" bestFit="1" customWidth="1"/>
    <col min="12798" max="12799" width="14.26953125" style="68" bestFit="1" customWidth="1"/>
    <col min="12800" max="12800" width="13.26953125" style="68" bestFit="1" customWidth="1"/>
    <col min="12801" max="12801" width="15.54296875" style="68" bestFit="1" customWidth="1"/>
    <col min="12802" max="12802" width="14.26953125" style="68" bestFit="1" customWidth="1"/>
    <col min="12803" max="12803" width="13.26953125" style="68" bestFit="1" customWidth="1"/>
    <col min="12804" max="12804" width="15.54296875" style="68" bestFit="1" customWidth="1"/>
    <col min="12805" max="12805" width="6" style="68" bestFit="1" customWidth="1"/>
    <col min="12806" max="12806" width="7.54296875" style="68" bestFit="1" customWidth="1"/>
    <col min="12807" max="12807" width="16" style="68" bestFit="1" customWidth="1"/>
    <col min="12808" max="12808" width="12.7265625" style="68" bestFit="1" customWidth="1"/>
    <col min="12809" max="12811" width="14.26953125" style="68" bestFit="1" customWidth="1"/>
    <col min="12812" max="12812" width="15.54296875" style="68" bestFit="1" customWidth="1"/>
    <col min="12813" max="12813" width="12.26953125" style="68" bestFit="1" customWidth="1"/>
    <col min="12814" max="12814" width="11.453125" style="68" bestFit="1" customWidth="1"/>
    <col min="12815" max="12815" width="13.26953125" style="68" bestFit="1" customWidth="1"/>
    <col min="12816" max="13050" width="9.1796875" style="68"/>
    <col min="13051" max="13051" width="14" style="68" bestFit="1" customWidth="1"/>
    <col min="13052" max="13052" width="12.7265625" style="68" bestFit="1" customWidth="1"/>
    <col min="13053" max="13053" width="14" style="68" bestFit="1" customWidth="1"/>
    <col min="13054" max="13055" width="14.26953125" style="68" bestFit="1" customWidth="1"/>
    <col min="13056" max="13056" width="13.26953125" style="68" bestFit="1" customWidth="1"/>
    <col min="13057" max="13057" width="15.54296875" style="68" bestFit="1" customWidth="1"/>
    <col min="13058" max="13058" width="14.26953125" style="68" bestFit="1" customWidth="1"/>
    <col min="13059" max="13059" width="13.26953125" style="68" bestFit="1" customWidth="1"/>
    <col min="13060" max="13060" width="15.54296875" style="68" bestFit="1" customWidth="1"/>
    <col min="13061" max="13061" width="6" style="68" bestFit="1" customWidth="1"/>
    <col min="13062" max="13062" width="7.54296875" style="68" bestFit="1" customWidth="1"/>
    <col min="13063" max="13063" width="16" style="68" bestFit="1" customWidth="1"/>
    <col min="13064" max="13064" width="12.7265625" style="68" bestFit="1" customWidth="1"/>
    <col min="13065" max="13067" width="14.26953125" style="68" bestFit="1" customWidth="1"/>
    <col min="13068" max="13068" width="15.54296875" style="68" bestFit="1" customWidth="1"/>
    <col min="13069" max="13069" width="12.26953125" style="68" bestFit="1" customWidth="1"/>
    <col min="13070" max="13070" width="11.453125" style="68" bestFit="1" customWidth="1"/>
    <col min="13071" max="13071" width="13.26953125" style="68" bestFit="1" customWidth="1"/>
    <col min="13072" max="13306" width="9.1796875" style="68"/>
    <col min="13307" max="13307" width="14" style="68" bestFit="1" customWidth="1"/>
    <col min="13308" max="13308" width="12.7265625" style="68" bestFit="1" customWidth="1"/>
    <col min="13309" max="13309" width="14" style="68" bestFit="1" customWidth="1"/>
    <col min="13310" max="13311" width="14.26953125" style="68" bestFit="1" customWidth="1"/>
    <col min="13312" max="13312" width="13.26953125" style="68" bestFit="1" customWidth="1"/>
    <col min="13313" max="13313" width="15.54296875" style="68" bestFit="1" customWidth="1"/>
    <col min="13314" max="13314" width="14.26953125" style="68" bestFit="1" customWidth="1"/>
    <col min="13315" max="13315" width="13.26953125" style="68" bestFit="1" customWidth="1"/>
    <col min="13316" max="13316" width="15.54296875" style="68" bestFit="1" customWidth="1"/>
    <col min="13317" max="13317" width="6" style="68" bestFit="1" customWidth="1"/>
    <col min="13318" max="13318" width="7.54296875" style="68" bestFit="1" customWidth="1"/>
    <col min="13319" max="13319" width="16" style="68" bestFit="1" customWidth="1"/>
    <col min="13320" max="13320" width="12.7265625" style="68" bestFit="1" customWidth="1"/>
    <col min="13321" max="13323" width="14.26953125" style="68" bestFit="1" customWidth="1"/>
    <col min="13324" max="13324" width="15.54296875" style="68" bestFit="1" customWidth="1"/>
    <col min="13325" max="13325" width="12.26953125" style="68" bestFit="1" customWidth="1"/>
    <col min="13326" max="13326" width="11.453125" style="68" bestFit="1" customWidth="1"/>
    <col min="13327" max="13327" width="13.26953125" style="68" bestFit="1" customWidth="1"/>
    <col min="13328" max="13562" width="9.1796875" style="68"/>
    <col min="13563" max="13563" width="14" style="68" bestFit="1" customWidth="1"/>
    <col min="13564" max="13564" width="12.7265625" style="68" bestFit="1" customWidth="1"/>
    <col min="13565" max="13565" width="14" style="68" bestFit="1" customWidth="1"/>
    <col min="13566" max="13567" width="14.26953125" style="68" bestFit="1" customWidth="1"/>
    <col min="13568" max="13568" width="13.26953125" style="68" bestFit="1" customWidth="1"/>
    <col min="13569" max="13569" width="15.54296875" style="68" bestFit="1" customWidth="1"/>
    <col min="13570" max="13570" width="14.26953125" style="68" bestFit="1" customWidth="1"/>
    <col min="13571" max="13571" width="13.26953125" style="68" bestFit="1" customWidth="1"/>
    <col min="13572" max="13572" width="15.54296875" style="68" bestFit="1" customWidth="1"/>
    <col min="13573" max="13573" width="6" style="68" bestFit="1" customWidth="1"/>
    <col min="13574" max="13574" width="7.54296875" style="68" bestFit="1" customWidth="1"/>
    <col min="13575" max="13575" width="16" style="68" bestFit="1" customWidth="1"/>
    <col min="13576" max="13576" width="12.7265625" style="68" bestFit="1" customWidth="1"/>
    <col min="13577" max="13579" width="14.26953125" style="68" bestFit="1" customWidth="1"/>
    <col min="13580" max="13580" width="15.54296875" style="68" bestFit="1" customWidth="1"/>
    <col min="13581" max="13581" width="12.26953125" style="68" bestFit="1" customWidth="1"/>
    <col min="13582" max="13582" width="11.453125" style="68" bestFit="1" customWidth="1"/>
    <col min="13583" max="13583" width="13.26953125" style="68" bestFit="1" customWidth="1"/>
    <col min="13584" max="13818" width="9.1796875" style="68"/>
    <col min="13819" max="13819" width="14" style="68" bestFit="1" customWidth="1"/>
    <col min="13820" max="13820" width="12.7265625" style="68" bestFit="1" customWidth="1"/>
    <col min="13821" max="13821" width="14" style="68" bestFit="1" customWidth="1"/>
    <col min="13822" max="13823" width="14.26953125" style="68" bestFit="1" customWidth="1"/>
    <col min="13824" max="13824" width="13.26953125" style="68" bestFit="1" customWidth="1"/>
    <col min="13825" max="13825" width="15.54296875" style="68" bestFit="1" customWidth="1"/>
    <col min="13826" max="13826" width="14.26953125" style="68" bestFit="1" customWidth="1"/>
    <col min="13827" max="13827" width="13.26953125" style="68" bestFit="1" customWidth="1"/>
    <col min="13828" max="13828" width="15.54296875" style="68" bestFit="1" customWidth="1"/>
    <col min="13829" max="13829" width="6" style="68" bestFit="1" customWidth="1"/>
    <col min="13830" max="13830" width="7.54296875" style="68" bestFit="1" customWidth="1"/>
    <col min="13831" max="13831" width="16" style="68" bestFit="1" customWidth="1"/>
    <col min="13832" max="13832" width="12.7265625" style="68" bestFit="1" customWidth="1"/>
    <col min="13833" max="13835" width="14.26953125" style="68" bestFit="1" customWidth="1"/>
    <col min="13836" max="13836" width="15.54296875" style="68" bestFit="1" customWidth="1"/>
    <col min="13837" max="13837" width="12.26953125" style="68" bestFit="1" customWidth="1"/>
    <col min="13838" max="13838" width="11.453125" style="68" bestFit="1" customWidth="1"/>
    <col min="13839" max="13839" width="13.26953125" style="68" bestFit="1" customWidth="1"/>
    <col min="13840" max="14074" width="9.1796875" style="68"/>
    <col min="14075" max="14075" width="14" style="68" bestFit="1" customWidth="1"/>
    <col min="14076" max="14076" width="12.7265625" style="68" bestFit="1" customWidth="1"/>
    <col min="14077" max="14077" width="14" style="68" bestFit="1" customWidth="1"/>
    <col min="14078" max="14079" width="14.26953125" style="68" bestFit="1" customWidth="1"/>
    <col min="14080" max="14080" width="13.26953125" style="68" bestFit="1" customWidth="1"/>
    <col min="14081" max="14081" width="15.54296875" style="68" bestFit="1" customWidth="1"/>
    <col min="14082" max="14082" width="14.26953125" style="68" bestFit="1" customWidth="1"/>
    <col min="14083" max="14083" width="13.26953125" style="68" bestFit="1" customWidth="1"/>
    <col min="14084" max="14084" width="15.54296875" style="68" bestFit="1" customWidth="1"/>
    <col min="14085" max="14085" width="6" style="68" bestFit="1" customWidth="1"/>
    <col min="14086" max="14086" width="7.54296875" style="68" bestFit="1" customWidth="1"/>
    <col min="14087" max="14087" width="16" style="68" bestFit="1" customWidth="1"/>
    <col min="14088" max="14088" width="12.7265625" style="68" bestFit="1" customWidth="1"/>
    <col min="14089" max="14091" width="14.26953125" style="68" bestFit="1" customWidth="1"/>
    <col min="14092" max="14092" width="15.54296875" style="68" bestFit="1" customWidth="1"/>
    <col min="14093" max="14093" width="12.26953125" style="68" bestFit="1" customWidth="1"/>
    <col min="14094" max="14094" width="11.453125" style="68" bestFit="1" customWidth="1"/>
    <col min="14095" max="14095" width="13.26953125" style="68" bestFit="1" customWidth="1"/>
    <col min="14096" max="14330" width="9.1796875" style="68"/>
    <col min="14331" max="14331" width="14" style="68" bestFit="1" customWidth="1"/>
    <col min="14332" max="14332" width="12.7265625" style="68" bestFit="1" customWidth="1"/>
    <col min="14333" max="14333" width="14" style="68" bestFit="1" customWidth="1"/>
    <col min="14334" max="14335" width="14.26953125" style="68" bestFit="1" customWidth="1"/>
    <col min="14336" max="14336" width="13.26953125" style="68" bestFit="1" customWidth="1"/>
    <col min="14337" max="14337" width="15.54296875" style="68" bestFit="1" customWidth="1"/>
    <col min="14338" max="14338" width="14.26953125" style="68" bestFit="1" customWidth="1"/>
    <col min="14339" max="14339" width="13.26953125" style="68" bestFit="1" customWidth="1"/>
    <col min="14340" max="14340" width="15.54296875" style="68" bestFit="1" customWidth="1"/>
    <col min="14341" max="14341" width="6" style="68" bestFit="1" customWidth="1"/>
    <col min="14342" max="14342" width="7.54296875" style="68" bestFit="1" customWidth="1"/>
    <col min="14343" max="14343" width="16" style="68" bestFit="1" customWidth="1"/>
    <col min="14344" max="14344" width="12.7265625" style="68" bestFit="1" customWidth="1"/>
    <col min="14345" max="14347" width="14.26953125" style="68" bestFit="1" customWidth="1"/>
    <col min="14348" max="14348" width="15.54296875" style="68" bestFit="1" customWidth="1"/>
    <col min="14349" max="14349" width="12.26953125" style="68" bestFit="1" customWidth="1"/>
    <col min="14350" max="14350" width="11.453125" style="68" bestFit="1" customWidth="1"/>
    <col min="14351" max="14351" width="13.26953125" style="68" bestFit="1" customWidth="1"/>
    <col min="14352" max="14586" width="9.1796875" style="68"/>
    <col min="14587" max="14587" width="14" style="68" bestFit="1" customWidth="1"/>
    <col min="14588" max="14588" width="12.7265625" style="68" bestFit="1" customWidth="1"/>
    <col min="14589" max="14589" width="14" style="68" bestFit="1" customWidth="1"/>
    <col min="14590" max="14591" width="14.26953125" style="68" bestFit="1" customWidth="1"/>
    <col min="14592" max="14592" width="13.26953125" style="68" bestFit="1" customWidth="1"/>
    <col min="14593" max="14593" width="15.54296875" style="68" bestFit="1" customWidth="1"/>
    <col min="14594" max="14594" width="14.26953125" style="68" bestFit="1" customWidth="1"/>
    <col min="14595" max="14595" width="13.26953125" style="68" bestFit="1" customWidth="1"/>
    <col min="14596" max="14596" width="15.54296875" style="68" bestFit="1" customWidth="1"/>
    <col min="14597" max="14597" width="6" style="68" bestFit="1" customWidth="1"/>
    <col min="14598" max="14598" width="7.54296875" style="68" bestFit="1" customWidth="1"/>
    <col min="14599" max="14599" width="16" style="68" bestFit="1" customWidth="1"/>
    <col min="14600" max="14600" width="12.7265625" style="68" bestFit="1" customWidth="1"/>
    <col min="14601" max="14603" width="14.26953125" style="68" bestFit="1" customWidth="1"/>
    <col min="14604" max="14604" width="15.54296875" style="68" bestFit="1" customWidth="1"/>
    <col min="14605" max="14605" width="12.26953125" style="68" bestFit="1" customWidth="1"/>
    <col min="14606" max="14606" width="11.453125" style="68" bestFit="1" customWidth="1"/>
    <col min="14607" max="14607" width="13.26953125" style="68" bestFit="1" customWidth="1"/>
    <col min="14608" max="14842" width="9.1796875" style="68"/>
    <col min="14843" max="14843" width="14" style="68" bestFit="1" customWidth="1"/>
    <col min="14844" max="14844" width="12.7265625" style="68" bestFit="1" customWidth="1"/>
    <col min="14845" max="14845" width="14" style="68" bestFit="1" customWidth="1"/>
    <col min="14846" max="14847" width="14.26953125" style="68" bestFit="1" customWidth="1"/>
    <col min="14848" max="14848" width="13.26953125" style="68" bestFit="1" customWidth="1"/>
    <col min="14849" max="14849" width="15.54296875" style="68" bestFit="1" customWidth="1"/>
    <col min="14850" max="14850" width="14.26953125" style="68" bestFit="1" customWidth="1"/>
    <col min="14851" max="14851" width="13.26953125" style="68" bestFit="1" customWidth="1"/>
    <col min="14852" max="14852" width="15.54296875" style="68" bestFit="1" customWidth="1"/>
    <col min="14853" max="14853" width="6" style="68" bestFit="1" customWidth="1"/>
    <col min="14854" max="14854" width="7.54296875" style="68" bestFit="1" customWidth="1"/>
    <col min="14855" max="14855" width="16" style="68" bestFit="1" customWidth="1"/>
    <col min="14856" max="14856" width="12.7265625" style="68" bestFit="1" customWidth="1"/>
    <col min="14857" max="14859" width="14.26953125" style="68" bestFit="1" customWidth="1"/>
    <col min="14860" max="14860" width="15.54296875" style="68" bestFit="1" customWidth="1"/>
    <col min="14861" max="14861" width="12.26953125" style="68" bestFit="1" customWidth="1"/>
    <col min="14862" max="14862" width="11.453125" style="68" bestFit="1" customWidth="1"/>
    <col min="14863" max="14863" width="13.26953125" style="68" bestFit="1" customWidth="1"/>
    <col min="14864" max="15098" width="9.1796875" style="68"/>
    <col min="15099" max="15099" width="14" style="68" bestFit="1" customWidth="1"/>
    <col min="15100" max="15100" width="12.7265625" style="68" bestFit="1" customWidth="1"/>
    <col min="15101" max="15101" width="14" style="68" bestFit="1" customWidth="1"/>
    <col min="15102" max="15103" width="14.26953125" style="68" bestFit="1" customWidth="1"/>
    <col min="15104" max="15104" width="13.26953125" style="68" bestFit="1" customWidth="1"/>
    <col min="15105" max="15105" width="15.54296875" style="68" bestFit="1" customWidth="1"/>
    <col min="15106" max="15106" width="14.26953125" style="68" bestFit="1" customWidth="1"/>
    <col min="15107" max="15107" width="13.26953125" style="68" bestFit="1" customWidth="1"/>
    <col min="15108" max="15108" width="15.54296875" style="68" bestFit="1" customWidth="1"/>
    <col min="15109" max="15109" width="6" style="68" bestFit="1" customWidth="1"/>
    <col min="15110" max="15110" width="7.54296875" style="68" bestFit="1" customWidth="1"/>
    <col min="15111" max="15111" width="16" style="68" bestFit="1" customWidth="1"/>
    <col min="15112" max="15112" width="12.7265625" style="68" bestFit="1" customWidth="1"/>
    <col min="15113" max="15115" width="14.26953125" style="68" bestFit="1" customWidth="1"/>
    <col min="15116" max="15116" width="15.54296875" style="68" bestFit="1" customWidth="1"/>
    <col min="15117" max="15117" width="12.26953125" style="68" bestFit="1" customWidth="1"/>
    <col min="15118" max="15118" width="11.453125" style="68" bestFit="1" customWidth="1"/>
    <col min="15119" max="15119" width="13.26953125" style="68" bestFit="1" customWidth="1"/>
    <col min="15120" max="15354" width="9.1796875" style="68"/>
    <col min="15355" max="15355" width="14" style="68" bestFit="1" customWidth="1"/>
    <col min="15356" max="15356" width="12.7265625" style="68" bestFit="1" customWidth="1"/>
    <col min="15357" max="15357" width="14" style="68" bestFit="1" customWidth="1"/>
    <col min="15358" max="15359" width="14.26953125" style="68" bestFit="1" customWidth="1"/>
    <col min="15360" max="15360" width="13.26953125" style="68" bestFit="1" customWidth="1"/>
    <col min="15361" max="15361" width="15.54296875" style="68" bestFit="1" customWidth="1"/>
    <col min="15362" max="15362" width="14.26953125" style="68" bestFit="1" customWidth="1"/>
    <col min="15363" max="15363" width="13.26953125" style="68" bestFit="1" customWidth="1"/>
    <col min="15364" max="15364" width="15.54296875" style="68" bestFit="1" customWidth="1"/>
    <col min="15365" max="15365" width="6" style="68" bestFit="1" customWidth="1"/>
    <col min="15366" max="15366" width="7.54296875" style="68" bestFit="1" customWidth="1"/>
    <col min="15367" max="15367" width="16" style="68" bestFit="1" customWidth="1"/>
    <col min="15368" max="15368" width="12.7265625" style="68" bestFit="1" customWidth="1"/>
    <col min="15369" max="15371" width="14.26953125" style="68" bestFit="1" customWidth="1"/>
    <col min="15372" max="15372" width="15.54296875" style="68" bestFit="1" customWidth="1"/>
    <col min="15373" max="15373" width="12.26953125" style="68" bestFit="1" customWidth="1"/>
    <col min="15374" max="15374" width="11.453125" style="68" bestFit="1" customWidth="1"/>
    <col min="15375" max="15375" width="13.26953125" style="68" bestFit="1" customWidth="1"/>
    <col min="15376" max="15610" width="9.1796875" style="68"/>
    <col min="15611" max="15611" width="14" style="68" bestFit="1" customWidth="1"/>
    <col min="15612" max="15612" width="12.7265625" style="68" bestFit="1" customWidth="1"/>
    <col min="15613" max="15613" width="14" style="68" bestFit="1" customWidth="1"/>
    <col min="15614" max="15615" width="14.26953125" style="68" bestFit="1" customWidth="1"/>
    <col min="15616" max="15616" width="13.26953125" style="68" bestFit="1" customWidth="1"/>
    <col min="15617" max="15617" width="15.54296875" style="68" bestFit="1" customWidth="1"/>
    <col min="15618" max="15618" width="14.26953125" style="68" bestFit="1" customWidth="1"/>
    <col min="15619" max="15619" width="13.26953125" style="68" bestFit="1" customWidth="1"/>
    <col min="15620" max="15620" width="15.54296875" style="68" bestFit="1" customWidth="1"/>
    <col min="15621" max="15621" width="6" style="68" bestFit="1" customWidth="1"/>
    <col min="15622" max="15622" width="7.54296875" style="68" bestFit="1" customWidth="1"/>
    <col min="15623" max="15623" width="16" style="68" bestFit="1" customWidth="1"/>
    <col min="15624" max="15624" width="12.7265625" style="68" bestFit="1" customWidth="1"/>
    <col min="15625" max="15627" width="14.26953125" style="68" bestFit="1" customWidth="1"/>
    <col min="15628" max="15628" width="15.54296875" style="68" bestFit="1" customWidth="1"/>
    <col min="15629" max="15629" width="12.26953125" style="68" bestFit="1" customWidth="1"/>
    <col min="15630" max="15630" width="11.453125" style="68" bestFit="1" customWidth="1"/>
    <col min="15631" max="15631" width="13.26953125" style="68" bestFit="1" customWidth="1"/>
    <col min="15632" max="15866" width="9.1796875" style="68"/>
    <col min="15867" max="15867" width="14" style="68" bestFit="1" customWidth="1"/>
    <col min="15868" max="15868" width="12.7265625" style="68" bestFit="1" customWidth="1"/>
    <col min="15869" max="15869" width="14" style="68" bestFit="1" customWidth="1"/>
    <col min="15870" max="15871" width="14.26953125" style="68" bestFit="1" customWidth="1"/>
    <col min="15872" max="15872" width="13.26953125" style="68" bestFit="1" customWidth="1"/>
    <col min="15873" max="15873" width="15.54296875" style="68" bestFit="1" customWidth="1"/>
    <col min="15874" max="15874" width="14.26953125" style="68" bestFit="1" customWidth="1"/>
    <col min="15875" max="15875" width="13.26953125" style="68" bestFit="1" customWidth="1"/>
    <col min="15876" max="15876" width="15.54296875" style="68" bestFit="1" customWidth="1"/>
    <col min="15877" max="15877" width="6" style="68" bestFit="1" customWidth="1"/>
    <col min="15878" max="15878" width="7.54296875" style="68" bestFit="1" customWidth="1"/>
    <col min="15879" max="15879" width="16" style="68" bestFit="1" customWidth="1"/>
    <col min="15880" max="15880" width="12.7265625" style="68" bestFit="1" customWidth="1"/>
    <col min="15881" max="15883" width="14.26953125" style="68" bestFit="1" customWidth="1"/>
    <col min="15884" max="15884" width="15.54296875" style="68" bestFit="1" customWidth="1"/>
    <col min="15885" max="15885" width="12.26953125" style="68" bestFit="1" customWidth="1"/>
    <col min="15886" max="15886" width="11.453125" style="68" bestFit="1" customWidth="1"/>
    <col min="15887" max="15887" width="13.26953125" style="68" bestFit="1" customWidth="1"/>
    <col min="15888" max="16122" width="9.1796875" style="68"/>
    <col min="16123" max="16123" width="14" style="68" bestFit="1" customWidth="1"/>
    <col min="16124" max="16124" width="12.7265625" style="68" bestFit="1" customWidth="1"/>
    <col min="16125" max="16125" width="14" style="68" bestFit="1" customWidth="1"/>
    <col min="16126" max="16127" width="14.26953125" style="68" bestFit="1" customWidth="1"/>
    <col min="16128" max="16128" width="13.26953125" style="68" bestFit="1" customWidth="1"/>
    <col min="16129" max="16129" width="15.54296875" style="68" bestFit="1" customWidth="1"/>
    <col min="16130" max="16130" width="14.26953125" style="68" bestFit="1" customWidth="1"/>
    <col min="16131" max="16131" width="13.26953125" style="68" bestFit="1" customWidth="1"/>
    <col min="16132" max="16132" width="15.54296875" style="68" bestFit="1" customWidth="1"/>
    <col min="16133" max="16133" width="6" style="68" bestFit="1" customWidth="1"/>
    <col min="16134" max="16134" width="7.54296875" style="68" bestFit="1" customWidth="1"/>
    <col min="16135" max="16135" width="16" style="68" bestFit="1" customWidth="1"/>
    <col min="16136" max="16136" width="12.7265625" style="68" bestFit="1" customWidth="1"/>
    <col min="16137" max="16139" width="14.26953125" style="68" bestFit="1" customWidth="1"/>
    <col min="16140" max="16140" width="15.54296875" style="68" bestFit="1" customWidth="1"/>
    <col min="16141" max="16141" width="12.26953125" style="68" bestFit="1" customWidth="1"/>
    <col min="16142" max="16142" width="11.453125" style="68" bestFit="1" customWidth="1"/>
    <col min="16143" max="16143" width="13.26953125" style="68" bestFit="1" customWidth="1"/>
    <col min="16144" max="16384" width="9.1796875" style="68"/>
  </cols>
  <sheetData>
    <row r="1" spans="2:8" ht="15" thickBot="1" x14ac:dyDescent="0.4"/>
    <row r="2" spans="2:8" ht="14" x14ac:dyDescent="0.3">
      <c r="B2" s="69"/>
      <c r="C2" s="154" t="s">
        <v>3</v>
      </c>
      <c r="D2" s="155" t="s">
        <v>4</v>
      </c>
      <c r="E2" s="155" t="s">
        <v>5</v>
      </c>
      <c r="F2" s="155" t="s">
        <v>9</v>
      </c>
      <c r="G2" s="70" t="s">
        <v>35</v>
      </c>
      <c r="H2" s="71" t="s">
        <v>35</v>
      </c>
    </row>
    <row r="3" spans="2:8" ht="14" x14ac:dyDescent="0.3">
      <c r="B3" s="72"/>
      <c r="C3" s="154"/>
      <c r="D3" s="156"/>
      <c r="E3" s="156"/>
      <c r="F3" s="156"/>
      <c r="G3" s="73" t="s">
        <v>36</v>
      </c>
      <c r="H3" s="74" t="s">
        <v>37</v>
      </c>
    </row>
    <row r="4" spans="2:8" x14ac:dyDescent="0.35">
      <c r="B4" s="76">
        <v>1</v>
      </c>
      <c r="C4" s="59"/>
      <c r="D4" s="46">
        <v>1</v>
      </c>
      <c r="E4" s="46">
        <v>1</v>
      </c>
      <c r="F4" s="46">
        <v>1</v>
      </c>
      <c r="G4" s="78">
        <v>191.4</v>
      </c>
      <c r="H4" s="79">
        <f t="shared" ref="H4:H67" si="0">G4*0.04187</f>
        <v>8.0139180000000003</v>
      </c>
    </row>
    <row r="5" spans="2:8" x14ac:dyDescent="0.35">
      <c r="B5" s="75">
        <f t="shared" ref="B5:B34" si="1">B4+1</f>
        <v>2</v>
      </c>
      <c r="C5" s="59"/>
      <c r="D5" s="46">
        <v>1</v>
      </c>
      <c r="E5" s="46">
        <f t="shared" ref="E5:F20" si="2">E4+1</f>
        <v>2</v>
      </c>
      <c r="F5" s="46">
        <f>F4+1</f>
        <v>2</v>
      </c>
      <c r="G5" s="78">
        <v>166.8</v>
      </c>
      <c r="H5" s="79">
        <f t="shared" si="0"/>
        <v>6.9839159999999998</v>
      </c>
    </row>
    <row r="6" spans="2:8" x14ac:dyDescent="0.35">
      <c r="B6" s="75">
        <f t="shared" si="1"/>
        <v>3</v>
      </c>
      <c r="C6" s="59"/>
      <c r="D6" s="46">
        <v>1</v>
      </c>
      <c r="E6" s="46">
        <f t="shared" si="2"/>
        <v>3</v>
      </c>
      <c r="F6" s="46">
        <f t="shared" si="2"/>
        <v>3</v>
      </c>
      <c r="G6" s="78">
        <v>100.2</v>
      </c>
      <c r="H6" s="79">
        <f t="shared" si="0"/>
        <v>4.1953740000000002</v>
      </c>
    </row>
    <row r="7" spans="2:8" x14ac:dyDescent="0.35">
      <c r="B7" s="75">
        <f t="shared" si="1"/>
        <v>4</v>
      </c>
      <c r="C7" s="59"/>
      <c r="D7" s="46">
        <v>1</v>
      </c>
      <c r="E7" s="46">
        <f t="shared" si="2"/>
        <v>4</v>
      </c>
      <c r="F7" s="46">
        <f t="shared" si="2"/>
        <v>4</v>
      </c>
      <c r="G7" s="78">
        <v>160.80000000000001</v>
      </c>
      <c r="H7" s="79">
        <f t="shared" si="0"/>
        <v>6.7326959999999998</v>
      </c>
    </row>
    <row r="8" spans="2:8" x14ac:dyDescent="0.35">
      <c r="B8" s="75">
        <f t="shared" si="1"/>
        <v>5</v>
      </c>
      <c r="C8" s="59"/>
      <c r="D8" s="46">
        <v>1</v>
      </c>
      <c r="E8" s="46">
        <f t="shared" si="2"/>
        <v>5</v>
      </c>
      <c r="F8" s="46">
        <f t="shared" si="2"/>
        <v>5</v>
      </c>
      <c r="G8" s="78">
        <v>60</v>
      </c>
      <c r="H8" s="79">
        <f t="shared" si="0"/>
        <v>2.5122</v>
      </c>
    </row>
    <row r="9" spans="2:8" x14ac:dyDescent="0.35">
      <c r="B9" s="75">
        <f t="shared" si="1"/>
        <v>6</v>
      </c>
      <c r="C9" s="59"/>
      <c r="D9" s="46">
        <v>1</v>
      </c>
      <c r="E9" s="46">
        <f t="shared" si="2"/>
        <v>6</v>
      </c>
      <c r="F9" s="46">
        <f t="shared" si="2"/>
        <v>6</v>
      </c>
      <c r="G9" s="78">
        <v>169.8</v>
      </c>
      <c r="H9" s="79">
        <f t="shared" si="0"/>
        <v>7.1095259999999998</v>
      </c>
    </row>
    <row r="10" spans="2:8" x14ac:dyDescent="0.35">
      <c r="B10" s="75">
        <f t="shared" si="1"/>
        <v>7</v>
      </c>
      <c r="C10" s="59"/>
      <c r="D10" s="46">
        <v>1</v>
      </c>
      <c r="E10" s="46">
        <f t="shared" si="2"/>
        <v>7</v>
      </c>
      <c r="F10" s="46">
        <f t="shared" si="2"/>
        <v>7</v>
      </c>
      <c r="G10" s="78">
        <v>167.4</v>
      </c>
      <c r="H10" s="79">
        <f t="shared" si="0"/>
        <v>7.0090379999999994</v>
      </c>
    </row>
    <row r="11" spans="2:8" x14ac:dyDescent="0.35">
      <c r="B11" s="75">
        <f t="shared" si="1"/>
        <v>8</v>
      </c>
      <c r="C11" s="59"/>
      <c r="D11" s="46">
        <v>1</v>
      </c>
      <c r="E11" s="46">
        <f t="shared" si="2"/>
        <v>8</v>
      </c>
      <c r="F11" s="46">
        <f t="shared" si="2"/>
        <v>8</v>
      </c>
      <c r="G11" s="78">
        <v>100.8</v>
      </c>
      <c r="H11" s="79">
        <f t="shared" si="0"/>
        <v>4.2204959999999998</v>
      </c>
    </row>
    <row r="12" spans="2:8" x14ac:dyDescent="0.35">
      <c r="B12" s="75">
        <f t="shared" si="1"/>
        <v>9</v>
      </c>
      <c r="C12" s="59"/>
      <c r="D12" s="46">
        <v>1</v>
      </c>
      <c r="E12" s="46">
        <f t="shared" si="2"/>
        <v>9</v>
      </c>
      <c r="F12" s="46">
        <f t="shared" si="2"/>
        <v>9</v>
      </c>
      <c r="G12" s="78">
        <v>149.4</v>
      </c>
      <c r="H12" s="79">
        <f t="shared" si="0"/>
        <v>6.2553779999999994</v>
      </c>
    </row>
    <row r="13" spans="2:8" x14ac:dyDescent="0.35">
      <c r="B13" s="75">
        <f t="shared" si="1"/>
        <v>10</v>
      </c>
      <c r="C13" s="59"/>
      <c r="D13" s="46">
        <v>1</v>
      </c>
      <c r="E13" s="46">
        <f t="shared" si="2"/>
        <v>10</v>
      </c>
      <c r="F13" s="46">
        <f t="shared" si="2"/>
        <v>10</v>
      </c>
      <c r="G13" s="78">
        <v>24.75</v>
      </c>
      <c r="H13" s="79">
        <f t="shared" si="0"/>
        <v>1.0362825</v>
      </c>
    </row>
    <row r="14" spans="2:8" x14ac:dyDescent="0.35">
      <c r="B14" s="75">
        <f t="shared" si="1"/>
        <v>11</v>
      </c>
      <c r="C14" s="59"/>
      <c r="D14" s="46">
        <v>1</v>
      </c>
      <c r="E14" s="46">
        <f t="shared" si="2"/>
        <v>11</v>
      </c>
      <c r="F14" s="46">
        <f t="shared" si="2"/>
        <v>11</v>
      </c>
      <c r="G14" s="78">
        <v>82.5</v>
      </c>
      <c r="H14" s="79">
        <f t="shared" si="0"/>
        <v>3.454275</v>
      </c>
    </row>
    <row r="15" spans="2:8" x14ac:dyDescent="0.35">
      <c r="B15" s="75">
        <f t="shared" si="1"/>
        <v>12</v>
      </c>
      <c r="C15" s="59"/>
      <c r="D15" s="46">
        <v>1</v>
      </c>
      <c r="E15" s="46">
        <f t="shared" si="2"/>
        <v>12</v>
      </c>
      <c r="F15" s="46">
        <f t="shared" si="2"/>
        <v>12</v>
      </c>
      <c r="G15" s="78">
        <v>159.15</v>
      </c>
      <c r="H15" s="79">
        <f t="shared" si="0"/>
        <v>6.6636104999999999</v>
      </c>
    </row>
    <row r="16" spans="2:8" x14ac:dyDescent="0.35">
      <c r="B16" s="75">
        <f t="shared" si="1"/>
        <v>13</v>
      </c>
      <c r="C16" s="59"/>
      <c r="D16" s="46">
        <v>1</v>
      </c>
      <c r="E16" s="46">
        <f t="shared" si="2"/>
        <v>13</v>
      </c>
      <c r="F16" s="46">
        <f t="shared" si="2"/>
        <v>13</v>
      </c>
      <c r="G16" s="78">
        <v>143.1</v>
      </c>
      <c r="H16" s="79">
        <f t="shared" si="0"/>
        <v>5.9915969999999996</v>
      </c>
    </row>
    <row r="17" spans="2:8" x14ac:dyDescent="0.35">
      <c r="B17" s="75">
        <f t="shared" si="1"/>
        <v>14</v>
      </c>
      <c r="C17" s="59"/>
      <c r="D17" s="46">
        <v>1</v>
      </c>
      <c r="E17" s="46">
        <f t="shared" si="2"/>
        <v>14</v>
      </c>
      <c r="F17" s="46">
        <f t="shared" si="2"/>
        <v>14</v>
      </c>
      <c r="G17" s="78">
        <v>141.9</v>
      </c>
      <c r="H17" s="79">
        <f t="shared" si="0"/>
        <v>5.9413529999999994</v>
      </c>
    </row>
    <row r="18" spans="2:8" x14ac:dyDescent="0.35">
      <c r="B18" s="75">
        <f t="shared" si="1"/>
        <v>15</v>
      </c>
      <c r="C18" s="59"/>
      <c r="D18" s="46">
        <v>1</v>
      </c>
      <c r="E18" s="46">
        <f t="shared" si="2"/>
        <v>15</v>
      </c>
      <c r="F18" s="46">
        <f t="shared" si="2"/>
        <v>15</v>
      </c>
      <c r="G18" s="78">
        <v>111.6</v>
      </c>
      <c r="H18" s="79">
        <f t="shared" si="0"/>
        <v>4.6726919999999996</v>
      </c>
    </row>
    <row r="19" spans="2:8" x14ac:dyDescent="0.35">
      <c r="B19" s="75">
        <f t="shared" si="1"/>
        <v>16</v>
      </c>
      <c r="C19" s="59"/>
      <c r="D19" s="46">
        <v>1</v>
      </c>
      <c r="E19" s="46">
        <f t="shared" si="2"/>
        <v>16</v>
      </c>
      <c r="F19" s="46">
        <f t="shared" si="2"/>
        <v>16</v>
      </c>
      <c r="G19" s="78">
        <v>160.80000000000001</v>
      </c>
      <c r="H19" s="79">
        <f t="shared" si="0"/>
        <v>6.7326959999999998</v>
      </c>
    </row>
    <row r="20" spans="2:8" x14ac:dyDescent="0.35">
      <c r="B20" s="75">
        <f t="shared" si="1"/>
        <v>17</v>
      </c>
      <c r="C20" s="59"/>
      <c r="D20" s="46">
        <v>1</v>
      </c>
      <c r="E20" s="46">
        <f t="shared" si="2"/>
        <v>17</v>
      </c>
      <c r="F20" s="46">
        <f t="shared" si="2"/>
        <v>17</v>
      </c>
      <c r="G20" s="78">
        <v>152.5</v>
      </c>
      <c r="H20" s="79">
        <f t="shared" si="0"/>
        <v>6.3851749999999994</v>
      </c>
    </row>
    <row r="21" spans="2:8" x14ac:dyDescent="0.35">
      <c r="B21" s="75">
        <f t="shared" si="1"/>
        <v>18</v>
      </c>
      <c r="C21" s="59"/>
      <c r="D21" s="46">
        <v>1</v>
      </c>
      <c r="E21" s="46">
        <f t="shared" ref="E21:F36" si="3">E20+1</f>
        <v>18</v>
      </c>
      <c r="F21" s="46">
        <f t="shared" si="3"/>
        <v>18</v>
      </c>
      <c r="G21" s="78">
        <v>105.75</v>
      </c>
      <c r="H21" s="79">
        <f t="shared" si="0"/>
        <v>4.4277524999999995</v>
      </c>
    </row>
    <row r="22" spans="2:8" x14ac:dyDescent="0.35">
      <c r="B22" s="75">
        <f t="shared" si="1"/>
        <v>19</v>
      </c>
      <c r="C22" s="59"/>
      <c r="D22" s="46">
        <v>1</v>
      </c>
      <c r="E22" s="46">
        <f t="shared" si="3"/>
        <v>19</v>
      </c>
      <c r="F22" s="46">
        <f t="shared" si="3"/>
        <v>19</v>
      </c>
      <c r="G22" s="78">
        <v>78.599999999999994</v>
      </c>
      <c r="H22" s="79">
        <f t="shared" si="0"/>
        <v>3.2909819999999996</v>
      </c>
    </row>
    <row r="23" spans="2:8" x14ac:dyDescent="0.35">
      <c r="B23" s="75">
        <f t="shared" si="1"/>
        <v>20</v>
      </c>
      <c r="C23" s="59"/>
      <c r="D23" s="46">
        <v>1</v>
      </c>
      <c r="E23" s="46">
        <f t="shared" si="3"/>
        <v>20</v>
      </c>
      <c r="F23" s="46">
        <f t="shared" si="3"/>
        <v>20</v>
      </c>
      <c r="G23" s="78">
        <v>186</v>
      </c>
      <c r="H23" s="79">
        <f t="shared" si="0"/>
        <v>7.78782</v>
      </c>
    </row>
    <row r="24" spans="2:8" x14ac:dyDescent="0.35">
      <c r="B24" s="75">
        <f t="shared" si="1"/>
        <v>21</v>
      </c>
      <c r="C24" s="59"/>
      <c r="D24" s="46">
        <v>1</v>
      </c>
      <c r="E24" s="46">
        <f t="shared" si="3"/>
        <v>21</v>
      </c>
      <c r="F24" s="46">
        <f t="shared" si="3"/>
        <v>21</v>
      </c>
      <c r="G24" s="78">
        <v>217.9</v>
      </c>
      <c r="H24" s="79">
        <f t="shared" si="0"/>
        <v>9.1234729999999988</v>
      </c>
    </row>
    <row r="25" spans="2:8" x14ac:dyDescent="0.35">
      <c r="B25" s="75">
        <f t="shared" si="1"/>
        <v>22</v>
      </c>
      <c r="C25" s="59"/>
      <c r="D25" s="46">
        <v>1</v>
      </c>
      <c r="E25" s="46">
        <f t="shared" si="3"/>
        <v>22</v>
      </c>
      <c r="F25" s="46">
        <f t="shared" si="3"/>
        <v>22</v>
      </c>
      <c r="G25" s="78">
        <v>198</v>
      </c>
      <c r="H25" s="79">
        <f t="shared" si="0"/>
        <v>8.29026</v>
      </c>
    </row>
    <row r="26" spans="2:8" x14ac:dyDescent="0.35">
      <c r="B26" s="75">
        <f t="shared" si="1"/>
        <v>23</v>
      </c>
      <c r="C26" s="59"/>
      <c r="D26" s="46">
        <v>1</v>
      </c>
      <c r="E26" s="46">
        <f t="shared" si="3"/>
        <v>23</v>
      </c>
      <c r="F26" s="46">
        <f t="shared" si="3"/>
        <v>23</v>
      </c>
      <c r="G26" s="78">
        <v>84</v>
      </c>
      <c r="H26" s="79">
        <f t="shared" si="0"/>
        <v>3.51708</v>
      </c>
    </row>
    <row r="27" spans="2:8" x14ac:dyDescent="0.35">
      <c r="B27" s="75">
        <f t="shared" si="1"/>
        <v>24</v>
      </c>
      <c r="C27" s="59"/>
      <c r="D27" s="46">
        <v>1</v>
      </c>
      <c r="E27" s="46">
        <f t="shared" si="3"/>
        <v>24</v>
      </c>
      <c r="F27" s="46">
        <f t="shared" si="3"/>
        <v>24</v>
      </c>
      <c r="G27" s="78">
        <v>33</v>
      </c>
      <c r="H27" s="79">
        <f t="shared" si="0"/>
        <v>1.38171</v>
      </c>
    </row>
    <row r="28" spans="2:8" x14ac:dyDescent="0.35">
      <c r="B28" s="75">
        <f t="shared" si="1"/>
        <v>25</v>
      </c>
      <c r="C28" s="59"/>
      <c r="D28" s="46">
        <v>1</v>
      </c>
      <c r="E28" s="46">
        <f t="shared" si="3"/>
        <v>25</v>
      </c>
      <c r="F28" s="46">
        <f t="shared" si="3"/>
        <v>25</v>
      </c>
      <c r="G28" s="78">
        <v>190.2</v>
      </c>
      <c r="H28" s="79">
        <f t="shared" si="0"/>
        <v>7.9636739999999993</v>
      </c>
    </row>
    <row r="29" spans="2:8" x14ac:dyDescent="0.35">
      <c r="B29" s="75">
        <f t="shared" si="1"/>
        <v>26</v>
      </c>
      <c r="C29" s="59"/>
      <c r="D29" s="46">
        <v>1</v>
      </c>
      <c r="E29" s="46">
        <f t="shared" si="3"/>
        <v>26</v>
      </c>
      <c r="F29" s="46">
        <f t="shared" si="3"/>
        <v>26</v>
      </c>
      <c r="G29" s="78">
        <v>220.8</v>
      </c>
      <c r="H29" s="79">
        <f t="shared" si="0"/>
        <v>9.2448960000000007</v>
      </c>
    </row>
    <row r="30" spans="2:8" x14ac:dyDescent="0.35">
      <c r="B30" s="75">
        <f t="shared" si="1"/>
        <v>27</v>
      </c>
      <c r="C30" s="59"/>
      <c r="D30" s="46">
        <v>1</v>
      </c>
      <c r="E30" s="46">
        <f t="shared" si="3"/>
        <v>27</v>
      </c>
      <c r="F30" s="46">
        <f t="shared" si="3"/>
        <v>27</v>
      </c>
      <c r="G30" s="78">
        <v>31.5</v>
      </c>
      <c r="H30" s="79">
        <f t="shared" si="0"/>
        <v>1.318905</v>
      </c>
    </row>
    <row r="31" spans="2:8" x14ac:dyDescent="0.35">
      <c r="B31" s="75">
        <f t="shared" si="1"/>
        <v>28</v>
      </c>
      <c r="C31" s="59"/>
      <c r="D31" s="46">
        <v>1</v>
      </c>
      <c r="E31" s="46">
        <f t="shared" si="3"/>
        <v>28</v>
      </c>
      <c r="F31" s="46">
        <f t="shared" si="3"/>
        <v>28</v>
      </c>
      <c r="G31" s="78">
        <v>78.900000000000006</v>
      </c>
      <c r="H31" s="79">
        <f t="shared" si="0"/>
        <v>3.3035429999999999</v>
      </c>
    </row>
    <row r="32" spans="2:8" x14ac:dyDescent="0.35">
      <c r="B32" s="75">
        <f t="shared" si="1"/>
        <v>29</v>
      </c>
      <c r="C32" s="59"/>
      <c r="D32" s="46">
        <v>1</v>
      </c>
      <c r="E32" s="46">
        <f t="shared" si="3"/>
        <v>29</v>
      </c>
      <c r="F32" s="46">
        <f t="shared" si="3"/>
        <v>29</v>
      </c>
      <c r="G32" s="78">
        <v>85.8</v>
      </c>
      <c r="H32" s="79">
        <f t="shared" si="0"/>
        <v>3.5924459999999998</v>
      </c>
    </row>
    <row r="33" spans="2:8" x14ac:dyDescent="0.35">
      <c r="B33" s="75">
        <f t="shared" si="1"/>
        <v>30</v>
      </c>
      <c r="C33" s="59"/>
      <c r="D33" s="46">
        <v>1</v>
      </c>
      <c r="E33" s="46">
        <f t="shared" si="3"/>
        <v>30</v>
      </c>
      <c r="F33" s="46">
        <f t="shared" si="3"/>
        <v>30</v>
      </c>
      <c r="G33" s="78">
        <v>150.6</v>
      </c>
      <c r="H33" s="79">
        <f t="shared" si="0"/>
        <v>6.3056219999999996</v>
      </c>
    </row>
    <row r="34" spans="2:8" ht="15" thickBot="1" x14ac:dyDescent="0.4">
      <c r="B34" s="75">
        <f t="shared" si="1"/>
        <v>31</v>
      </c>
      <c r="C34" s="59"/>
      <c r="D34" s="60">
        <v>1</v>
      </c>
      <c r="E34" s="60">
        <f t="shared" si="3"/>
        <v>31</v>
      </c>
      <c r="F34" s="46">
        <f t="shared" si="3"/>
        <v>31</v>
      </c>
      <c r="G34" s="80">
        <v>204</v>
      </c>
      <c r="H34" s="79">
        <f t="shared" si="0"/>
        <v>8.54148</v>
      </c>
    </row>
    <row r="35" spans="2:8" x14ac:dyDescent="0.35">
      <c r="B35" s="75" t="s">
        <v>38</v>
      </c>
      <c r="C35" s="59"/>
      <c r="D35" s="46">
        <v>2</v>
      </c>
      <c r="E35" s="46">
        <v>1</v>
      </c>
      <c r="F35" s="46">
        <f t="shared" si="3"/>
        <v>32</v>
      </c>
      <c r="G35" s="81">
        <v>235.8</v>
      </c>
      <c r="H35" s="79">
        <f t="shared" si="0"/>
        <v>9.8729460000000007</v>
      </c>
    </row>
    <row r="36" spans="2:8" x14ac:dyDescent="0.35">
      <c r="B36" s="75">
        <f t="shared" ref="B36:B62" si="4">B35+1</f>
        <v>2</v>
      </c>
      <c r="C36" s="59"/>
      <c r="D36" s="46">
        <v>2</v>
      </c>
      <c r="E36" s="46">
        <f t="shared" ref="E36:F51" si="5">E35+1</f>
        <v>2</v>
      </c>
      <c r="F36" s="46">
        <f t="shared" si="3"/>
        <v>33</v>
      </c>
      <c r="G36" s="78">
        <v>220.5</v>
      </c>
      <c r="H36" s="79">
        <f t="shared" si="0"/>
        <v>9.2323349999999991</v>
      </c>
    </row>
    <row r="37" spans="2:8" x14ac:dyDescent="0.35">
      <c r="B37" s="75">
        <f t="shared" si="4"/>
        <v>3</v>
      </c>
      <c r="C37" s="59"/>
      <c r="D37" s="46">
        <v>2</v>
      </c>
      <c r="E37" s="46">
        <f t="shared" si="5"/>
        <v>3</v>
      </c>
      <c r="F37" s="46">
        <f t="shared" si="5"/>
        <v>34</v>
      </c>
      <c r="G37" s="78">
        <v>223.2</v>
      </c>
      <c r="H37" s="79">
        <f t="shared" si="0"/>
        <v>9.3453839999999992</v>
      </c>
    </row>
    <row r="38" spans="2:8" x14ac:dyDescent="0.35">
      <c r="B38" s="75">
        <f t="shared" si="4"/>
        <v>4</v>
      </c>
      <c r="C38" s="59"/>
      <c r="D38" s="46">
        <v>2</v>
      </c>
      <c r="E38" s="46">
        <f t="shared" si="5"/>
        <v>4</v>
      </c>
      <c r="F38" s="46">
        <f t="shared" si="5"/>
        <v>35</v>
      </c>
      <c r="G38" s="78">
        <v>234.3</v>
      </c>
      <c r="H38" s="79">
        <f t="shared" si="0"/>
        <v>9.8101409999999998</v>
      </c>
    </row>
    <row r="39" spans="2:8" x14ac:dyDescent="0.35">
      <c r="B39" s="75">
        <f t="shared" si="4"/>
        <v>5</v>
      </c>
      <c r="C39" s="59"/>
      <c r="D39" s="46">
        <v>2</v>
      </c>
      <c r="E39" s="46">
        <f t="shared" si="5"/>
        <v>5</v>
      </c>
      <c r="F39" s="46">
        <f t="shared" si="5"/>
        <v>36</v>
      </c>
      <c r="G39" s="78">
        <v>30</v>
      </c>
      <c r="H39" s="79">
        <f t="shared" si="0"/>
        <v>1.2561</v>
      </c>
    </row>
    <row r="40" spans="2:8" x14ac:dyDescent="0.35">
      <c r="B40" s="75">
        <f t="shared" si="4"/>
        <v>6</v>
      </c>
      <c r="C40" s="59"/>
      <c r="D40" s="46">
        <v>2</v>
      </c>
      <c r="E40" s="46">
        <f t="shared" si="5"/>
        <v>6</v>
      </c>
      <c r="F40" s="46">
        <f t="shared" si="5"/>
        <v>37</v>
      </c>
      <c r="G40" s="78">
        <v>155.1</v>
      </c>
      <c r="H40" s="79">
        <f t="shared" si="0"/>
        <v>6.4940369999999996</v>
      </c>
    </row>
    <row r="41" spans="2:8" x14ac:dyDescent="0.35">
      <c r="B41" s="75">
        <f t="shared" si="4"/>
        <v>7</v>
      </c>
      <c r="C41" s="59"/>
      <c r="D41" s="46">
        <v>2</v>
      </c>
      <c r="E41" s="46">
        <f t="shared" si="5"/>
        <v>7</v>
      </c>
      <c r="F41" s="46">
        <f t="shared" si="5"/>
        <v>38</v>
      </c>
      <c r="G41" s="78">
        <v>15.6</v>
      </c>
      <c r="H41" s="79">
        <f t="shared" si="0"/>
        <v>0.65317199999999997</v>
      </c>
    </row>
    <row r="42" spans="2:8" x14ac:dyDescent="0.35">
      <c r="B42" s="75">
        <f t="shared" si="4"/>
        <v>8</v>
      </c>
      <c r="C42" s="59"/>
      <c r="D42" s="46">
        <v>2</v>
      </c>
      <c r="E42" s="46">
        <f t="shared" si="5"/>
        <v>8</v>
      </c>
      <c r="F42" s="46">
        <f t="shared" si="5"/>
        <v>39</v>
      </c>
      <c r="G42" s="78">
        <v>183.9</v>
      </c>
      <c r="H42" s="79">
        <f t="shared" si="0"/>
        <v>7.6998929999999994</v>
      </c>
    </row>
    <row r="43" spans="2:8" x14ac:dyDescent="0.35">
      <c r="B43" s="75">
        <f t="shared" si="4"/>
        <v>9</v>
      </c>
      <c r="C43" s="59"/>
      <c r="D43" s="46">
        <v>2</v>
      </c>
      <c r="E43" s="46">
        <f t="shared" si="5"/>
        <v>9</v>
      </c>
      <c r="F43" s="46">
        <f t="shared" si="5"/>
        <v>40</v>
      </c>
      <c r="G43" s="78">
        <v>102</v>
      </c>
      <c r="H43" s="79">
        <f t="shared" si="0"/>
        <v>4.27074</v>
      </c>
    </row>
    <row r="44" spans="2:8" x14ac:dyDescent="0.35">
      <c r="B44" s="75">
        <f t="shared" si="4"/>
        <v>10</v>
      </c>
      <c r="C44" s="59"/>
      <c r="D44" s="46">
        <v>2</v>
      </c>
      <c r="E44" s="46">
        <f t="shared" si="5"/>
        <v>10</v>
      </c>
      <c r="F44" s="46">
        <f t="shared" si="5"/>
        <v>41</v>
      </c>
      <c r="G44" s="78">
        <v>272.7</v>
      </c>
      <c r="H44" s="79">
        <f t="shared" si="0"/>
        <v>11.417948999999998</v>
      </c>
    </row>
    <row r="45" spans="2:8" x14ac:dyDescent="0.35">
      <c r="B45" s="75">
        <f t="shared" si="4"/>
        <v>11</v>
      </c>
      <c r="C45" s="59"/>
      <c r="D45" s="46">
        <v>2</v>
      </c>
      <c r="E45" s="46">
        <f t="shared" si="5"/>
        <v>11</v>
      </c>
      <c r="F45" s="46">
        <f t="shared" si="5"/>
        <v>42</v>
      </c>
      <c r="G45" s="78">
        <v>270.60000000000002</v>
      </c>
      <c r="H45" s="79">
        <f t="shared" si="0"/>
        <v>11.330022</v>
      </c>
    </row>
    <row r="46" spans="2:8" x14ac:dyDescent="0.35">
      <c r="B46" s="75">
        <f t="shared" si="4"/>
        <v>12</v>
      </c>
      <c r="C46" s="59"/>
      <c r="D46" s="46">
        <v>2</v>
      </c>
      <c r="E46" s="46">
        <f t="shared" si="5"/>
        <v>12</v>
      </c>
      <c r="F46" s="46">
        <f t="shared" si="5"/>
        <v>43</v>
      </c>
      <c r="G46" s="78">
        <v>219.3</v>
      </c>
      <c r="H46" s="79">
        <f t="shared" si="0"/>
        <v>9.1820909999999998</v>
      </c>
    </row>
    <row r="47" spans="2:8" x14ac:dyDescent="0.35">
      <c r="B47" s="75">
        <f t="shared" si="4"/>
        <v>13</v>
      </c>
      <c r="C47" s="59"/>
      <c r="D47" s="46">
        <v>2</v>
      </c>
      <c r="E47" s="46">
        <f t="shared" si="5"/>
        <v>13</v>
      </c>
      <c r="F47" s="46">
        <f t="shared" si="5"/>
        <v>44</v>
      </c>
      <c r="G47" s="78">
        <v>166.5</v>
      </c>
      <c r="H47" s="79">
        <f t="shared" si="0"/>
        <v>6.971355</v>
      </c>
    </row>
    <row r="48" spans="2:8" x14ac:dyDescent="0.35">
      <c r="B48" s="75">
        <f t="shared" si="4"/>
        <v>14</v>
      </c>
      <c r="C48" s="59"/>
      <c r="D48" s="46">
        <v>2</v>
      </c>
      <c r="E48" s="46">
        <f t="shared" si="5"/>
        <v>14</v>
      </c>
      <c r="F48" s="46">
        <f t="shared" si="5"/>
        <v>45</v>
      </c>
      <c r="G48" s="78">
        <v>225</v>
      </c>
      <c r="H48" s="79">
        <f t="shared" si="0"/>
        <v>9.42075</v>
      </c>
    </row>
    <row r="49" spans="2:8" x14ac:dyDescent="0.35">
      <c r="B49" s="75">
        <f t="shared" si="4"/>
        <v>15</v>
      </c>
      <c r="C49" s="59"/>
      <c r="D49" s="46">
        <v>2</v>
      </c>
      <c r="E49" s="46">
        <f t="shared" si="5"/>
        <v>15</v>
      </c>
      <c r="F49" s="46">
        <f t="shared" si="5"/>
        <v>46</v>
      </c>
      <c r="G49" s="78">
        <v>263.2</v>
      </c>
      <c r="H49" s="79">
        <f t="shared" si="0"/>
        <v>11.020183999999999</v>
      </c>
    </row>
    <row r="50" spans="2:8" x14ac:dyDescent="0.35">
      <c r="B50" s="75">
        <f t="shared" si="4"/>
        <v>16</v>
      </c>
      <c r="C50" s="59"/>
      <c r="D50" s="46">
        <v>2</v>
      </c>
      <c r="E50" s="46">
        <f t="shared" si="5"/>
        <v>16</v>
      </c>
      <c r="F50" s="46">
        <f t="shared" si="5"/>
        <v>47</v>
      </c>
      <c r="G50" s="78">
        <v>249.6</v>
      </c>
      <c r="H50" s="79">
        <f t="shared" si="0"/>
        <v>10.450752</v>
      </c>
    </row>
    <row r="51" spans="2:8" x14ac:dyDescent="0.35">
      <c r="B51" s="75">
        <f t="shared" si="4"/>
        <v>17</v>
      </c>
      <c r="C51" s="59"/>
      <c r="D51" s="46">
        <v>2</v>
      </c>
      <c r="E51" s="46">
        <f t="shared" si="5"/>
        <v>17</v>
      </c>
      <c r="F51" s="46">
        <f t="shared" si="5"/>
        <v>48</v>
      </c>
      <c r="G51" s="78">
        <v>109.8</v>
      </c>
      <c r="H51" s="79">
        <f t="shared" si="0"/>
        <v>4.5973259999999998</v>
      </c>
    </row>
    <row r="52" spans="2:8" x14ac:dyDescent="0.35">
      <c r="B52" s="75">
        <f t="shared" si="4"/>
        <v>18</v>
      </c>
      <c r="C52" s="59"/>
      <c r="D52" s="46">
        <v>2</v>
      </c>
      <c r="E52" s="46">
        <f t="shared" ref="E52:F63" si="6">E51+1</f>
        <v>18</v>
      </c>
      <c r="F52" s="46">
        <f t="shared" si="6"/>
        <v>49</v>
      </c>
      <c r="G52" s="78">
        <v>103.5</v>
      </c>
      <c r="H52" s="79">
        <f t="shared" si="0"/>
        <v>4.333545</v>
      </c>
    </row>
    <row r="53" spans="2:8" x14ac:dyDescent="0.35">
      <c r="B53" s="75">
        <f t="shared" si="4"/>
        <v>19</v>
      </c>
      <c r="C53" s="59"/>
      <c r="D53" s="46">
        <v>2</v>
      </c>
      <c r="E53" s="46">
        <f t="shared" si="6"/>
        <v>19</v>
      </c>
      <c r="F53" s="46">
        <f t="shared" si="6"/>
        <v>50</v>
      </c>
      <c r="G53" s="78">
        <v>93</v>
      </c>
      <c r="H53" s="79">
        <f t="shared" si="0"/>
        <v>3.89391</v>
      </c>
    </row>
    <row r="54" spans="2:8" x14ac:dyDescent="0.35">
      <c r="B54" s="75">
        <f t="shared" si="4"/>
        <v>20</v>
      </c>
      <c r="C54" s="59"/>
      <c r="D54" s="46">
        <v>2</v>
      </c>
      <c r="E54" s="46">
        <f t="shared" si="6"/>
        <v>20</v>
      </c>
      <c r="F54" s="46">
        <f t="shared" si="6"/>
        <v>51</v>
      </c>
      <c r="G54" s="78">
        <v>322.95</v>
      </c>
      <c r="H54" s="79">
        <f t="shared" si="0"/>
        <v>13.521916499999998</v>
      </c>
    </row>
    <row r="55" spans="2:8" x14ac:dyDescent="0.35">
      <c r="B55" s="75">
        <f t="shared" si="4"/>
        <v>21</v>
      </c>
      <c r="C55" s="59"/>
      <c r="D55" s="46">
        <v>2</v>
      </c>
      <c r="E55" s="46">
        <f t="shared" si="6"/>
        <v>21</v>
      </c>
      <c r="F55" s="46">
        <f t="shared" si="6"/>
        <v>52</v>
      </c>
      <c r="G55" s="78">
        <v>359.1</v>
      </c>
      <c r="H55" s="79">
        <f t="shared" si="0"/>
        <v>15.035517</v>
      </c>
    </row>
    <row r="56" spans="2:8" x14ac:dyDescent="0.35">
      <c r="B56" s="75">
        <f t="shared" si="4"/>
        <v>22</v>
      </c>
      <c r="C56" s="59"/>
      <c r="D56" s="46">
        <v>2</v>
      </c>
      <c r="E56" s="46">
        <f t="shared" si="6"/>
        <v>22</v>
      </c>
      <c r="F56" s="46">
        <f t="shared" si="6"/>
        <v>53</v>
      </c>
      <c r="G56" s="78">
        <v>63.3</v>
      </c>
      <c r="H56" s="79">
        <f t="shared" si="0"/>
        <v>2.6503709999999998</v>
      </c>
    </row>
    <row r="57" spans="2:8" x14ac:dyDescent="0.35">
      <c r="B57" s="75">
        <f t="shared" si="4"/>
        <v>23</v>
      </c>
      <c r="C57" s="59"/>
      <c r="D57" s="46">
        <v>2</v>
      </c>
      <c r="E57" s="46">
        <f t="shared" si="6"/>
        <v>23</v>
      </c>
      <c r="F57" s="46">
        <f t="shared" si="6"/>
        <v>54</v>
      </c>
      <c r="G57" s="78">
        <v>307.8</v>
      </c>
      <c r="H57" s="79">
        <f t="shared" si="0"/>
        <v>12.887585999999999</v>
      </c>
    </row>
    <row r="58" spans="2:8" x14ac:dyDescent="0.35">
      <c r="B58" s="75">
        <f t="shared" si="4"/>
        <v>24</v>
      </c>
      <c r="C58" s="59"/>
      <c r="D58" s="46">
        <v>2</v>
      </c>
      <c r="E58" s="46">
        <f t="shared" si="6"/>
        <v>24</v>
      </c>
      <c r="F58" s="46">
        <f t="shared" si="6"/>
        <v>55</v>
      </c>
      <c r="G58" s="78">
        <v>270.89999999999998</v>
      </c>
      <c r="H58" s="79">
        <f t="shared" si="0"/>
        <v>11.342582999999998</v>
      </c>
    </row>
    <row r="59" spans="2:8" x14ac:dyDescent="0.35">
      <c r="B59" s="75">
        <f t="shared" si="4"/>
        <v>25</v>
      </c>
      <c r="C59" s="59"/>
      <c r="D59" s="46">
        <v>2</v>
      </c>
      <c r="E59" s="46">
        <f t="shared" si="6"/>
        <v>25</v>
      </c>
      <c r="F59" s="46">
        <f t="shared" si="6"/>
        <v>56</v>
      </c>
      <c r="G59" s="78">
        <v>249.6</v>
      </c>
      <c r="H59" s="79">
        <f t="shared" si="0"/>
        <v>10.450752</v>
      </c>
    </row>
    <row r="60" spans="2:8" x14ac:dyDescent="0.35">
      <c r="B60" s="75">
        <f t="shared" si="4"/>
        <v>26</v>
      </c>
      <c r="C60" s="59"/>
      <c r="D60" s="46">
        <v>2</v>
      </c>
      <c r="E60" s="46">
        <f t="shared" si="6"/>
        <v>26</v>
      </c>
      <c r="F60" s="46">
        <f t="shared" si="6"/>
        <v>57</v>
      </c>
      <c r="G60" s="78">
        <v>90.75</v>
      </c>
      <c r="H60" s="79">
        <f t="shared" si="0"/>
        <v>3.7997025</v>
      </c>
    </row>
    <row r="61" spans="2:8" x14ac:dyDescent="0.35">
      <c r="B61" s="75">
        <f t="shared" si="4"/>
        <v>27</v>
      </c>
      <c r="C61" s="59"/>
      <c r="D61" s="46">
        <v>2</v>
      </c>
      <c r="E61" s="46">
        <f t="shared" si="6"/>
        <v>27</v>
      </c>
      <c r="F61" s="46">
        <f t="shared" si="6"/>
        <v>58</v>
      </c>
      <c r="G61" s="78">
        <v>213.6</v>
      </c>
      <c r="H61" s="79">
        <f t="shared" si="0"/>
        <v>8.9434319999999996</v>
      </c>
    </row>
    <row r="62" spans="2:8" ht="15" thickBot="1" x14ac:dyDescent="0.4">
      <c r="B62" s="75">
        <f t="shared" si="4"/>
        <v>28</v>
      </c>
      <c r="C62" s="60"/>
      <c r="D62" s="60">
        <v>2</v>
      </c>
      <c r="E62" s="60">
        <f t="shared" si="6"/>
        <v>28</v>
      </c>
      <c r="F62" s="60">
        <f t="shared" si="6"/>
        <v>59</v>
      </c>
      <c r="G62" s="80">
        <v>336.3</v>
      </c>
      <c r="H62" s="79">
        <f t="shared" si="0"/>
        <v>14.080881</v>
      </c>
    </row>
    <row r="63" spans="2:8" x14ac:dyDescent="0.35">
      <c r="B63" s="75" t="s">
        <v>38</v>
      </c>
      <c r="C63" s="59"/>
      <c r="D63" s="46">
        <v>3</v>
      </c>
      <c r="E63" s="46">
        <v>1</v>
      </c>
      <c r="F63" s="46">
        <f t="shared" si="6"/>
        <v>60</v>
      </c>
      <c r="G63" s="81">
        <v>332.1</v>
      </c>
      <c r="H63" s="79">
        <f t="shared" si="0"/>
        <v>13.905027</v>
      </c>
    </row>
    <row r="64" spans="2:8" x14ac:dyDescent="0.35">
      <c r="B64" s="75">
        <f t="shared" ref="B64:B93" si="7">B63+1</f>
        <v>2</v>
      </c>
      <c r="C64" s="59"/>
      <c r="D64" s="46">
        <v>3</v>
      </c>
      <c r="E64" s="46">
        <f t="shared" ref="E64:F79" si="8">E63+1</f>
        <v>2</v>
      </c>
      <c r="F64" s="46">
        <f>F63+1</f>
        <v>61</v>
      </c>
      <c r="G64" s="78">
        <v>336.3</v>
      </c>
      <c r="H64" s="79">
        <f t="shared" si="0"/>
        <v>14.080881</v>
      </c>
    </row>
    <row r="65" spans="2:8" x14ac:dyDescent="0.35">
      <c r="B65" s="75">
        <f t="shared" si="7"/>
        <v>3</v>
      </c>
      <c r="C65" s="59"/>
      <c r="D65" s="46">
        <v>3</v>
      </c>
      <c r="E65" s="46">
        <f t="shared" si="8"/>
        <v>3</v>
      </c>
      <c r="F65" s="46">
        <f>F64+1</f>
        <v>62</v>
      </c>
      <c r="G65" s="78">
        <v>376.65</v>
      </c>
      <c r="H65" s="79">
        <f t="shared" si="0"/>
        <v>15.770335499999998</v>
      </c>
    </row>
    <row r="66" spans="2:8" x14ac:dyDescent="0.35">
      <c r="B66" s="75">
        <f t="shared" si="7"/>
        <v>4</v>
      </c>
      <c r="C66" s="59"/>
      <c r="D66" s="46">
        <v>3</v>
      </c>
      <c r="E66" s="46">
        <f t="shared" si="8"/>
        <v>4</v>
      </c>
      <c r="F66" s="46">
        <f>F65+1</f>
        <v>63</v>
      </c>
      <c r="G66" s="78">
        <v>344.1</v>
      </c>
      <c r="H66" s="79">
        <f t="shared" si="0"/>
        <v>14.407467</v>
      </c>
    </row>
    <row r="67" spans="2:8" x14ac:dyDescent="0.35">
      <c r="B67" s="75">
        <f t="shared" si="7"/>
        <v>5</v>
      </c>
      <c r="C67" s="59"/>
      <c r="D67" s="46">
        <v>3</v>
      </c>
      <c r="E67" s="46">
        <f t="shared" si="8"/>
        <v>5</v>
      </c>
      <c r="F67" s="46">
        <f t="shared" si="8"/>
        <v>64</v>
      </c>
      <c r="G67" s="78">
        <v>253.65</v>
      </c>
      <c r="H67" s="79">
        <f t="shared" si="0"/>
        <v>10.6203255</v>
      </c>
    </row>
    <row r="68" spans="2:8" x14ac:dyDescent="0.35">
      <c r="B68" s="75">
        <f t="shared" si="7"/>
        <v>6</v>
      </c>
      <c r="C68" s="59"/>
      <c r="D68" s="46">
        <v>3</v>
      </c>
      <c r="E68" s="46">
        <f t="shared" si="8"/>
        <v>6</v>
      </c>
      <c r="F68" s="46">
        <f t="shared" si="8"/>
        <v>65</v>
      </c>
      <c r="G68" s="78">
        <v>384.9</v>
      </c>
      <c r="H68" s="79">
        <f t="shared" ref="H68:H131" si="9">G68*0.04187</f>
        <v>16.115762999999998</v>
      </c>
    </row>
    <row r="69" spans="2:8" x14ac:dyDescent="0.35">
      <c r="B69" s="75">
        <f t="shared" si="7"/>
        <v>7</v>
      </c>
      <c r="C69" s="59"/>
      <c r="D69" s="46">
        <v>3</v>
      </c>
      <c r="E69" s="46">
        <f t="shared" si="8"/>
        <v>7</v>
      </c>
      <c r="F69" s="46">
        <f t="shared" si="8"/>
        <v>66</v>
      </c>
      <c r="G69" s="78">
        <v>366.9</v>
      </c>
      <c r="H69" s="79">
        <f t="shared" si="9"/>
        <v>15.362102999999998</v>
      </c>
    </row>
    <row r="70" spans="2:8" x14ac:dyDescent="0.35">
      <c r="B70" s="75">
        <f t="shared" si="7"/>
        <v>8</v>
      </c>
      <c r="C70" s="59"/>
      <c r="D70" s="46">
        <v>3</v>
      </c>
      <c r="E70" s="46">
        <f t="shared" si="8"/>
        <v>8</v>
      </c>
      <c r="F70" s="46">
        <f t="shared" si="8"/>
        <v>67</v>
      </c>
      <c r="G70" s="78">
        <v>366.3</v>
      </c>
      <c r="H70" s="79">
        <f t="shared" si="9"/>
        <v>15.336981</v>
      </c>
    </row>
    <row r="71" spans="2:8" x14ac:dyDescent="0.35">
      <c r="B71" s="75">
        <f t="shared" si="7"/>
        <v>9</v>
      </c>
      <c r="C71" s="59"/>
      <c r="D71" s="46">
        <v>3</v>
      </c>
      <c r="E71" s="46">
        <f t="shared" si="8"/>
        <v>9</v>
      </c>
      <c r="F71" s="46">
        <f t="shared" si="8"/>
        <v>68</v>
      </c>
      <c r="G71" s="78">
        <v>328.8</v>
      </c>
      <c r="H71" s="79">
        <f t="shared" si="9"/>
        <v>13.766855999999999</v>
      </c>
    </row>
    <row r="72" spans="2:8" x14ac:dyDescent="0.35">
      <c r="B72" s="75">
        <f t="shared" si="7"/>
        <v>10</v>
      </c>
      <c r="C72" s="59"/>
      <c r="D72" s="46">
        <v>3</v>
      </c>
      <c r="E72" s="46">
        <f t="shared" si="8"/>
        <v>10</v>
      </c>
      <c r="F72" s="46">
        <f t="shared" si="8"/>
        <v>69</v>
      </c>
      <c r="G72" s="78">
        <v>290.10000000000002</v>
      </c>
      <c r="H72" s="79">
        <f t="shared" si="9"/>
        <v>12.146487</v>
      </c>
    </row>
    <row r="73" spans="2:8" x14ac:dyDescent="0.35">
      <c r="B73" s="75">
        <f t="shared" si="7"/>
        <v>11</v>
      </c>
      <c r="C73" s="59"/>
      <c r="D73" s="46">
        <v>3</v>
      </c>
      <c r="E73" s="46">
        <f t="shared" si="8"/>
        <v>11</v>
      </c>
      <c r="F73" s="46">
        <f t="shared" si="8"/>
        <v>70</v>
      </c>
      <c r="G73" s="78">
        <v>322.75</v>
      </c>
      <c r="H73" s="79">
        <f t="shared" si="9"/>
        <v>13.5135425</v>
      </c>
    </row>
    <row r="74" spans="2:8" x14ac:dyDescent="0.35">
      <c r="B74" s="75">
        <f t="shared" si="7"/>
        <v>12</v>
      </c>
      <c r="C74" s="59"/>
      <c r="D74" s="46">
        <v>3</v>
      </c>
      <c r="E74" s="46">
        <f t="shared" si="8"/>
        <v>12</v>
      </c>
      <c r="F74" s="46">
        <f t="shared" si="8"/>
        <v>71</v>
      </c>
      <c r="G74" s="78">
        <v>358.05</v>
      </c>
      <c r="H74" s="79">
        <f t="shared" si="9"/>
        <v>14.9915535</v>
      </c>
    </row>
    <row r="75" spans="2:8" x14ac:dyDescent="0.35">
      <c r="B75" s="75">
        <f t="shared" si="7"/>
        <v>13</v>
      </c>
      <c r="C75" s="59"/>
      <c r="D75" s="46">
        <v>3</v>
      </c>
      <c r="E75" s="46">
        <f t="shared" si="8"/>
        <v>13</v>
      </c>
      <c r="F75" s="46">
        <f t="shared" si="8"/>
        <v>72</v>
      </c>
      <c r="G75" s="78">
        <v>327.64999999999998</v>
      </c>
      <c r="H75" s="79">
        <f t="shared" si="9"/>
        <v>13.718705499999999</v>
      </c>
    </row>
    <row r="76" spans="2:8" x14ac:dyDescent="0.35">
      <c r="B76" s="75">
        <f t="shared" si="7"/>
        <v>14</v>
      </c>
      <c r="C76" s="59"/>
      <c r="D76" s="46">
        <v>3</v>
      </c>
      <c r="E76" s="46">
        <f t="shared" si="8"/>
        <v>14</v>
      </c>
      <c r="F76" s="46">
        <f t="shared" si="8"/>
        <v>73</v>
      </c>
      <c r="G76" s="78">
        <v>326.7</v>
      </c>
      <c r="H76" s="79">
        <f t="shared" si="9"/>
        <v>13.678928999999998</v>
      </c>
    </row>
    <row r="77" spans="2:8" x14ac:dyDescent="0.35">
      <c r="B77" s="75">
        <f t="shared" si="7"/>
        <v>15</v>
      </c>
      <c r="C77" s="59"/>
      <c r="D77" s="46">
        <v>3</v>
      </c>
      <c r="E77" s="46">
        <f t="shared" si="8"/>
        <v>15</v>
      </c>
      <c r="F77" s="46">
        <f t="shared" si="8"/>
        <v>74</v>
      </c>
      <c r="G77" s="78">
        <v>273.89999999999998</v>
      </c>
      <c r="H77" s="79">
        <f t="shared" si="9"/>
        <v>11.468192999999998</v>
      </c>
    </row>
    <row r="78" spans="2:8" x14ac:dyDescent="0.35">
      <c r="B78" s="75">
        <f t="shared" si="7"/>
        <v>16</v>
      </c>
      <c r="C78" s="59"/>
      <c r="D78" s="46">
        <v>3</v>
      </c>
      <c r="E78" s="46">
        <f t="shared" si="8"/>
        <v>16</v>
      </c>
      <c r="F78" s="46">
        <f t="shared" si="8"/>
        <v>75</v>
      </c>
      <c r="G78" s="78">
        <v>404.1</v>
      </c>
      <c r="H78" s="79">
        <f t="shared" si="9"/>
        <v>16.919667</v>
      </c>
    </row>
    <row r="79" spans="2:8" x14ac:dyDescent="0.35">
      <c r="B79" s="75">
        <f t="shared" si="7"/>
        <v>17</v>
      </c>
      <c r="C79" s="59"/>
      <c r="D79" s="46">
        <v>3</v>
      </c>
      <c r="E79" s="46">
        <f t="shared" si="8"/>
        <v>17</v>
      </c>
      <c r="F79" s="46">
        <f t="shared" si="8"/>
        <v>76</v>
      </c>
      <c r="G79" s="78">
        <v>384.7</v>
      </c>
      <c r="H79" s="79">
        <f t="shared" si="9"/>
        <v>16.107388999999998</v>
      </c>
    </row>
    <row r="80" spans="2:8" x14ac:dyDescent="0.35">
      <c r="B80" s="75">
        <f t="shared" si="7"/>
        <v>18</v>
      </c>
      <c r="C80" s="59"/>
      <c r="D80" s="46">
        <v>3</v>
      </c>
      <c r="E80" s="46">
        <f t="shared" ref="E80:F95" si="10">E79+1</f>
        <v>18</v>
      </c>
      <c r="F80" s="46">
        <f t="shared" si="10"/>
        <v>77</v>
      </c>
      <c r="G80" s="78">
        <v>306.14999999999998</v>
      </c>
      <c r="H80" s="79">
        <f t="shared" si="9"/>
        <v>12.818500499999999</v>
      </c>
    </row>
    <row r="81" spans="2:15" x14ac:dyDescent="0.35">
      <c r="B81" s="75">
        <f t="shared" si="7"/>
        <v>19</v>
      </c>
      <c r="C81" s="59"/>
      <c r="D81" s="46">
        <v>3</v>
      </c>
      <c r="E81" s="46">
        <f t="shared" si="10"/>
        <v>19</v>
      </c>
      <c r="F81" s="46">
        <f t="shared" si="10"/>
        <v>78</v>
      </c>
      <c r="G81" s="78">
        <v>224.25</v>
      </c>
      <c r="H81" s="79">
        <f t="shared" si="9"/>
        <v>9.3893474999999995</v>
      </c>
    </row>
    <row r="82" spans="2:15" x14ac:dyDescent="0.35">
      <c r="B82" s="75">
        <f t="shared" si="7"/>
        <v>20</v>
      </c>
      <c r="C82" s="59"/>
      <c r="D82" s="46">
        <v>3</v>
      </c>
      <c r="E82" s="46">
        <f t="shared" si="10"/>
        <v>20</v>
      </c>
      <c r="F82" s="46">
        <f t="shared" si="10"/>
        <v>79</v>
      </c>
      <c r="G82" s="78">
        <v>81</v>
      </c>
      <c r="H82" s="79">
        <f t="shared" si="9"/>
        <v>3.39147</v>
      </c>
    </row>
    <row r="83" spans="2:15" x14ac:dyDescent="0.35">
      <c r="B83" s="75">
        <f t="shared" si="7"/>
        <v>21</v>
      </c>
      <c r="C83" s="59"/>
      <c r="D83" s="46">
        <v>3</v>
      </c>
      <c r="E83" s="46">
        <f t="shared" si="10"/>
        <v>21</v>
      </c>
      <c r="F83" s="46">
        <f t="shared" si="10"/>
        <v>80</v>
      </c>
      <c r="G83" s="78">
        <v>104.65</v>
      </c>
      <c r="H83" s="79">
        <f t="shared" si="9"/>
        <v>4.3816955000000002</v>
      </c>
    </row>
    <row r="84" spans="2:15" x14ac:dyDescent="0.35">
      <c r="B84" s="75">
        <f t="shared" si="7"/>
        <v>22</v>
      </c>
      <c r="C84" s="59"/>
      <c r="D84" s="46">
        <v>3</v>
      </c>
      <c r="E84" s="46">
        <f t="shared" si="10"/>
        <v>22</v>
      </c>
      <c r="F84" s="46">
        <f t="shared" si="10"/>
        <v>81</v>
      </c>
      <c r="G84" s="78">
        <v>301.85000000000002</v>
      </c>
      <c r="H84" s="79">
        <f t="shared" si="9"/>
        <v>12.6384595</v>
      </c>
    </row>
    <row r="85" spans="2:15" x14ac:dyDescent="0.35">
      <c r="B85" s="75">
        <f t="shared" si="7"/>
        <v>23</v>
      </c>
      <c r="C85" s="59"/>
      <c r="D85" s="46">
        <v>3</v>
      </c>
      <c r="E85" s="46">
        <f t="shared" si="10"/>
        <v>23</v>
      </c>
      <c r="F85" s="46">
        <f t="shared" si="10"/>
        <v>82</v>
      </c>
      <c r="G85" s="78">
        <v>312</v>
      </c>
      <c r="H85" s="79">
        <f t="shared" si="9"/>
        <v>13.06344</v>
      </c>
    </row>
    <row r="86" spans="2:15" x14ac:dyDescent="0.35">
      <c r="B86" s="75">
        <f t="shared" si="7"/>
        <v>24</v>
      </c>
      <c r="C86" s="59"/>
      <c r="D86" s="46">
        <v>3</v>
      </c>
      <c r="E86" s="46">
        <f t="shared" si="10"/>
        <v>24</v>
      </c>
      <c r="F86" s="46">
        <f t="shared" si="10"/>
        <v>83</v>
      </c>
      <c r="G86" s="78">
        <v>209.4</v>
      </c>
      <c r="H86" s="79">
        <f t="shared" si="9"/>
        <v>8.7675780000000003</v>
      </c>
    </row>
    <row r="87" spans="2:15" x14ac:dyDescent="0.35">
      <c r="B87" s="75">
        <f t="shared" si="7"/>
        <v>25</v>
      </c>
      <c r="C87" s="59"/>
      <c r="D87" s="46">
        <v>3</v>
      </c>
      <c r="E87" s="46">
        <f t="shared" si="10"/>
        <v>25</v>
      </c>
      <c r="F87" s="46">
        <f t="shared" si="10"/>
        <v>84</v>
      </c>
      <c r="G87" s="78">
        <v>112.8</v>
      </c>
      <c r="H87" s="79">
        <f t="shared" si="9"/>
        <v>4.7229359999999998</v>
      </c>
    </row>
    <row r="88" spans="2:15" x14ac:dyDescent="0.35">
      <c r="B88" s="75">
        <f t="shared" si="7"/>
        <v>26</v>
      </c>
      <c r="C88" s="59"/>
      <c r="D88" s="46">
        <v>3</v>
      </c>
      <c r="E88" s="46">
        <f t="shared" si="10"/>
        <v>26</v>
      </c>
      <c r="F88" s="46">
        <f t="shared" si="10"/>
        <v>85</v>
      </c>
      <c r="G88" s="78">
        <v>160.19999999999999</v>
      </c>
      <c r="H88" s="79">
        <f t="shared" si="9"/>
        <v>6.7075739999999993</v>
      </c>
    </row>
    <row r="89" spans="2:15" x14ac:dyDescent="0.35">
      <c r="B89" s="75">
        <f t="shared" si="7"/>
        <v>27</v>
      </c>
      <c r="C89" s="59"/>
      <c r="D89" s="46">
        <v>3</v>
      </c>
      <c r="E89" s="46">
        <f t="shared" si="10"/>
        <v>27</v>
      </c>
      <c r="F89" s="46">
        <f t="shared" si="10"/>
        <v>86</v>
      </c>
      <c r="G89" s="78">
        <v>454.2</v>
      </c>
      <c r="H89" s="79">
        <f t="shared" si="9"/>
        <v>19.017353999999997</v>
      </c>
    </row>
    <row r="90" spans="2:15" x14ac:dyDescent="0.35">
      <c r="B90" s="75">
        <f t="shared" si="7"/>
        <v>28</v>
      </c>
      <c r="C90" s="59"/>
      <c r="D90" s="46">
        <v>3</v>
      </c>
      <c r="E90" s="46">
        <f t="shared" si="10"/>
        <v>28</v>
      </c>
      <c r="F90" s="46">
        <f t="shared" si="10"/>
        <v>87</v>
      </c>
      <c r="G90" s="78">
        <v>251.4</v>
      </c>
      <c r="H90" s="79">
        <f t="shared" si="9"/>
        <v>10.526118</v>
      </c>
    </row>
    <row r="91" spans="2:15" x14ac:dyDescent="0.35">
      <c r="B91" s="75">
        <f t="shared" si="7"/>
        <v>29</v>
      </c>
      <c r="C91" s="59"/>
      <c r="D91" s="46">
        <v>3</v>
      </c>
      <c r="E91" s="46">
        <f t="shared" si="10"/>
        <v>29</v>
      </c>
      <c r="F91" s="46">
        <f t="shared" si="10"/>
        <v>88</v>
      </c>
      <c r="G91" s="78">
        <v>77.400000000000006</v>
      </c>
      <c r="H91" s="79">
        <f t="shared" si="9"/>
        <v>3.2407379999999999</v>
      </c>
    </row>
    <row r="92" spans="2:15" x14ac:dyDescent="0.35">
      <c r="B92" s="75">
        <f t="shared" si="7"/>
        <v>30</v>
      </c>
      <c r="C92" s="59"/>
      <c r="D92" s="46">
        <v>3</v>
      </c>
      <c r="E92" s="46">
        <f t="shared" si="10"/>
        <v>30</v>
      </c>
      <c r="F92" s="46">
        <f t="shared" si="10"/>
        <v>89</v>
      </c>
      <c r="G92" s="78">
        <v>140.44999999999999</v>
      </c>
      <c r="H92" s="79">
        <f t="shared" si="9"/>
        <v>5.8806414999999994</v>
      </c>
    </row>
    <row r="93" spans="2:15" x14ac:dyDescent="0.35">
      <c r="B93" s="75">
        <f t="shared" si="7"/>
        <v>31</v>
      </c>
      <c r="C93" s="59"/>
      <c r="D93" s="60">
        <v>3</v>
      </c>
      <c r="E93" s="60">
        <f t="shared" si="10"/>
        <v>31</v>
      </c>
      <c r="F93" s="46">
        <f t="shared" si="10"/>
        <v>90</v>
      </c>
      <c r="G93" s="78">
        <v>240</v>
      </c>
      <c r="H93" s="79">
        <f t="shared" si="9"/>
        <v>10.0488</v>
      </c>
    </row>
    <row r="94" spans="2:15" x14ac:dyDescent="0.35">
      <c r="B94" s="75" t="s">
        <v>38</v>
      </c>
      <c r="C94" s="59"/>
      <c r="D94" s="59">
        <v>4</v>
      </c>
      <c r="E94" s="46">
        <v>1</v>
      </c>
      <c r="F94" s="46">
        <f t="shared" si="10"/>
        <v>91</v>
      </c>
      <c r="G94" s="82">
        <v>327</v>
      </c>
      <c r="H94" s="79">
        <f t="shared" si="9"/>
        <v>13.69149</v>
      </c>
      <c r="I94" s="85"/>
      <c r="J94" s="85"/>
      <c r="K94" s="85"/>
      <c r="L94" s="86"/>
      <c r="M94" s="85"/>
      <c r="N94" s="86"/>
      <c r="O94" s="86"/>
    </row>
    <row r="95" spans="2:15" x14ac:dyDescent="0.35">
      <c r="B95" s="75">
        <f t="shared" ref="B95:B123" si="11">B94+1</f>
        <v>2</v>
      </c>
      <c r="C95" s="59"/>
      <c r="D95" s="59">
        <v>4</v>
      </c>
      <c r="E95" s="46">
        <f t="shared" ref="E95:F110" si="12">E94+1</f>
        <v>2</v>
      </c>
      <c r="F95" s="46">
        <f t="shared" si="10"/>
        <v>92</v>
      </c>
      <c r="G95" s="83">
        <v>303.60000000000002</v>
      </c>
      <c r="H95" s="79">
        <f t="shared" si="9"/>
        <v>12.711732</v>
      </c>
    </row>
    <row r="96" spans="2:15" x14ac:dyDescent="0.35">
      <c r="B96" s="75">
        <f t="shared" si="11"/>
        <v>3</v>
      </c>
      <c r="C96" s="59"/>
      <c r="D96" s="59">
        <v>4</v>
      </c>
      <c r="E96" s="46">
        <f t="shared" si="12"/>
        <v>3</v>
      </c>
      <c r="F96" s="46">
        <f t="shared" si="12"/>
        <v>93</v>
      </c>
      <c r="G96" s="83">
        <v>284.60000000000002</v>
      </c>
      <c r="H96" s="79">
        <f t="shared" si="9"/>
        <v>11.916202</v>
      </c>
    </row>
    <row r="97" spans="2:8" x14ac:dyDescent="0.35">
      <c r="B97" s="75">
        <f t="shared" si="11"/>
        <v>4</v>
      </c>
      <c r="C97" s="59"/>
      <c r="D97" s="59">
        <v>4</v>
      </c>
      <c r="E97" s="46">
        <f t="shared" si="12"/>
        <v>4</v>
      </c>
      <c r="F97" s="46">
        <f t="shared" si="12"/>
        <v>94</v>
      </c>
      <c r="G97" s="83">
        <v>308.39999999999998</v>
      </c>
      <c r="H97" s="79">
        <f t="shared" si="9"/>
        <v>12.912707999999999</v>
      </c>
    </row>
    <row r="98" spans="2:8" x14ac:dyDescent="0.35">
      <c r="B98" s="75">
        <f t="shared" si="11"/>
        <v>5</v>
      </c>
      <c r="C98" s="59"/>
      <c r="D98" s="59">
        <v>4</v>
      </c>
      <c r="E98" s="46">
        <f t="shared" si="12"/>
        <v>5</v>
      </c>
      <c r="F98" s="46">
        <f t="shared" si="12"/>
        <v>95</v>
      </c>
      <c r="G98" s="83">
        <v>378</v>
      </c>
      <c r="H98" s="79">
        <f t="shared" si="9"/>
        <v>15.82686</v>
      </c>
    </row>
    <row r="99" spans="2:8" x14ac:dyDescent="0.35">
      <c r="B99" s="75">
        <f t="shared" si="11"/>
        <v>6</v>
      </c>
      <c r="C99" s="59"/>
      <c r="D99" s="59">
        <v>4</v>
      </c>
      <c r="E99" s="46">
        <f t="shared" si="12"/>
        <v>6</v>
      </c>
      <c r="F99" s="46">
        <f t="shared" si="12"/>
        <v>96</v>
      </c>
      <c r="G99" s="83">
        <v>238.5</v>
      </c>
      <c r="H99" s="79">
        <f t="shared" si="9"/>
        <v>9.9859949999999991</v>
      </c>
    </row>
    <row r="100" spans="2:8" x14ac:dyDescent="0.35">
      <c r="B100" s="75">
        <f t="shared" si="11"/>
        <v>7</v>
      </c>
      <c r="C100" s="59"/>
      <c r="D100" s="59">
        <v>4</v>
      </c>
      <c r="E100" s="46">
        <f t="shared" si="12"/>
        <v>7</v>
      </c>
      <c r="F100" s="46">
        <f t="shared" si="12"/>
        <v>97</v>
      </c>
      <c r="G100" s="83">
        <v>82.8</v>
      </c>
      <c r="H100" s="79">
        <f t="shared" si="9"/>
        <v>3.4668359999999998</v>
      </c>
    </row>
    <row r="101" spans="2:8" x14ac:dyDescent="0.35">
      <c r="B101" s="75">
        <f t="shared" si="11"/>
        <v>8</v>
      </c>
      <c r="C101" s="59"/>
      <c r="D101" s="59">
        <v>4</v>
      </c>
      <c r="E101" s="46">
        <f t="shared" si="12"/>
        <v>8</v>
      </c>
      <c r="F101" s="46">
        <f t="shared" si="12"/>
        <v>98</v>
      </c>
      <c r="G101" s="83">
        <v>473.7</v>
      </c>
      <c r="H101" s="79">
        <f t="shared" si="9"/>
        <v>19.833818999999998</v>
      </c>
    </row>
    <row r="102" spans="2:8" x14ac:dyDescent="0.35">
      <c r="B102" s="75">
        <f t="shared" si="11"/>
        <v>9</v>
      </c>
      <c r="C102" s="59"/>
      <c r="D102" s="59">
        <v>4</v>
      </c>
      <c r="E102" s="46">
        <f t="shared" si="12"/>
        <v>9</v>
      </c>
      <c r="F102" s="46">
        <f t="shared" si="12"/>
        <v>99</v>
      </c>
      <c r="G102" s="83">
        <v>468.15</v>
      </c>
      <c r="H102" s="79">
        <f t="shared" si="9"/>
        <v>19.601440499999999</v>
      </c>
    </row>
    <row r="103" spans="2:8" x14ac:dyDescent="0.35">
      <c r="B103" s="75">
        <f t="shared" si="11"/>
        <v>10</v>
      </c>
      <c r="C103" s="59"/>
      <c r="D103" s="59">
        <v>4</v>
      </c>
      <c r="E103" s="46">
        <f t="shared" si="12"/>
        <v>10</v>
      </c>
      <c r="F103" s="46">
        <f t="shared" si="12"/>
        <v>100</v>
      </c>
      <c r="G103" s="83">
        <v>379.65</v>
      </c>
      <c r="H103" s="79">
        <f t="shared" si="9"/>
        <v>15.895945499999998</v>
      </c>
    </row>
    <row r="104" spans="2:8" x14ac:dyDescent="0.35">
      <c r="B104" s="75">
        <f t="shared" si="11"/>
        <v>11</v>
      </c>
      <c r="C104" s="59"/>
      <c r="D104" s="59">
        <v>4</v>
      </c>
      <c r="E104" s="46">
        <f t="shared" si="12"/>
        <v>11</v>
      </c>
      <c r="F104" s="46">
        <f t="shared" si="12"/>
        <v>101</v>
      </c>
      <c r="G104" s="83">
        <v>413.1</v>
      </c>
      <c r="H104" s="79">
        <f t="shared" si="9"/>
        <v>17.296496999999999</v>
      </c>
    </row>
    <row r="105" spans="2:8" x14ac:dyDescent="0.35">
      <c r="B105" s="75">
        <f t="shared" si="11"/>
        <v>12</v>
      </c>
      <c r="C105" s="59"/>
      <c r="D105" s="59">
        <v>4</v>
      </c>
      <c r="E105" s="46">
        <f t="shared" si="12"/>
        <v>12</v>
      </c>
      <c r="F105" s="46">
        <f t="shared" si="12"/>
        <v>102</v>
      </c>
      <c r="G105" s="83">
        <v>237.6</v>
      </c>
      <c r="H105" s="79">
        <f t="shared" si="9"/>
        <v>9.9483119999999996</v>
      </c>
    </row>
    <row r="106" spans="2:8" x14ac:dyDescent="0.35">
      <c r="B106" s="75">
        <f t="shared" si="11"/>
        <v>13</v>
      </c>
      <c r="C106" s="59"/>
      <c r="D106" s="59">
        <v>4</v>
      </c>
      <c r="E106" s="46">
        <f t="shared" si="12"/>
        <v>13</v>
      </c>
      <c r="F106" s="46">
        <f t="shared" si="12"/>
        <v>103</v>
      </c>
      <c r="G106" s="83">
        <v>438</v>
      </c>
      <c r="H106" s="79">
        <f t="shared" si="9"/>
        <v>18.33906</v>
      </c>
    </row>
    <row r="107" spans="2:8" x14ac:dyDescent="0.35">
      <c r="B107" s="75">
        <f t="shared" si="11"/>
        <v>14</v>
      </c>
      <c r="C107" s="59"/>
      <c r="D107" s="59">
        <v>4</v>
      </c>
      <c r="E107" s="46">
        <f t="shared" si="12"/>
        <v>14</v>
      </c>
      <c r="F107" s="46">
        <f t="shared" si="12"/>
        <v>104</v>
      </c>
      <c r="G107" s="83">
        <v>387.6</v>
      </c>
      <c r="H107" s="79">
        <f t="shared" si="9"/>
        <v>16.228812000000001</v>
      </c>
    </row>
    <row r="108" spans="2:8" x14ac:dyDescent="0.35">
      <c r="B108" s="75">
        <f t="shared" si="11"/>
        <v>15</v>
      </c>
      <c r="C108" s="59"/>
      <c r="D108" s="59">
        <v>4</v>
      </c>
      <c r="E108" s="46">
        <f t="shared" si="12"/>
        <v>15</v>
      </c>
      <c r="F108" s="46">
        <f t="shared" si="12"/>
        <v>105</v>
      </c>
      <c r="G108" s="83">
        <v>449.4</v>
      </c>
      <c r="H108" s="79">
        <f t="shared" si="9"/>
        <v>18.816377999999997</v>
      </c>
    </row>
    <row r="109" spans="2:8" x14ac:dyDescent="0.35">
      <c r="B109" s="75">
        <f t="shared" si="11"/>
        <v>16</v>
      </c>
      <c r="C109" s="59"/>
      <c r="D109" s="59">
        <v>4</v>
      </c>
      <c r="E109" s="46">
        <f t="shared" si="12"/>
        <v>16</v>
      </c>
      <c r="F109" s="46">
        <f t="shared" si="12"/>
        <v>106</v>
      </c>
      <c r="G109" s="83">
        <v>494.4</v>
      </c>
      <c r="H109" s="79">
        <f t="shared" si="9"/>
        <v>20.700527999999998</v>
      </c>
    </row>
    <row r="110" spans="2:8" x14ac:dyDescent="0.35">
      <c r="B110" s="75">
        <f t="shared" si="11"/>
        <v>17</v>
      </c>
      <c r="C110" s="59"/>
      <c r="D110" s="59">
        <v>4</v>
      </c>
      <c r="E110" s="46">
        <f t="shared" si="12"/>
        <v>17</v>
      </c>
      <c r="F110" s="46">
        <f t="shared" si="12"/>
        <v>107</v>
      </c>
      <c r="G110" s="83">
        <v>463.8</v>
      </c>
      <c r="H110" s="79">
        <f t="shared" si="9"/>
        <v>19.419305999999999</v>
      </c>
    </row>
    <row r="111" spans="2:8" x14ac:dyDescent="0.35">
      <c r="B111" s="75">
        <f t="shared" si="11"/>
        <v>18</v>
      </c>
      <c r="C111" s="59"/>
      <c r="D111" s="59">
        <v>4</v>
      </c>
      <c r="E111" s="46">
        <f t="shared" ref="E111:F126" si="13">E110+1</f>
        <v>18</v>
      </c>
      <c r="F111" s="46">
        <f t="shared" si="13"/>
        <v>108</v>
      </c>
      <c r="G111" s="83">
        <v>450.3</v>
      </c>
      <c r="H111" s="79">
        <f t="shared" si="9"/>
        <v>18.854060999999998</v>
      </c>
    </row>
    <row r="112" spans="2:8" x14ac:dyDescent="0.35">
      <c r="B112" s="75">
        <f t="shared" si="11"/>
        <v>19</v>
      </c>
      <c r="C112" s="59"/>
      <c r="D112" s="59">
        <v>4</v>
      </c>
      <c r="E112" s="46">
        <f t="shared" si="13"/>
        <v>19</v>
      </c>
      <c r="F112" s="46">
        <f t="shared" si="13"/>
        <v>109</v>
      </c>
      <c r="G112" s="83">
        <v>443.4</v>
      </c>
      <c r="H112" s="79">
        <f t="shared" si="9"/>
        <v>18.565157999999997</v>
      </c>
    </row>
    <row r="113" spans="2:8" x14ac:dyDescent="0.35">
      <c r="B113" s="75">
        <f t="shared" si="11"/>
        <v>20</v>
      </c>
      <c r="C113" s="59"/>
      <c r="D113" s="59">
        <v>4</v>
      </c>
      <c r="E113" s="46">
        <f t="shared" si="13"/>
        <v>20</v>
      </c>
      <c r="F113" s="46">
        <f t="shared" si="13"/>
        <v>110</v>
      </c>
      <c r="G113" s="83">
        <v>356.3</v>
      </c>
      <c r="H113" s="79">
        <f t="shared" si="9"/>
        <v>14.918281</v>
      </c>
    </row>
    <row r="114" spans="2:8" x14ac:dyDescent="0.35">
      <c r="B114" s="75">
        <f t="shared" si="11"/>
        <v>21</v>
      </c>
      <c r="C114" s="59"/>
      <c r="D114" s="59">
        <v>4</v>
      </c>
      <c r="E114" s="46">
        <f t="shared" si="13"/>
        <v>21</v>
      </c>
      <c r="F114" s="46">
        <f t="shared" si="13"/>
        <v>111</v>
      </c>
      <c r="G114" s="83">
        <v>390.6</v>
      </c>
      <c r="H114" s="79">
        <f t="shared" si="9"/>
        <v>16.354422</v>
      </c>
    </row>
    <row r="115" spans="2:8" x14ac:dyDescent="0.35">
      <c r="B115" s="75">
        <f t="shared" si="11"/>
        <v>22</v>
      </c>
      <c r="C115" s="59"/>
      <c r="D115" s="59">
        <v>4</v>
      </c>
      <c r="E115" s="46">
        <f t="shared" si="13"/>
        <v>22</v>
      </c>
      <c r="F115" s="46">
        <f t="shared" si="13"/>
        <v>112</v>
      </c>
      <c r="G115" s="83">
        <v>420.9</v>
      </c>
      <c r="H115" s="79">
        <f t="shared" si="9"/>
        <v>17.623082999999998</v>
      </c>
    </row>
    <row r="116" spans="2:8" x14ac:dyDescent="0.35">
      <c r="B116" s="75">
        <f t="shared" si="11"/>
        <v>23</v>
      </c>
      <c r="C116" s="59"/>
      <c r="D116" s="59">
        <v>4</v>
      </c>
      <c r="E116" s="46">
        <f t="shared" si="13"/>
        <v>23</v>
      </c>
      <c r="F116" s="46">
        <f t="shared" si="13"/>
        <v>113</v>
      </c>
      <c r="G116" s="83">
        <v>483</v>
      </c>
      <c r="H116" s="79">
        <f t="shared" si="9"/>
        <v>20.223209999999998</v>
      </c>
    </row>
    <row r="117" spans="2:8" x14ac:dyDescent="0.35">
      <c r="B117" s="75">
        <f t="shared" si="11"/>
        <v>24</v>
      </c>
      <c r="C117" s="59"/>
      <c r="D117" s="59">
        <v>4</v>
      </c>
      <c r="E117" s="46">
        <f t="shared" si="13"/>
        <v>24</v>
      </c>
      <c r="F117" s="46">
        <f t="shared" si="13"/>
        <v>114</v>
      </c>
      <c r="G117" s="83">
        <v>432</v>
      </c>
      <c r="H117" s="79">
        <f t="shared" si="9"/>
        <v>18.08784</v>
      </c>
    </row>
    <row r="118" spans="2:8" x14ac:dyDescent="0.35">
      <c r="B118" s="75">
        <f t="shared" si="11"/>
        <v>25</v>
      </c>
      <c r="C118" s="59"/>
      <c r="D118" s="59">
        <v>4</v>
      </c>
      <c r="E118" s="46">
        <f t="shared" si="13"/>
        <v>25</v>
      </c>
      <c r="F118" s="46">
        <f t="shared" si="13"/>
        <v>115</v>
      </c>
      <c r="G118" s="83">
        <v>482.4</v>
      </c>
      <c r="H118" s="79">
        <f t="shared" si="9"/>
        <v>20.198087999999998</v>
      </c>
    </row>
    <row r="119" spans="2:8" x14ac:dyDescent="0.35">
      <c r="B119" s="75">
        <f t="shared" si="11"/>
        <v>26</v>
      </c>
      <c r="C119" s="59"/>
      <c r="D119" s="59">
        <v>4</v>
      </c>
      <c r="E119" s="46">
        <f t="shared" si="13"/>
        <v>26</v>
      </c>
      <c r="F119" s="46">
        <f t="shared" si="13"/>
        <v>116</v>
      </c>
      <c r="G119" s="83">
        <v>469.9</v>
      </c>
      <c r="H119" s="79">
        <f t="shared" si="9"/>
        <v>19.674712999999997</v>
      </c>
    </row>
    <row r="120" spans="2:8" x14ac:dyDescent="0.35">
      <c r="B120" s="75">
        <f t="shared" si="11"/>
        <v>27</v>
      </c>
      <c r="C120" s="59"/>
      <c r="D120" s="59">
        <v>4</v>
      </c>
      <c r="E120" s="46">
        <f t="shared" si="13"/>
        <v>27</v>
      </c>
      <c r="F120" s="46">
        <f t="shared" si="13"/>
        <v>117</v>
      </c>
      <c r="G120" s="83">
        <v>368.5</v>
      </c>
      <c r="H120" s="79">
        <f t="shared" si="9"/>
        <v>15.429094999999998</v>
      </c>
    </row>
    <row r="121" spans="2:8" x14ac:dyDescent="0.35">
      <c r="B121" s="75">
        <f t="shared" si="11"/>
        <v>28</v>
      </c>
      <c r="C121" s="59"/>
      <c r="D121" s="59">
        <v>4</v>
      </c>
      <c r="E121" s="46">
        <f t="shared" si="13"/>
        <v>28</v>
      </c>
      <c r="F121" s="46">
        <f t="shared" si="13"/>
        <v>118</v>
      </c>
      <c r="G121" s="83">
        <v>481.4</v>
      </c>
      <c r="H121" s="79">
        <f t="shared" si="9"/>
        <v>20.156217999999999</v>
      </c>
    </row>
    <row r="122" spans="2:8" x14ac:dyDescent="0.35">
      <c r="B122" s="75">
        <f t="shared" si="11"/>
        <v>29</v>
      </c>
      <c r="C122" s="59"/>
      <c r="D122" s="59">
        <v>4</v>
      </c>
      <c r="E122" s="46">
        <f t="shared" si="13"/>
        <v>29</v>
      </c>
      <c r="F122" s="46">
        <f t="shared" si="13"/>
        <v>119</v>
      </c>
      <c r="G122" s="83">
        <v>438.9</v>
      </c>
      <c r="H122" s="79">
        <f t="shared" si="9"/>
        <v>18.376742999999998</v>
      </c>
    </row>
    <row r="123" spans="2:8" x14ac:dyDescent="0.35">
      <c r="B123" s="75">
        <f t="shared" si="11"/>
        <v>30</v>
      </c>
      <c r="C123" s="59"/>
      <c r="D123" s="60">
        <v>4</v>
      </c>
      <c r="E123" s="60">
        <f t="shared" si="13"/>
        <v>30</v>
      </c>
      <c r="F123" s="46">
        <f t="shared" si="13"/>
        <v>120</v>
      </c>
      <c r="G123" s="83">
        <v>499.2</v>
      </c>
      <c r="H123" s="79">
        <f t="shared" si="9"/>
        <v>20.901503999999999</v>
      </c>
    </row>
    <row r="124" spans="2:8" x14ac:dyDescent="0.35">
      <c r="B124" s="75" t="s">
        <v>38</v>
      </c>
      <c r="C124" s="59"/>
      <c r="D124" s="59">
        <v>5</v>
      </c>
      <c r="E124" s="46">
        <v>1</v>
      </c>
      <c r="F124" s="46">
        <f t="shared" si="13"/>
        <v>121</v>
      </c>
      <c r="G124" s="83">
        <v>480.3</v>
      </c>
      <c r="H124" s="79">
        <f t="shared" si="9"/>
        <v>20.110160999999998</v>
      </c>
    </row>
    <row r="125" spans="2:8" x14ac:dyDescent="0.35">
      <c r="B125" s="75">
        <f t="shared" ref="B125:B154" si="14">B124+1</f>
        <v>2</v>
      </c>
      <c r="C125" s="59"/>
      <c r="D125" s="59">
        <v>5</v>
      </c>
      <c r="E125" s="46">
        <f t="shared" ref="E125:F140" si="15">E124+1</f>
        <v>2</v>
      </c>
      <c r="F125" s="46">
        <f t="shared" si="13"/>
        <v>122</v>
      </c>
      <c r="G125" s="83">
        <v>398.1</v>
      </c>
      <c r="H125" s="79">
        <f t="shared" si="9"/>
        <v>16.668447</v>
      </c>
    </row>
    <row r="126" spans="2:8" x14ac:dyDescent="0.35">
      <c r="B126" s="75">
        <f t="shared" si="14"/>
        <v>3</v>
      </c>
      <c r="C126" s="59"/>
      <c r="D126" s="59">
        <v>5</v>
      </c>
      <c r="E126" s="46">
        <f t="shared" si="15"/>
        <v>3</v>
      </c>
      <c r="F126" s="46">
        <f t="shared" si="13"/>
        <v>123</v>
      </c>
      <c r="G126" s="83">
        <v>420</v>
      </c>
      <c r="H126" s="79">
        <f t="shared" si="9"/>
        <v>17.5854</v>
      </c>
    </row>
    <row r="127" spans="2:8" x14ac:dyDescent="0.35">
      <c r="B127" s="75">
        <f t="shared" si="14"/>
        <v>4</v>
      </c>
      <c r="C127" s="59"/>
      <c r="D127" s="59">
        <v>5</v>
      </c>
      <c r="E127" s="46">
        <f t="shared" si="15"/>
        <v>4</v>
      </c>
      <c r="F127" s="46">
        <f t="shared" si="15"/>
        <v>124</v>
      </c>
      <c r="G127" s="83">
        <v>544.79999999999995</v>
      </c>
      <c r="H127" s="79">
        <f t="shared" si="9"/>
        <v>22.810775999999997</v>
      </c>
    </row>
    <row r="128" spans="2:8" x14ac:dyDescent="0.35">
      <c r="B128" s="75">
        <f t="shared" si="14"/>
        <v>5</v>
      </c>
      <c r="C128" s="59"/>
      <c r="D128" s="59">
        <v>5</v>
      </c>
      <c r="E128" s="46">
        <f t="shared" si="15"/>
        <v>5</v>
      </c>
      <c r="F128" s="46">
        <f t="shared" si="15"/>
        <v>125</v>
      </c>
      <c r="G128" s="83">
        <v>505.8</v>
      </c>
      <c r="H128" s="79">
        <f t="shared" si="9"/>
        <v>21.177845999999999</v>
      </c>
    </row>
    <row r="129" spans="2:8" x14ac:dyDescent="0.35">
      <c r="B129" s="75">
        <f t="shared" si="14"/>
        <v>6</v>
      </c>
      <c r="C129" s="59"/>
      <c r="D129" s="59">
        <v>5</v>
      </c>
      <c r="E129" s="46">
        <f t="shared" si="15"/>
        <v>6</v>
      </c>
      <c r="F129" s="46">
        <f t="shared" si="15"/>
        <v>126</v>
      </c>
      <c r="G129" s="83">
        <v>511.35</v>
      </c>
      <c r="H129" s="79">
        <f t="shared" si="9"/>
        <v>21.410224499999998</v>
      </c>
    </row>
    <row r="130" spans="2:8" x14ac:dyDescent="0.35">
      <c r="B130" s="75">
        <f t="shared" si="14"/>
        <v>7</v>
      </c>
      <c r="C130" s="59"/>
      <c r="D130" s="59">
        <v>5</v>
      </c>
      <c r="E130" s="46">
        <f t="shared" si="15"/>
        <v>7</v>
      </c>
      <c r="F130" s="46">
        <f t="shared" si="15"/>
        <v>127</v>
      </c>
      <c r="G130" s="83">
        <v>511.35</v>
      </c>
      <c r="H130" s="79">
        <f t="shared" si="9"/>
        <v>21.410224499999998</v>
      </c>
    </row>
    <row r="131" spans="2:8" x14ac:dyDescent="0.35">
      <c r="B131" s="75">
        <f t="shared" si="14"/>
        <v>8</v>
      </c>
      <c r="C131" s="59"/>
      <c r="D131" s="59">
        <v>5</v>
      </c>
      <c r="E131" s="46">
        <f t="shared" si="15"/>
        <v>8</v>
      </c>
      <c r="F131" s="46">
        <f t="shared" si="15"/>
        <v>128</v>
      </c>
      <c r="G131" s="83">
        <v>451.8</v>
      </c>
      <c r="H131" s="79">
        <f t="shared" si="9"/>
        <v>18.916865999999999</v>
      </c>
    </row>
    <row r="132" spans="2:8" x14ac:dyDescent="0.35">
      <c r="B132" s="75">
        <f t="shared" si="14"/>
        <v>9</v>
      </c>
      <c r="C132" s="59"/>
      <c r="D132" s="59">
        <v>5</v>
      </c>
      <c r="E132" s="46">
        <f t="shared" si="15"/>
        <v>9</v>
      </c>
      <c r="F132" s="46">
        <f t="shared" si="15"/>
        <v>129</v>
      </c>
      <c r="G132" s="83">
        <v>429.6</v>
      </c>
      <c r="H132" s="79">
        <f t="shared" ref="H132:H195" si="16">G132*0.04187</f>
        <v>17.987352000000001</v>
      </c>
    </row>
    <row r="133" spans="2:8" x14ac:dyDescent="0.35">
      <c r="B133" s="75">
        <f t="shared" si="14"/>
        <v>10</v>
      </c>
      <c r="C133" s="59"/>
      <c r="D133" s="59">
        <v>5</v>
      </c>
      <c r="E133" s="46">
        <f t="shared" si="15"/>
        <v>10</v>
      </c>
      <c r="F133" s="46">
        <f t="shared" si="15"/>
        <v>130</v>
      </c>
      <c r="G133" s="83">
        <v>569.1</v>
      </c>
      <c r="H133" s="79">
        <f t="shared" si="16"/>
        <v>23.828216999999999</v>
      </c>
    </row>
    <row r="134" spans="2:8" x14ac:dyDescent="0.35">
      <c r="B134" s="75">
        <f t="shared" si="14"/>
        <v>11</v>
      </c>
      <c r="C134" s="59"/>
      <c r="D134" s="59">
        <v>5</v>
      </c>
      <c r="E134" s="46">
        <f t="shared" si="15"/>
        <v>11</v>
      </c>
      <c r="F134" s="46">
        <f t="shared" si="15"/>
        <v>131</v>
      </c>
      <c r="G134" s="83">
        <v>551.70000000000005</v>
      </c>
      <c r="H134" s="79">
        <f t="shared" si="16"/>
        <v>23.099679000000002</v>
      </c>
    </row>
    <row r="135" spans="2:8" x14ac:dyDescent="0.35">
      <c r="B135" s="75">
        <f t="shared" si="14"/>
        <v>12</v>
      </c>
      <c r="C135" s="59"/>
      <c r="D135" s="59">
        <v>5</v>
      </c>
      <c r="E135" s="46">
        <f t="shared" si="15"/>
        <v>12</v>
      </c>
      <c r="F135" s="46">
        <f t="shared" si="15"/>
        <v>132</v>
      </c>
      <c r="G135" s="83">
        <v>403.8</v>
      </c>
      <c r="H135" s="79">
        <f t="shared" si="16"/>
        <v>16.907105999999999</v>
      </c>
    </row>
    <row r="136" spans="2:8" x14ac:dyDescent="0.35">
      <c r="B136" s="75">
        <f t="shared" si="14"/>
        <v>13</v>
      </c>
      <c r="C136" s="59"/>
      <c r="D136" s="59">
        <v>5</v>
      </c>
      <c r="E136" s="46">
        <f t="shared" si="15"/>
        <v>13</v>
      </c>
      <c r="F136" s="46">
        <f t="shared" si="15"/>
        <v>133</v>
      </c>
      <c r="G136" s="83">
        <v>367.5</v>
      </c>
      <c r="H136" s="79">
        <f t="shared" si="16"/>
        <v>15.387224999999999</v>
      </c>
    </row>
    <row r="137" spans="2:8" x14ac:dyDescent="0.35">
      <c r="B137" s="75">
        <f t="shared" si="14"/>
        <v>14</v>
      </c>
      <c r="C137" s="59"/>
      <c r="D137" s="59">
        <v>5</v>
      </c>
      <c r="E137" s="46">
        <f t="shared" si="15"/>
        <v>14</v>
      </c>
      <c r="F137" s="46">
        <f t="shared" si="15"/>
        <v>134</v>
      </c>
      <c r="G137" s="83">
        <v>511.35</v>
      </c>
      <c r="H137" s="79">
        <f t="shared" si="16"/>
        <v>21.410224499999998</v>
      </c>
    </row>
    <row r="138" spans="2:8" x14ac:dyDescent="0.35">
      <c r="B138" s="75">
        <f t="shared" si="14"/>
        <v>15</v>
      </c>
      <c r="C138" s="59"/>
      <c r="D138" s="59">
        <v>5</v>
      </c>
      <c r="E138" s="46">
        <f t="shared" si="15"/>
        <v>15</v>
      </c>
      <c r="F138" s="46">
        <f t="shared" si="15"/>
        <v>135</v>
      </c>
      <c r="G138" s="83">
        <v>449.7</v>
      </c>
      <c r="H138" s="79">
        <f t="shared" si="16"/>
        <v>18.828938999999998</v>
      </c>
    </row>
    <row r="139" spans="2:8" x14ac:dyDescent="0.35">
      <c r="B139" s="75">
        <f t="shared" si="14"/>
        <v>16</v>
      </c>
      <c r="C139" s="59"/>
      <c r="D139" s="59">
        <v>5</v>
      </c>
      <c r="E139" s="46">
        <f t="shared" si="15"/>
        <v>16</v>
      </c>
      <c r="F139" s="46">
        <f t="shared" si="15"/>
        <v>136</v>
      </c>
      <c r="G139" s="83">
        <v>522.75</v>
      </c>
      <c r="H139" s="79">
        <f t="shared" si="16"/>
        <v>21.887542499999999</v>
      </c>
    </row>
    <row r="140" spans="2:8" x14ac:dyDescent="0.35">
      <c r="B140" s="75">
        <f t="shared" si="14"/>
        <v>17</v>
      </c>
      <c r="C140" s="59"/>
      <c r="D140" s="59">
        <v>5</v>
      </c>
      <c r="E140" s="46">
        <f t="shared" si="15"/>
        <v>17</v>
      </c>
      <c r="F140" s="46">
        <f t="shared" si="15"/>
        <v>137</v>
      </c>
      <c r="G140" s="83">
        <v>500.7</v>
      </c>
      <c r="H140" s="79">
        <f t="shared" si="16"/>
        <v>20.964308999999997</v>
      </c>
    </row>
    <row r="141" spans="2:8" x14ac:dyDescent="0.35">
      <c r="B141" s="75">
        <f t="shared" si="14"/>
        <v>18</v>
      </c>
      <c r="C141" s="59"/>
      <c r="D141" s="59">
        <v>5</v>
      </c>
      <c r="E141" s="46">
        <f t="shared" ref="E141:F156" si="17">E140+1</f>
        <v>18</v>
      </c>
      <c r="F141" s="46">
        <f t="shared" si="17"/>
        <v>138</v>
      </c>
      <c r="G141" s="83">
        <v>458.55</v>
      </c>
      <c r="H141" s="79">
        <f t="shared" si="16"/>
        <v>19.199488500000001</v>
      </c>
    </row>
    <row r="142" spans="2:8" x14ac:dyDescent="0.35">
      <c r="B142" s="75">
        <f t="shared" si="14"/>
        <v>19</v>
      </c>
      <c r="C142" s="59"/>
      <c r="D142" s="59">
        <v>5</v>
      </c>
      <c r="E142" s="46">
        <f t="shared" si="17"/>
        <v>19</v>
      </c>
      <c r="F142" s="46">
        <f t="shared" si="17"/>
        <v>139</v>
      </c>
      <c r="G142" s="83">
        <v>547.35</v>
      </c>
      <c r="H142" s="79">
        <f t="shared" si="16"/>
        <v>22.917544499999998</v>
      </c>
    </row>
    <row r="143" spans="2:8" x14ac:dyDescent="0.35">
      <c r="B143" s="75">
        <f t="shared" si="14"/>
        <v>20</v>
      </c>
      <c r="C143" s="59"/>
      <c r="D143" s="59">
        <v>5</v>
      </c>
      <c r="E143" s="46">
        <f t="shared" si="17"/>
        <v>20</v>
      </c>
      <c r="F143" s="46">
        <f t="shared" si="17"/>
        <v>140</v>
      </c>
      <c r="G143" s="83">
        <v>604.79999999999995</v>
      </c>
      <c r="H143" s="79">
        <f t="shared" si="16"/>
        <v>25.322975999999997</v>
      </c>
    </row>
    <row r="144" spans="2:8" x14ac:dyDescent="0.35">
      <c r="B144" s="75">
        <f t="shared" si="14"/>
        <v>21</v>
      </c>
      <c r="C144" s="59"/>
      <c r="D144" s="59">
        <v>5</v>
      </c>
      <c r="E144" s="46">
        <f t="shared" si="17"/>
        <v>21</v>
      </c>
      <c r="F144" s="46">
        <f t="shared" si="17"/>
        <v>141</v>
      </c>
      <c r="G144" s="83">
        <v>516.45000000000005</v>
      </c>
      <c r="H144" s="79">
        <f t="shared" si="16"/>
        <v>21.623761500000001</v>
      </c>
    </row>
    <row r="145" spans="2:8" x14ac:dyDescent="0.35">
      <c r="B145" s="75">
        <f t="shared" si="14"/>
        <v>22</v>
      </c>
      <c r="C145" s="59"/>
      <c r="D145" s="59">
        <v>5</v>
      </c>
      <c r="E145" s="46">
        <f t="shared" si="17"/>
        <v>22</v>
      </c>
      <c r="F145" s="46">
        <f t="shared" si="17"/>
        <v>142</v>
      </c>
      <c r="G145" s="83">
        <v>507.6</v>
      </c>
      <c r="H145" s="79">
        <f t="shared" si="16"/>
        <v>21.253212000000001</v>
      </c>
    </row>
    <row r="146" spans="2:8" x14ac:dyDescent="0.35">
      <c r="B146" s="75">
        <f t="shared" si="14"/>
        <v>23</v>
      </c>
      <c r="C146" s="59"/>
      <c r="D146" s="59">
        <v>5</v>
      </c>
      <c r="E146" s="46">
        <f t="shared" si="17"/>
        <v>23</v>
      </c>
      <c r="F146" s="46">
        <f t="shared" si="17"/>
        <v>143</v>
      </c>
      <c r="G146" s="83">
        <v>468.6</v>
      </c>
      <c r="H146" s="79">
        <f t="shared" si="16"/>
        <v>19.620282</v>
      </c>
    </row>
    <row r="147" spans="2:8" x14ac:dyDescent="0.35">
      <c r="B147" s="75">
        <f t="shared" si="14"/>
        <v>24</v>
      </c>
      <c r="C147" s="59"/>
      <c r="D147" s="59">
        <v>5</v>
      </c>
      <c r="E147" s="46">
        <f t="shared" si="17"/>
        <v>24</v>
      </c>
      <c r="F147" s="46">
        <f t="shared" si="17"/>
        <v>144</v>
      </c>
      <c r="G147" s="83">
        <v>531.6</v>
      </c>
      <c r="H147" s="79">
        <f t="shared" si="16"/>
        <v>22.258092000000001</v>
      </c>
    </row>
    <row r="148" spans="2:8" x14ac:dyDescent="0.35">
      <c r="B148" s="75">
        <f t="shared" si="14"/>
        <v>25</v>
      </c>
      <c r="C148" s="59"/>
      <c r="D148" s="59">
        <v>5</v>
      </c>
      <c r="E148" s="46">
        <f t="shared" si="17"/>
        <v>25</v>
      </c>
      <c r="F148" s="46">
        <f t="shared" si="17"/>
        <v>145</v>
      </c>
      <c r="G148" s="83">
        <v>522.6</v>
      </c>
      <c r="H148" s="79">
        <f t="shared" si="16"/>
        <v>21.881262</v>
      </c>
    </row>
    <row r="149" spans="2:8" x14ac:dyDescent="0.35">
      <c r="B149" s="75">
        <f t="shared" si="14"/>
        <v>26</v>
      </c>
      <c r="C149" s="59"/>
      <c r="D149" s="59">
        <v>5</v>
      </c>
      <c r="E149" s="46">
        <f t="shared" si="17"/>
        <v>26</v>
      </c>
      <c r="F149" s="46">
        <f t="shared" si="17"/>
        <v>146</v>
      </c>
      <c r="G149" s="83">
        <v>384</v>
      </c>
      <c r="H149" s="79">
        <f t="shared" si="16"/>
        <v>16.07808</v>
      </c>
    </row>
    <row r="150" spans="2:8" x14ac:dyDescent="0.35">
      <c r="B150" s="75">
        <f t="shared" si="14"/>
        <v>27</v>
      </c>
      <c r="C150" s="59"/>
      <c r="D150" s="59">
        <v>5</v>
      </c>
      <c r="E150" s="46">
        <f t="shared" si="17"/>
        <v>27</v>
      </c>
      <c r="F150" s="46">
        <f t="shared" si="17"/>
        <v>147</v>
      </c>
      <c r="G150" s="83">
        <v>468.75</v>
      </c>
      <c r="H150" s="79">
        <f t="shared" si="16"/>
        <v>19.626562499999999</v>
      </c>
    </row>
    <row r="151" spans="2:8" x14ac:dyDescent="0.35">
      <c r="B151" s="75">
        <f t="shared" si="14"/>
        <v>28</v>
      </c>
      <c r="C151" s="59"/>
      <c r="D151" s="59">
        <v>5</v>
      </c>
      <c r="E151" s="46">
        <f t="shared" si="17"/>
        <v>28</v>
      </c>
      <c r="F151" s="46">
        <f t="shared" si="17"/>
        <v>148</v>
      </c>
      <c r="G151" s="83">
        <v>540.6</v>
      </c>
      <c r="H151" s="79">
        <f t="shared" si="16"/>
        <v>22.634922</v>
      </c>
    </row>
    <row r="152" spans="2:8" x14ac:dyDescent="0.35">
      <c r="B152" s="75">
        <f t="shared" si="14"/>
        <v>29</v>
      </c>
      <c r="C152" s="59"/>
      <c r="D152" s="59">
        <v>5</v>
      </c>
      <c r="E152" s="46">
        <f t="shared" si="17"/>
        <v>29</v>
      </c>
      <c r="F152" s="46">
        <f t="shared" si="17"/>
        <v>149</v>
      </c>
      <c r="G152" s="83">
        <v>527.85</v>
      </c>
      <c r="H152" s="79">
        <f t="shared" si="16"/>
        <v>22.101079500000001</v>
      </c>
    </row>
    <row r="153" spans="2:8" x14ac:dyDescent="0.35">
      <c r="B153" s="75">
        <f t="shared" si="14"/>
        <v>30</v>
      </c>
      <c r="C153" s="59"/>
      <c r="D153" s="59">
        <v>5</v>
      </c>
      <c r="E153" s="46">
        <f t="shared" si="17"/>
        <v>30</v>
      </c>
      <c r="F153" s="46">
        <f t="shared" si="17"/>
        <v>150</v>
      </c>
      <c r="G153" s="83">
        <v>555.29999999999995</v>
      </c>
      <c r="H153" s="79">
        <f t="shared" si="16"/>
        <v>23.250410999999996</v>
      </c>
    </row>
    <row r="154" spans="2:8" x14ac:dyDescent="0.35">
      <c r="B154" s="75">
        <f t="shared" si="14"/>
        <v>31</v>
      </c>
      <c r="C154" s="59"/>
      <c r="D154" s="60">
        <v>5</v>
      </c>
      <c r="E154" s="60">
        <f t="shared" si="17"/>
        <v>31</v>
      </c>
      <c r="F154" s="46">
        <f t="shared" si="17"/>
        <v>151</v>
      </c>
      <c r="G154" s="83">
        <v>560.1</v>
      </c>
      <c r="H154" s="79">
        <f t="shared" si="16"/>
        <v>23.451387</v>
      </c>
    </row>
    <row r="155" spans="2:8" x14ac:dyDescent="0.35">
      <c r="B155" s="75" t="s">
        <v>38</v>
      </c>
      <c r="C155" s="59"/>
      <c r="D155" s="59">
        <v>6</v>
      </c>
      <c r="E155" s="46">
        <v>1</v>
      </c>
      <c r="F155" s="46">
        <f t="shared" si="17"/>
        <v>152</v>
      </c>
      <c r="G155" s="83">
        <v>555.6</v>
      </c>
      <c r="H155" s="79">
        <f t="shared" si="16"/>
        <v>23.262972000000001</v>
      </c>
    </row>
    <row r="156" spans="2:8" x14ac:dyDescent="0.35">
      <c r="B156" s="75">
        <f t="shared" ref="B156:B184" si="18">B155+1</f>
        <v>2</v>
      </c>
      <c r="C156" s="59"/>
      <c r="D156" s="59">
        <v>6</v>
      </c>
      <c r="E156" s="46">
        <f t="shared" ref="E156:F171" si="19">E155+1</f>
        <v>2</v>
      </c>
      <c r="F156" s="46">
        <f t="shared" si="17"/>
        <v>153</v>
      </c>
      <c r="G156" s="83">
        <v>564.29999999999995</v>
      </c>
      <c r="H156" s="79">
        <f t="shared" si="16"/>
        <v>23.627240999999998</v>
      </c>
    </row>
    <row r="157" spans="2:8" x14ac:dyDescent="0.35">
      <c r="B157" s="75">
        <f t="shared" si="18"/>
        <v>3</v>
      </c>
      <c r="C157" s="59"/>
      <c r="D157" s="59">
        <v>6</v>
      </c>
      <c r="E157" s="46">
        <f t="shared" si="19"/>
        <v>3</v>
      </c>
      <c r="F157" s="46">
        <f t="shared" si="19"/>
        <v>154</v>
      </c>
      <c r="G157" s="83">
        <v>611.20000000000005</v>
      </c>
      <c r="H157" s="79">
        <f t="shared" si="16"/>
        <v>25.590944</v>
      </c>
    </row>
    <row r="158" spans="2:8" x14ac:dyDescent="0.35">
      <c r="B158" s="75">
        <f t="shared" si="18"/>
        <v>4</v>
      </c>
      <c r="C158" s="59"/>
      <c r="D158" s="59">
        <v>6</v>
      </c>
      <c r="E158" s="46">
        <f t="shared" si="19"/>
        <v>4</v>
      </c>
      <c r="F158" s="46">
        <f t="shared" si="19"/>
        <v>155</v>
      </c>
      <c r="G158" s="83">
        <v>564.29999999999995</v>
      </c>
      <c r="H158" s="79">
        <f t="shared" si="16"/>
        <v>23.627240999999998</v>
      </c>
    </row>
    <row r="159" spans="2:8" x14ac:dyDescent="0.35">
      <c r="B159" s="75">
        <f t="shared" si="18"/>
        <v>5</v>
      </c>
      <c r="C159" s="59"/>
      <c r="D159" s="59">
        <v>6</v>
      </c>
      <c r="E159" s="46">
        <f t="shared" si="19"/>
        <v>5</v>
      </c>
      <c r="F159" s="46">
        <f t="shared" si="19"/>
        <v>156</v>
      </c>
      <c r="G159" s="83">
        <v>535.20000000000005</v>
      </c>
      <c r="H159" s="79">
        <f t="shared" si="16"/>
        <v>22.408823999999999</v>
      </c>
    </row>
    <row r="160" spans="2:8" x14ac:dyDescent="0.35">
      <c r="B160" s="75">
        <f t="shared" si="18"/>
        <v>6</v>
      </c>
      <c r="C160" s="59"/>
      <c r="D160" s="59">
        <v>6</v>
      </c>
      <c r="E160" s="46">
        <f t="shared" si="19"/>
        <v>6</v>
      </c>
      <c r="F160" s="46">
        <f t="shared" si="19"/>
        <v>157</v>
      </c>
      <c r="G160" s="83">
        <v>414</v>
      </c>
      <c r="H160" s="79">
        <f t="shared" si="16"/>
        <v>17.33418</v>
      </c>
    </row>
    <row r="161" spans="2:8" x14ac:dyDescent="0.35">
      <c r="B161" s="75">
        <f t="shared" si="18"/>
        <v>7</v>
      </c>
      <c r="C161" s="59"/>
      <c r="D161" s="59">
        <v>6</v>
      </c>
      <c r="E161" s="46">
        <f t="shared" si="19"/>
        <v>7</v>
      </c>
      <c r="F161" s="46">
        <f t="shared" si="19"/>
        <v>158</v>
      </c>
      <c r="G161" s="83">
        <v>491.4</v>
      </c>
      <c r="H161" s="79">
        <f t="shared" si="16"/>
        <v>20.574917999999997</v>
      </c>
    </row>
    <row r="162" spans="2:8" x14ac:dyDescent="0.35">
      <c r="B162" s="75">
        <f t="shared" si="18"/>
        <v>8</v>
      </c>
      <c r="C162" s="59"/>
      <c r="D162" s="59">
        <v>6</v>
      </c>
      <c r="E162" s="46">
        <f t="shared" si="19"/>
        <v>8</v>
      </c>
      <c r="F162" s="46">
        <f t="shared" si="19"/>
        <v>159</v>
      </c>
      <c r="G162" s="83">
        <v>510.9</v>
      </c>
      <c r="H162" s="79">
        <f t="shared" si="16"/>
        <v>21.391382999999998</v>
      </c>
    </row>
    <row r="163" spans="2:8" x14ac:dyDescent="0.35">
      <c r="B163" s="75">
        <f t="shared" si="18"/>
        <v>9</v>
      </c>
      <c r="C163" s="59"/>
      <c r="D163" s="59">
        <v>6</v>
      </c>
      <c r="E163" s="46">
        <f t="shared" si="19"/>
        <v>9</v>
      </c>
      <c r="F163" s="46">
        <f t="shared" si="19"/>
        <v>160</v>
      </c>
      <c r="G163" s="83">
        <v>461.4</v>
      </c>
      <c r="H163" s="79">
        <f t="shared" si="16"/>
        <v>19.318817999999997</v>
      </c>
    </row>
    <row r="164" spans="2:8" x14ac:dyDescent="0.35">
      <c r="B164" s="75">
        <f t="shared" si="18"/>
        <v>10</v>
      </c>
      <c r="C164" s="59"/>
      <c r="D164" s="59">
        <v>6</v>
      </c>
      <c r="E164" s="46">
        <f t="shared" si="19"/>
        <v>10</v>
      </c>
      <c r="F164" s="46">
        <f t="shared" si="19"/>
        <v>161</v>
      </c>
      <c r="G164" s="83">
        <v>504.6</v>
      </c>
      <c r="H164" s="79">
        <f t="shared" si="16"/>
        <v>21.127602</v>
      </c>
    </row>
    <row r="165" spans="2:8" x14ac:dyDescent="0.35">
      <c r="B165" s="75">
        <f t="shared" si="18"/>
        <v>11</v>
      </c>
      <c r="C165" s="59"/>
      <c r="D165" s="59">
        <v>6</v>
      </c>
      <c r="E165" s="46">
        <f t="shared" si="19"/>
        <v>11</v>
      </c>
      <c r="F165" s="46">
        <f t="shared" si="19"/>
        <v>162</v>
      </c>
      <c r="G165" s="83">
        <v>480.9</v>
      </c>
      <c r="H165" s="79">
        <f t="shared" si="16"/>
        <v>20.135282999999998</v>
      </c>
    </row>
    <row r="166" spans="2:8" x14ac:dyDescent="0.35">
      <c r="B166" s="75">
        <f t="shared" si="18"/>
        <v>12</v>
      </c>
      <c r="C166" s="59"/>
      <c r="D166" s="59">
        <v>6</v>
      </c>
      <c r="E166" s="46">
        <f t="shared" si="19"/>
        <v>12</v>
      </c>
      <c r="F166" s="46">
        <f t="shared" si="19"/>
        <v>163</v>
      </c>
      <c r="G166" s="83">
        <v>325.39999999999998</v>
      </c>
      <c r="H166" s="79">
        <f t="shared" si="16"/>
        <v>13.624497999999999</v>
      </c>
    </row>
    <row r="167" spans="2:8" x14ac:dyDescent="0.35">
      <c r="B167" s="75">
        <f t="shared" si="18"/>
        <v>13</v>
      </c>
      <c r="C167" s="59"/>
      <c r="D167" s="59">
        <v>6</v>
      </c>
      <c r="E167" s="46">
        <f t="shared" si="19"/>
        <v>13</v>
      </c>
      <c r="F167" s="46">
        <f t="shared" si="19"/>
        <v>164</v>
      </c>
      <c r="G167" s="83">
        <v>392.35</v>
      </c>
      <c r="H167" s="79">
        <f t="shared" si="16"/>
        <v>16.427694500000001</v>
      </c>
    </row>
    <row r="168" spans="2:8" x14ac:dyDescent="0.35">
      <c r="B168" s="75">
        <f t="shared" si="18"/>
        <v>14</v>
      </c>
      <c r="C168" s="59"/>
      <c r="D168" s="59">
        <v>6</v>
      </c>
      <c r="E168" s="46">
        <f t="shared" si="19"/>
        <v>14</v>
      </c>
      <c r="F168" s="46">
        <f t="shared" si="19"/>
        <v>165</v>
      </c>
      <c r="G168" s="83">
        <v>315.60000000000002</v>
      </c>
      <c r="H168" s="79">
        <f t="shared" si="16"/>
        <v>13.214172</v>
      </c>
    </row>
    <row r="169" spans="2:8" x14ac:dyDescent="0.35">
      <c r="B169" s="75">
        <f t="shared" si="18"/>
        <v>15</v>
      </c>
      <c r="C169" s="59"/>
      <c r="D169" s="59">
        <v>6</v>
      </c>
      <c r="E169" s="46">
        <f t="shared" si="19"/>
        <v>15</v>
      </c>
      <c r="F169" s="46">
        <f t="shared" si="19"/>
        <v>166</v>
      </c>
      <c r="G169" s="83">
        <v>441</v>
      </c>
      <c r="H169" s="79">
        <f t="shared" si="16"/>
        <v>18.464669999999998</v>
      </c>
    </row>
    <row r="170" spans="2:8" x14ac:dyDescent="0.35">
      <c r="B170" s="75">
        <f t="shared" si="18"/>
        <v>16</v>
      </c>
      <c r="C170" s="59"/>
      <c r="D170" s="59">
        <v>6</v>
      </c>
      <c r="E170" s="46">
        <f t="shared" si="19"/>
        <v>16</v>
      </c>
      <c r="F170" s="46">
        <f t="shared" si="19"/>
        <v>167</v>
      </c>
      <c r="G170" s="83">
        <v>500.1</v>
      </c>
      <c r="H170" s="79">
        <f t="shared" si="16"/>
        <v>20.939187</v>
      </c>
    </row>
    <row r="171" spans="2:8" x14ac:dyDescent="0.35">
      <c r="B171" s="75">
        <f t="shared" si="18"/>
        <v>17</v>
      </c>
      <c r="C171" s="59"/>
      <c r="D171" s="59">
        <v>6</v>
      </c>
      <c r="E171" s="46">
        <f t="shared" si="19"/>
        <v>17</v>
      </c>
      <c r="F171" s="46">
        <f t="shared" si="19"/>
        <v>168</v>
      </c>
      <c r="G171" s="83">
        <v>523.20000000000005</v>
      </c>
      <c r="H171" s="79">
        <f t="shared" si="16"/>
        <v>21.906383999999999</v>
      </c>
    </row>
    <row r="172" spans="2:8" x14ac:dyDescent="0.35">
      <c r="B172" s="75">
        <f t="shared" si="18"/>
        <v>18</v>
      </c>
      <c r="C172" s="59"/>
      <c r="D172" s="59">
        <v>6</v>
      </c>
      <c r="E172" s="46">
        <f t="shared" ref="E172:F187" si="20">E171+1</f>
        <v>18</v>
      </c>
      <c r="F172" s="46">
        <f t="shared" si="20"/>
        <v>169</v>
      </c>
      <c r="G172" s="83">
        <v>576</v>
      </c>
      <c r="H172" s="79">
        <f t="shared" si="16"/>
        <v>24.11712</v>
      </c>
    </row>
    <row r="173" spans="2:8" x14ac:dyDescent="0.35">
      <c r="B173" s="75">
        <f t="shared" si="18"/>
        <v>19</v>
      </c>
      <c r="C173" s="59"/>
      <c r="D173" s="59">
        <v>6</v>
      </c>
      <c r="E173" s="46">
        <f t="shared" si="20"/>
        <v>19</v>
      </c>
      <c r="F173" s="46">
        <f t="shared" si="20"/>
        <v>170</v>
      </c>
      <c r="G173" s="83">
        <v>550.29999999999995</v>
      </c>
      <c r="H173" s="79">
        <f t="shared" si="16"/>
        <v>23.041060999999996</v>
      </c>
    </row>
    <row r="174" spans="2:8" x14ac:dyDescent="0.35">
      <c r="B174" s="75">
        <f t="shared" si="18"/>
        <v>20</v>
      </c>
      <c r="C174" s="59"/>
      <c r="D174" s="59">
        <v>6</v>
      </c>
      <c r="E174" s="46">
        <f t="shared" si="20"/>
        <v>20</v>
      </c>
      <c r="F174" s="46">
        <f t="shared" si="20"/>
        <v>171</v>
      </c>
      <c r="G174" s="83">
        <v>594.29999999999995</v>
      </c>
      <c r="H174" s="79">
        <f t="shared" si="16"/>
        <v>24.883340999999998</v>
      </c>
    </row>
    <row r="175" spans="2:8" x14ac:dyDescent="0.35">
      <c r="B175" s="75">
        <f t="shared" si="18"/>
        <v>21</v>
      </c>
      <c r="C175" s="59"/>
      <c r="D175" s="59">
        <v>6</v>
      </c>
      <c r="E175" s="46">
        <f t="shared" si="20"/>
        <v>21</v>
      </c>
      <c r="F175" s="46">
        <f t="shared" si="20"/>
        <v>172</v>
      </c>
      <c r="G175" s="83">
        <v>500.2</v>
      </c>
      <c r="H175" s="79">
        <f t="shared" si="16"/>
        <v>20.943373999999999</v>
      </c>
    </row>
    <row r="176" spans="2:8" x14ac:dyDescent="0.35">
      <c r="B176" s="75">
        <f t="shared" si="18"/>
        <v>22</v>
      </c>
      <c r="C176" s="59"/>
      <c r="D176" s="59">
        <v>6</v>
      </c>
      <c r="E176" s="46">
        <f t="shared" si="20"/>
        <v>22</v>
      </c>
      <c r="F176" s="46">
        <f t="shared" si="20"/>
        <v>173</v>
      </c>
      <c r="G176" s="83">
        <v>504.6</v>
      </c>
      <c r="H176" s="79">
        <f t="shared" si="16"/>
        <v>21.127602</v>
      </c>
    </row>
    <row r="177" spans="2:8" x14ac:dyDescent="0.35">
      <c r="B177" s="75">
        <f t="shared" si="18"/>
        <v>23</v>
      </c>
      <c r="C177" s="59"/>
      <c r="D177" s="59">
        <v>6</v>
      </c>
      <c r="E177" s="46">
        <f t="shared" si="20"/>
        <v>23</v>
      </c>
      <c r="F177" s="46">
        <f t="shared" si="20"/>
        <v>174</v>
      </c>
      <c r="G177" s="83">
        <v>558</v>
      </c>
      <c r="H177" s="79">
        <f t="shared" si="16"/>
        <v>23.36346</v>
      </c>
    </row>
    <row r="178" spans="2:8" x14ac:dyDescent="0.35">
      <c r="B178" s="75">
        <f t="shared" si="18"/>
        <v>24</v>
      </c>
      <c r="C178" s="59"/>
      <c r="D178" s="59">
        <v>6</v>
      </c>
      <c r="E178" s="46">
        <f t="shared" si="20"/>
        <v>24</v>
      </c>
      <c r="F178" s="46">
        <f t="shared" si="20"/>
        <v>175</v>
      </c>
      <c r="G178" s="83">
        <v>563.1</v>
      </c>
      <c r="H178" s="79">
        <f t="shared" si="16"/>
        <v>23.576996999999999</v>
      </c>
    </row>
    <row r="179" spans="2:8" x14ac:dyDescent="0.35">
      <c r="B179" s="75">
        <f t="shared" si="18"/>
        <v>25</v>
      </c>
      <c r="C179" s="59"/>
      <c r="D179" s="59">
        <v>6</v>
      </c>
      <c r="E179" s="46">
        <f t="shared" si="20"/>
        <v>25</v>
      </c>
      <c r="F179" s="46">
        <f t="shared" si="20"/>
        <v>176</v>
      </c>
      <c r="G179" s="83">
        <v>490.8</v>
      </c>
      <c r="H179" s="79">
        <f t="shared" si="16"/>
        <v>20.549796000000001</v>
      </c>
    </row>
    <row r="180" spans="2:8" x14ac:dyDescent="0.35">
      <c r="B180" s="75">
        <f t="shared" si="18"/>
        <v>26</v>
      </c>
      <c r="C180" s="59"/>
      <c r="D180" s="59">
        <v>6</v>
      </c>
      <c r="E180" s="46">
        <f t="shared" si="20"/>
        <v>26</v>
      </c>
      <c r="F180" s="46">
        <f t="shared" si="20"/>
        <v>177</v>
      </c>
      <c r="G180" s="83">
        <v>468.9</v>
      </c>
      <c r="H180" s="79">
        <f t="shared" si="16"/>
        <v>19.632842999999998</v>
      </c>
    </row>
    <row r="181" spans="2:8" x14ac:dyDescent="0.35">
      <c r="B181" s="75">
        <f t="shared" si="18"/>
        <v>27</v>
      </c>
      <c r="C181" s="59"/>
      <c r="D181" s="59">
        <v>6</v>
      </c>
      <c r="E181" s="46">
        <f t="shared" si="20"/>
        <v>27</v>
      </c>
      <c r="F181" s="46">
        <f t="shared" si="20"/>
        <v>178</v>
      </c>
      <c r="G181" s="83">
        <v>488.6</v>
      </c>
      <c r="H181" s="79">
        <f t="shared" si="16"/>
        <v>20.457681999999998</v>
      </c>
    </row>
    <row r="182" spans="2:8" x14ac:dyDescent="0.35">
      <c r="B182" s="75">
        <f t="shared" si="18"/>
        <v>28</v>
      </c>
      <c r="C182" s="59"/>
      <c r="D182" s="59">
        <v>6</v>
      </c>
      <c r="E182" s="46">
        <f t="shared" si="20"/>
        <v>28</v>
      </c>
      <c r="F182" s="46">
        <f t="shared" si="20"/>
        <v>179</v>
      </c>
      <c r="G182" s="83">
        <v>519</v>
      </c>
      <c r="H182" s="79">
        <f t="shared" si="16"/>
        <v>21.730529999999998</v>
      </c>
    </row>
    <row r="183" spans="2:8" x14ac:dyDescent="0.35">
      <c r="B183" s="75">
        <f t="shared" si="18"/>
        <v>29</v>
      </c>
      <c r="C183" s="59"/>
      <c r="D183" s="59">
        <v>6</v>
      </c>
      <c r="E183" s="46">
        <f t="shared" si="20"/>
        <v>29</v>
      </c>
      <c r="F183" s="46">
        <f t="shared" si="20"/>
        <v>180</v>
      </c>
      <c r="G183" s="83">
        <v>579.9</v>
      </c>
      <c r="H183" s="79">
        <f t="shared" si="16"/>
        <v>24.280412999999999</v>
      </c>
    </row>
    <row r="184" spans="2:8" x14ac:dyDescent="0.35">
      <c r="B184" s="75">
        <f t="shared" si="18"/>
        <v>30</v>
      </c>
      <c r="C184" s="59"/>
      <c r="D184" s="60">
        <v>6</v>
      </c>
      <c r="E184" s="60">
        <f t="shared" si="20"/>
        <v>30</v>
      </c>
      <c r="F184" s="46">
        <f t="shared" si="20"/>
        <v>181</v>
      </c>
      <c r="G184" s="83">
        <v>400.8</v>
      </c>
      <c r="H184" s="79">
        <f t="shared" si="16"/>
        <v>16.781496000000001</v>
      </c>
    </row>
    <row r="185" spans="2:8" x14ac:dyDescent="0.35">
      <c r="B185" s="75" t="s">
        <v>38</v>
      </c>
      <c r="C185" s="59"/>
      <c r="D185" s="59">
        <v>7</v>
      </c>
      <c r="E185" s="46">
        <v>1</v>
      </c>
      <c r="F185" s="46">
        <f t="shared" si="20"/>
        <v>182</v>
      </c>
      <c r="G185" s="83">
        <v>474</v>
      </c>
      <c r="H185" s="79">
        <f t="shared" si="16"/>
        <v>19.84638</v>
      </c>
    </row>
    <row r="186" spans="2:8" x14ac:dyDescent="0.35">
      <c r="B186" s="75">
        <f t="shared" ref="B186:B215" si="21">B185+1</f>
        <v>2</v>
      </c>
      <c r="C186" s="59"/>
      <c r="D186" s="59">
        <v>7</v>
      </c>
      <c r="E186" s="46">
        <f t="shared" ref="E186:F201" si="22">E185+1</f>
        <v>2</v>
      </c>
      <c r="F186" s="46">
        <f t="shared" si="20"/>
        <v>183</v>
      </c>
      <c r="G186" s="83">
        <v>565.20000000000005</v>
      </c>
      <c r="H186" s="79">
        <f t="shared" si="16"/>
        <v>23.664923999999999</v>
      </c>
    </row>
    <row r="187" spans="2:8" x14ac:dyDescent="0.35">
      <c r="B187" s="75">
        <f t="shared" si="21"/>
        <v>3</v>
      </c>
      <c r="C187" s="59"/>
      <c r="D187" s="59">
        <v>7</v>
      </c>
      <c r="E187" s="46">
        <f t="shared" si="22"/>
        <v>3</v>
      </c>
      <c r="F187" s="46">
        <f t="shared" si="20"/>
        <v>184</v>
      </c>
      <c r="G187" s="83">
        <v>525</v>
      </c>
      <c r="H187" s="79">
        <f t="shared" si="16"/>
        <v>21.981749999999998</v>
      </c>
    </row>
    <row r="188" spans="2:8" x14ac:dyDescent="0.35">
      <c r="B188" s="75">
        <f t="shared" si="21"/>
        <v>4</v>
      </c>
      <c r="C188" s="59"/>
      <c r="D188" s="59">
        <v>7</v>
      </c>
      <c r="E188" s="46">
        <f t="shared" si="22"/>
        <v>4</v>
      </c>
      <c r="F188" s="46">
        <f t="shared" si="22"/>
        <v>185</v>
      </c>
      <c r="G188" s="83">
        <v>558</v>
      </c>
      <c r="H188" s="79">
        <f t="shared" si="16"/>
        <v>23.36346</v>
      </c>
    </row>
    <row r="189" spans="2:8" x14ac:dyDescent="0.35">
      <c r="B189" s="75">
        <f t="shared" si="21"/>
        <v>5</v>
      </c>
      <c r="C189" s="59"/>
      <c r="D189" s="59">
        <v>7</v>
      </c>
      <c r="E189" s="46">
        <f t="shared" si="22"/>
        <v>5</v>
      </c>
      <c r="F189" s="46">
        <f t="shared" si="22"/>
        <v>186</v>
      </c>
      <c r="G189" s="83">
        <v>566.70000000000005</v>
      </c>
      <c r="H189" s="79">
        <f t="shared" si="16"/>
        <v>23.727729</v>
      </c>
    </row>
    <row r="190" spans="2:8" x14ac:dyDescent="0.35">
      <c r="B190" s="75">
        <f t="shared" si="21"/>
        <v>6</v>
      </c>
      <c r="C190" s="59"/>
      <c r="D190" s="59">
        <v>7</v>
      </c>
      <c r="E190" s="46">
        <f t="shared" si="22"/>
        <v>6</v>
      </c>
      <c r="F190" s="46">
        <f t="shared" si="22"/>
        <v>187</v>
      </c>
      <c r="G190" s="83">
        <v>541.79999999999995</v>
      </c>
      <c r="H190" s="79">
        <f t="shared" si="16"/>
        <v>22.685165999999995</v>
      </c>
    </row>
    <row r="191" spans="2:8" x14ac:dyDescent="0.35">
      <c r="B191" s="75">
        <f t="shared" si="21"/>
        <v>7</v>
      </c>
      <c r="C191" s="59"/>
      <c r="D191" s="59">
        <v>7</v>
      </c>
      <c r="E191" s="46">
        <f t="shared" si="22"/>
        <v>7</v>
      </c>
      <c r="F191" s="46">
        <f t="shared" si="22"/>
        <v>188</v>
      </c>
      <c r="G191" s="83">
        <v>563.70000000000005</v>
      </c>
      <c r="H191" s="79">
        <f t="shared" si="16"/>
        <v>23.602119000000002</v>
      </c>
    </row>
    <row r="192" spans="2:8" x14ac:dyDescent="0.35">
      <c r="B192" s="75">
        <f t="shared" si="21"/>
        <v>8</v>
      </c>
      <c r="C192" s="59"/>
      <c r="D192" s="59">
        <v>7</v>
      </c>
      <c r="E192" s="46">
        <f t="shared" si="22"/>
        <v>8</v>
      </c>
      <c r="F192" s="46">
        <f t="shared" si="22"/>
        <v>189</v>
      </c>
      <c r="G192" s="83">
        <v>508.8</v>
      </c>
      <c r="H192" s="79">
        <f t="shared" si="16"/>
        <v>21.303456000000001</v>
      </c>
    </row>
    <row r="193" spans="2:8" x14ac:dyDescent="0.35">
      <c r="B193" s="75">
        <f t="shared" si="21"/>
        <v>9</v>
      </c>
      <c r="C193" s="59"/>
      <c r="D193" s="59">
        <v>7</v>
      </c>
      <c r="E193" s="46">
        <f t="shared" si="22"/>
        <v>9</v>
      </c>
      <c r="F193" s="46">
        <f t="shared" si="22"/>
        <v>190</v>
      </c>
      <c r="G193" s="83">
        <v>466.3</v>
      </c>
      <c r="H193" s="79">
        <f t="shared" si="16"/>
        <v>19.523980999999999</v>
      </c>
    </row>
    <row r="194" spans="2:8" x14ac:dyDescent="0.35">
      <c r="B194" s="75">
        <f t="shared" si="21"/>
        <v>10</v>
      </c>
      <c r="C194" s="59"/>
      <c r="D194" s="59">
        <v>7</v>
      </c>
      <c r="E194" s="46">
        <f t="shared" si="22"/>
        <v>10</v>
      </c>
      <c r="F194" s="46">
        <f t="shared" si="22"/>
        <v>191</v>
      </c>
      <c r="G194" s="83">
        <v>504</v>
      </c>
      <c r="H194" s="79">
        <f t="shared" si="16"/>
        <v>21.10248</v>
      </c>
    </row>
    <row r="195" spans="2:8" x14ac:dyDescent="0.35">
      <c r="B195" s="75">
        <f t="shared" si="21"/>
        <v>11</v>
      </c>
      <c r="C195" s="59"/>
      <c r="D195" s="59">
        <v>7</v>
      </c>
      <c r="E195" s="46">
        <f t="shared" si="22"/>
        <v>11</v>
      </c>
      <c r="F195" s="46">
        <f t="shared" si="22"/>
        <v>192</v>
      </c>
      <c r="G195" s="83">
        <v>533.54999999999995</v>
      </c>
      <c r="H195" s="79">
        <f t="shared" si="16"/>
        <v>22.339738499999996</v>
      </c>
    </row>
    <row r="196" spans="2:8" x14ac:dyDescent="0.35">
      <c r="B196" s="75">
        <f t="shared" si="21"/>
        <v>12</v>
      </c>
      <c r="C196" s="59"/>
      <c r="D196" s="59">
        <v>7</v>
      </c>
      <c r="E196" s="46">
        <f t="shared" si="22"/>
        <v>12</v>
      </c>
      <c r="F196" s="46">
        <f t="shared" si="22"/>
        <v>193</v>
      </c>
      <c r="G196" s="83">
        <v>536.79999999999995</v>
      </c>
      <c r="H196" s="79">
        <f t="shared" ref="H196:H259" si="23">G196*0.04187</f>
        <v>22.475815999999998</v>
      </c>
    </row>
    <row r="197" spans="2:8" x14ac:dyDescent="0.35">
      <c r="B197" s="75">
        <f t="shared" si="21"/>
        <v>13</v>
      </c>
      <c r="C197" s="59"/>
      <c r="D197" s="59">
        <v>7</v>
      </c>
      <c r="E197" s="46">
        <f t="shared" si="22"/>
        <v>13</v>
      </c>
      <c r="F197" s="46">
        <f t="shared" si="22"/>
        <v>194</v>
      </c>
      <c r="G197" s="83">
        <v>572.4</v>
      </c>
      <c r="H197" s="79">
        <f t="shared" si="23"/>
        <v>23.966387999999998</v>
      </c>
    </row>
    <row r="198" spans="2:8" x14ac:dyDescent="0.35">
      <c r="B198" s="75">
        <f t="shared" si="21"/>
        <v>14</v>
      </c>
      <c r="C198" s="59"/>
      <c r="D198" s="59">
        <v>7</v>
      </c>
      <c r="E198" s="46">
        <f t="shared" si="22"/>
        <v>14</v>
      </c>
      <c r="F198" s="46">
        <f t="shared" si="22"/>
        <v>195</v>
      </c>
      <c r="G198" s="83">
        <v>571.20000000000005</v>
      </c>
      <c r="H198" s="79">
        <f t="shared" si="23"/>
        <v>23.916143999999999</v>
      </c>
    </row>
    <row r="199" spans="2:8" x14ac:dyDescent="0.35">
      <c r="B199" s="75">
        <f t="shared" si="21"/>
        <v>15</v>
      </c>
      <c r="C199" s="59"/>
      <c r="D199" s="59">
        <v>7</v>
      </c>
      <c r="E199" s="46">
        <f t="shared" si="22"/>
        <v>15</v>
      </c>
      <c r="F199" s="46">
        <f t="shared" si="22"/>
        <v>196</v>
      </c>
      <c r="G199" s="83">
        <v>501</v>
      </c>
      <c r="H199" s="79">
        <f t="shared" si="23"/>
        <v>20.976869999999998</v>
      </c>
    </row>
    <row r="200" spans="2:8" x14ac:dyDescent="0.35">
      <c r="B200" s="75">
        <f t="shared" si="21"/>
        <v>16</v>
      </c>
      <c r="C200" s="59"/>
      <c r="D200" s="59">
        <v>7</v>
      </c>
      <c r="E200" s="46">
        <f t="shared" si="22"/>
        <v>16</v>
      </c>
      <c r="F200" s="46">
        <f t="shared" si="22"/>
        <v>197</v>
      </c>
      <c r="G200" s="83">
        <v>318.60000000000002</v>
      </c>
      <c r="H200" s="79">
        <f t="shared" si="23"/>
        <v>13.339782</v>
      </c>
    </row>
    <row r="201" spans="2:8" x14ac:dyDescent="0.35">
      <c r="B201" s="75">
        <f t="shared" si="21"/>
        <v>17</v>
      </c>
      <c r="C201" s="59"/>
      <c r="D201" s="59">
        <v>7</v>
      </c>
      <c r="E201" s="46">
        <f t="shared" si="22"/>
        <v>17</v>
      </c>
      <c r="F201" s="46">
        <f t="shared" si="22"/>
        <v>198</v>
      </c>
      <c r="G201" s="83">
        <v>531.29999999999995</v>
      </c>
      <c r="H201" s="79">
        <f t="shared" si="23"/>
        <v>22.245530999999996</v>
      </c>
    </row>
    <row r="202" spans="2:8" x14ac:dyDescent="0.35">
      <c r="B202" s="75">
        <f t="shared" si="21"/>
        <v>18</v>
      </c>
      <c r="C202" s="59"/>
      <c r="D202" s="59">
        <v>7</v>
      </c>
      <c r="E202" s="46">
        <f t="shared" ref="E202:F217" si="24">E201+1</f>
        <v>18</v>
      </c>
      <c r="F202" s="46">
        <f t="shared" si="24"/>
        <v>199</v>
      </c>
      <c r="G202" s="83">
        <v>544.20000000000005</v>
      </c>
      <c r="H202" s="79">
        <f t="shared" si="23"/>
        <v>22.785654000000001</v>
      </c>
    </row>
    <row r="203" spans="2:8" x14ac:dyDescent="0.35">
      <c r="B203" s="75">
        <f t="shared" si="21"/>
        <v>19</v>
      </c>
      <c r="C203" s="59"/>
      <c r="D203" s="59">
        <v>7</v>
      </c>
      <c r="E203" s="46">
        <f t="shared" si="24"/>
        <v>19</v>
      </c>
      <c r="F203" s="46">
        <f t="shared" si="24"/>
        <v>200</v>
      </c>
      <c r="G203" s="83">
        <v>550.6</v>
      </c>
      <c r="H203" s="79">
        <f t="shared" si="23"/>
        <v>23.053622000000001</v>
      </c>
    </row>
    <row r="204" spans="2:8" x14ac:dyDescent="0.35">
      <c r="B204" s="75">
        <f t="shared" si="21"/>
        <v>20</v>
      </c>
      <c r="C204" s="59"/>
      <c r="D204" s="59">
        <v>7</v>
      </c>
      <c r="E204" s="46">
        <f t="shared" si="24"/>
        <v>20</v>
      </c>
      <c r="F204" s="46">
        <f t="shared" si="24"/>
        <v>201</v>
      </c>
      <c r="G204" s="83">
        <v>538.79999999999995</v>
      </c>
      <c r="H204" s="79">
        <f t="shared" si="23"/>
        <v>22.559555999999997</v>
      </c>
    </row>
    <row r="205" spans="2:8" x14ac:dyDescent="0.35">
      <c r="B205" s="75">
        <f t="shared" si="21"/>
        <v>21</v>
      </c>
      <c r="C205" s="59"/>
      <c r="D205" s="59">
        <v>7</v>
      </c>
      <c r="E205" s="46">
        <f t="shared" si="24"/>
        <v>21</v>
      </c>
      <c r="F205" s="46">
        <f t="shared" si="24"/>
        <v>202</v>
      </c>
      <c r="G205" s="83">
        <v>565.5</v>
      </c>
      <c r="H205" s="79">
        <f t="shared" si="23"/>
        <v>23.677484999999997</v>
      </c>
    </row>
    <row r="206" spans="2:8" x14ac:dyDescent="0.35">
      <c r="B206" s="75">
        <f t="shared" si="21"/>
        <v>22</v>
      </c>
      <c r="C206" s="59"/>
      <c r="D206" s="59">
        <v>7</v>
      </c>
      <c r="E206" s="46">
        <f t="shared" si="24"/>
        <v>22</v>
      </c>
      <c r="F206" s="46">
        <f t="shared" si="24"/>
        <v>203</v>
      </c>
      <c r="G206" s="83">
        <v>580.5</v>
      </c>
      <c r="H206" s="79">
        <f t="shared" si="23"/>
        <v>24.305534999999999</v>
      </c>
    </row>
    <row r="207" spans="2:8" x14ac:dyDescent="0.35">
      <c r="B207" s="75">
        <f t="shared" si="21"/>
        <v>23</v>
      </c>
      <c r="C207" s="59"/>
      <c r="D207" s="59">
        <v>7</v>
      </c>
      <c r="E207" s="46">
        <f t="shared" si="24"/>
        <v>23</v>
      </c>
      <c r="F207" s="46">
        <f t="shared" si="24"/>
        <v>204</v>
      </c>
      <c r="G207" s="83">
        <v>572.35</v>
      </c>
      <c r="H207" s="79">
        <f t="shared" si="23"/>
        <v>23.964294500000001</v>
      </c>
    </row>
    <row r="208" spans="2:8" x14ac:dyDescent="0.35">
      <c r="B208" s="75">
        <f t="shared" si="21"/>
        <v>24</v>
      </c>
      <c r="C208" s="59"/>
      <c r="D208" s="59">
        <v>7</v>
      </c>
      <c r="E208" s="46">
        <f t="shared" si="24"/>
        <v>24</v>
      </c>
      <c r="F208" s="46">
        <f t="shared" si="24"/>
        <v>205</v>
      </c>
      <c r="G208" s="83">
        <v>538.29999999999995</v>
      </c>
      <c r="H208" s="79">
        <f t="shared" si="23"/>
        <v>22.538620999999996</v>
      </c>
    </row>
    <row r="209" spans="2:8" x14ac:dyDescent="0.35">
      <c r="B209" s="75">
        <f t="shared" si="21"/>
        <v>25</v>
      </c>
      <c r="C209" s="59"/>
      <c r="D209" s="59">
        <v>7</v>
      </c>
      <c r="E209" s="46">
        <f t="shared" si="24"/>
        <v>25</v>
      </c>
      <c r="F209" s="46">
        <f t="shared" si="24"/>
        <v>206</v>
      </c>
      <c r="G209" s="83">
        <v>510</v>
      </c>
      <c r="H209" s="79">
        <f t="shared" si="23"/>
        <v>21.3537</v>
      </c>
    </row>
    <row r="210" spans="2:8" x14ac:dyDescent="0.35">
      <c r="B210" s="75">
        <f t="shared" si="21"/>
        <v>26</v>
      </c>
      <c r="C210" s="59"/>
      <c r="D210" s="59">
        <v>7</v>
      </c>
      <c r="E210" s="46">
        <f t="shared" si="24"/>
        <v>26</v>
      </c>
      <c r="F210" s="46">
        <f t="shared" si="24"/>
        <v>207</v>
      </c>
      <c r="G210" s="83">
        <v>521.1</v>
      </c>
      <c r="H210" s="79">
        <f t="shared" si="23"/>
        <v>21.818456999999999</v>
      </c>
    </row>
    <row r="211" spans="2:8" x14ac:dyDescent="0.35">
      <c r="B211" s="75">
        <f t="shared" si="21"/>
        <v>27</v>
      </c>
      <c r="C211" s="59"/>
      <c r="D211" s="59">
        <v>7</v>
      </c>
      <c r="E211" s="46">
        <f t="shared" si="24"/>
        <v>27</v>
      </c>
      <c r="F211" s="46">
        <f t="shared" si="24"/>
        <v>208</v>
      </c>
      <c r="G211" s="83">
        <v>456.6</v>
      </c>
      <c r="H211" s="79">
        <f t="shared" si="23"/>
        <v>19.117842</v>
      </c>
    </row>
    <row r="212" spans="2:8" x14ac:dyDescent="0.35">
      <c r="B212" s="75">
        <f t="shared" si="21"/>
        <v>28</v>
      </c>
      <c r="C212" s="59"/>
      <c r="D212" s="59">
        <v>7</v>
      </c>
      <c r="E212" s="46">
        <f t="shared" si="24"/>
        <v>28</v>
      </c>
      <c r="F212" s="46">
        <f t="shared" si="24"/>
        <v>209</v>
      </c>
      <c r="G212" s="83">
        <v>494.7</v>
      </c>
      <c r="H212" s="79">
        <f t="shared" si="23"/>
        <v>20.713088999999997</v>
      </c>
    </row>
    <row r="213" spans="2:8" x14ac:dyDescent="0.35">
      <c r="B213" s="75">
        <f t="shared" si="21"/>
        <v>29</v>
      </c>
      <c r="C213" s="59"/>
      <c r="D213" s="59">
        <v>7</v>
      </c>
      <c r="E213" s="46">
        <f t="shared" si="24"/>
        <v>29</v>
      </c>
      <c r="F213" s="46">
        <f t="shared" si="24"/>
        <v>210</v>
      </c>
      <c r="G213" s="83">
        <v>510</v>
      </c>
      <c r="H213" s="79">
        <f t="shared" si="23"/>
        <v>21.3537</v>
      </c>
    </row>
    <row r="214" spans="2:8" x14ac:dyDescent="0.35">
      <c r="B214" s="75">
        <f t="shared" si="21"/>
        <v>30</v>
      </c>
      <c r="C214" s="59"/>
      <c r="D214" s="59">
        <v>7</v>
      </c>
      <c r="E214" s="46">
        <f t="shared" si="24"/>
        <v>30</v>
      </c>
      <c r="F214" s="46">
        <f t="shared" si="24"/>
        <v>211</v>
      </c>
      <c r="G214" s="83">
        <v>476.4</v>
      </c>
      <c r="H214" s="79">
        <f t="shared" si="23"/>
        <v>19.946867999999998</v>
      </c>
    </row>
    <row r="215" spans="2:8" x14ac:dyDescent="0.35">
      <c r="B215" s="75">
        <f t="shared" si="21"/>
        <v>31</v>
      </c>
      <c r="C215" s="59"/>
      <c r="D215" s="60">
        <v>7</v>
      </c>
      <c r="E215" s="60">
        <f t="shared" si="24"/>
        <v>31</v>
      </c>
      <c r="F215" s="46">
        <f t="shared" si="24"/>
        <v>212</v>
      </c>
      <c r="G215" s="83">
        <v>504.6</v>
      </c>
      <c r="H215" s="79">
        <f t="shared" si="23"/>
        <v>21.127602</v>
      </c>
    </row>
    <row r="216" spans="2:8" x14ac:dyDescent="0.35">
      <c r="B216" s="75" t="s">
        <v>38</v>
      </c>
      <c r="C216" s="59"/>
      <c r="D216" s="59">
        <v>8</v>
      </c>
      <c r="E216" s="46">
        <v>1</v>
      </c>
      <c r="F216" s="46">
        <f t="shared" si="24"/>
        <v>213</v>
      </c>
      <c r="G216" s="83">
        <v>516</v>
      </c>
      <c r="H216" s="79">
        <f t="shared" si="23"/>
        <v>21.60492</v>
      </c>
    </row>
    <row r="217" spans="2:8" x14ac:dyDescent="0.35">
      <c r="B217" s="75">
        <f t="shared" ref="B217:B246" si="25">B216+1</f>
        <v>2</v>
      </c>
      <c r="C217" s="59"/>
      <c r="D217" s="59">
        <v>8</v>
      </c>
      <c r="E217" s="46">
        <f t="shared" ref="E217:F232" si="26">E216+1</f>
        <v>2</v>
      </c>
      <c r="F217" s="46">
        <f t="shared" si="24"/>
        <v>214</v>
      </c>
      <c r="G217" s="83">
        <v>487.8</v>
      </c>
      <c r="H217" s="79">
        <f t="shared" si="23"/>
        <v>20.424185999999999</v>
      </c>
    </row>
    <row r="218" spans="2:8" x14ac:dyDescent="0.35">
      <c r="B218" s="75">
        <f t="shared" si="25"/>
        <v>3</v>
      </c>
      <c r="C218" s="59"/>
      <c r="D218" s="59">
        <v>8</v>
      </c>
      <c r="E218" s="46">
        <f t="shared" si="26"/>
        <v>3</v>
      </c>
      <c r="F218" s="46">
        <f t="shared" si="26"/>
        <v>215</v>
      </c>
      <c r="G218" s="83">
        <v>504.9</v>
      </c>
      <c r="H218" s="79">
        <f t="shared" si="23"/>
        <v>21.140162999999998</v>
      </c>
    </row>
    <row r="219" spans="2:8" x14ac:dyDescent="0.35">
      <c r="B219" s="75">
        <f t="shared" si="25"/>
        <v>4</v>
      </c>
      <c r="C219" s="59"/>
      <c r="D219" s="59">
        <v>8</v>
      </c>
      <c r="E219" s="46">
        <f t="shared" si="26"/>
        <v>4</v>
      </c>
      <c r="F219" s="46">
        <f t="shared" si="26"/>
        <v>216</v>
      </c>
      <c r="G219" s="83">
        <v>493.8</v>
      </c>
      <c r="H219" s="79">
        <f t="shared" si="23"/>
        <v>20.675405999999999</v>
      </c>
    </row>
    <row r="220" spans="2:8" x14ac:dyDescent="0.35">
      <c r="B220" s="75">
        <f t="shared" si="25"/>
        <v>5</v>
      </c>
      <c r="C220" s="59"/>
      <c r="D220" s="59">
        <v>8</v>
      </c>
      <c r="E220" s="46">
        <f t="shared" si="26"/>
        <v>5</v>
      </c>
      <c r="F220" s="46">
        <f t="shared" si="26"/>
        <v>217</v>
      </c>
      <c r="G220" s="83">
        <v>461.1</v>
      </c>
      <c r="H220" s="79">
        <f t="shared" si="23"/>
        <v>19.306256999999999</v>
      </c>
    </row>
    <row r="221" spans="2:8" x14ac:dyDescent="0.35">
      <c r="B221" s="75">
        <f t="shared" si="25"/>
        <v>6</v>
      </c>
      <c r="C221" s="59"/>
      <c r="D221" s="59">
        <v>8</v>
      </c>
      <c r="E221" s="46">
        <f t="shared" si="26"/>
        <v>6</v>
      </c>
      <c r="F221" s="46">
        <f t="shared" si="26"/>
        <v>218</v>
      </c>
      <c r="G221" s="83">
        <v>465</v>
      </c>
      <c r="H221" s="79">
        <f t="shared" si="23"/>
        <v>19.469549999999998</v>
      </c>
    </row>
    <row r="222" spans="2:8" x14ac:dyDescent="0.35">
      <c r="B222" s="75">
        <f t="shared" si="25"/>
        <v>7</v>
      </c>
      <c r="C222" s="59"/>
      <c r="D222" s="59">
        <v>8</v>
      </c>
      <c r="E222" s="46">
        <f t="shared" si="26"/>
        <v>7</v>
      </c>
      <c r="F222" s="46">
        <f t="shared" si="26"/>
        <v>219</v>
      </c>
      <c r="G222" s="83">
        <v>532.20000000000005</v>
      </c>
      <c r="H222" s="79">
        <f t="shared" si="23"/>
        <v>22.283214000000001</v>
      </c>
    </row>
    <row r="223" spans="2:8" x14ac:dyDescent="0.35">
      <c r="B223" s="75">
        <f t="shared" si="25"/>
        <v>8</v>
      </c>
      <c r="C223" s="59"/>
      <c r="D223" s="59">
        <v>8</v>
      </c>
      <c r="E223" s="46">
        <f t="shared" si="26"/>
        <v>8</v>
      </c>
      <c r="F223" s="46">
        <f t="shared" si="26"/>
        <v>220</v>
      </c>
      <c r="G223" s="83">
        <v>464.4</v>
      </c>
      <c r="H223" s="79">
        <f t="shared" si="23"/>
        <v>19.444427999999998</v>
      </c>
    </row>
    <row r="224" spans="2:8" x14ac:dyDescent="0.35">
      <c r="B224" s="75">
        <f t="shared" si="25"/>
        <v>9</v>
      </c>
      <c r="C224" s="59"/>
      <c r="D224" s="59">
        <v>8</v>
      </c>
      <c r="E224" s="46">
        <f t="shared" si="26"/>
        <v>9</v>
      </c>
      <c r="F224" s="46">
        <f t="shared" si="26"/>
        <v>221</v>
      </c>
      <c r="G224" s="83">
        <v>461.4</v>
      </c>
      <c r="H224" s="79">
        <f t="shared" si="23"/>
        <v>19.318817999999997</v>
      </c>
    </row>
    <row r="225" spans="2:8" x14ac:dyDescent="0.35">
      <c r="B225" s="75">
        <f t="shared" si="25"/>
        <v>10</v>
      </c>
      <c r="C225" s="59"/>
      <c r="D225" s="59">
        <v>8</v>
      </c>
      <c r="E225" s="46">
        <f t="shared" si="26"/>
        <v>10</v>
      </c>
      <c r="F225" s="46">
        <f t="shared" si="26"/>
        <v>222</v>
      </c>
      <c r="G225" s="83">
        <v>304.2</v>
      </c>
      <c r="H225" s="79">
        <f t="shared" si="23"/>
        <v>12.736853999999999</v>
      </c>
    </row>
    <row r="226" spans="2:8" x14ac:dyDescent="0.35">
      <c r="B226" s="75">
        <f t="shared" si="25"/>
        <v>11</v>
      </c>
      <c r="C226" s="59"/>
      <c r="D226" s="59">
        <v>8</v>
      </c>
      <c r="E226" s="46">
        <f t="shared" si="26"/>
        <v>11</v>
      </c>
      <c r="F226" s="46">
        <f t="shared" si="26"/>
        <v>223</v>
      </c>
      <c r="G226" s="83">
        <v>424.2</v>
      </c>
      <c r="H226" s="79">
        <f t="shared" si="23"/>
        <v>17.761253999999997</v>
      </c>
    </row>
    <row r="227" spans="2:8" x14ac:dyDescent="0.35">
      <c r="B227" s="75">
        <f t="shared" si="25"/>
        <v>12</v>
      </c>
      <c r="C227" s="59"/>
      <c r="D227" s="59">
        <v>8</v>
      </c>
      <c r="E227" s="46">
        <f t="shared" si="26"/>
        <v>12</v>
      </c>
      <c r="F227" s="46">
        <f t="shared" si="26"/>
        <v>224</v>
      </c>
      <c r="G227" s="83">
        <v>446.4</v>
      </c>
      <c r="H227" s="79">
        <f t="shared" si="23"/>
        <v>18.690767999999998</v>
      </c>
    </row>
    <row r="228" spans="2:8" x14ac:dyDescent="0.35">
      <c r="B228" s="75">
        <f t="shared" si="25"/>
        <v>13</v>
      </c>
      <c r="C228" s="59"/>
      <c r="D228" s="59">
        <v>8</v>
      </c>
      <c r="E228" s="46">
        <f t="shared" si="26"/>
        <v>13</v>
      </c>
      <c r="F228" s="46">
        <f t="shared" si="26"/>
        <v>225</v>
      </c>
      <c r="G228" s="83">
        <v>492</v>
      </c>
      <c r="H228" s="79">
        <f t="shared" si="23"/>
        <v>20.60004</v>
      </c>
    </row>
    <row r="229" spans="2:8" x14ac:dyDescent="0.35">
      <c r="B229" s="75">
        <f t="shared" si="25"/>
        <v>14</v>
      </c>
      <c r="C229" s="59"/>
      <c r="D229" s="59">
        <v>8</v>
      </c>
      <c r="E229" s="46">
        <f t="shared" si="26"/>
        <v>14</v>
      </c>
      <c r="F229" s="46">
        <f t="shared" si="26"/>
        <v>226</v>
      </c>
      <c r="G229" s="83">
        <v>480.6</v>
      </c>
      <c r="H229" s="79">
        <f t="shared" si="23"/>
        <v>20.122722</v>
      </c>
    </row>
    <row r="230" spans="2:8" x14ac:dyDescent="0.35">
      <c r="B230" s="75">
        <f t="shared" si="25"/>
        <v>15</v>
      </c>
      <c r="C230" s="59"/>
      <c r="D230" s="59">
        <v>8</v>
      </c>
      <c r="E230" s="46">
        <f t="shared" si="26"/>
        <v>15</v>
      </c>
      <c r="F230" s="46">
        <f t="shared" si="26"/>
        <v>227</v>
      </c>
      <c r="G230" s="83">
        <v>440.85</v>
      </c>
      <c r="H230" s="79">
        <f t="shared" si="23"/>
        <v>18.458389499999999</v>
      </c>
    </row>
    <row r="231" spans="2:8" x14ac:dyDescent="0.35">
      <c r="B231" s="75">
        <f t="shared" si="25"/>
        <v>16</v>
      </c>
      <c r="C231" s="59"/>
      <c r="D231" s="59">
        <v>8</v>
      </c>
      <c r="E231" s="46">
        <f t="shared" si="26"/>
        <v>16</v>
      </c>
      <c r="F231" s="46">
        <f t="shared" si="26"/>
        <v>228</v>
      </c>
      <c r="G231" s="83">
        <v>435.6</v>
      </c>
      <c r="H231" s="79">
        <f t="shared" si="23"/>
        <v>18.238572000000001</v>
      </c>
    </row>
    <row r="232" spans="2:8" x14ac:dyDescent="0.35">
      <c r="B232" s="75">
        <f t="shared" si="25"/>
        <v>17</v>
      </c>
      <c r="C232" s="59"/>
      <c r="D232" s="59">
        <v>8</v>
      </c>
      <c r="E232" s="46">
        <f t="shared" si="26"/>
        <v>17</v>
      </c>
      <c r="F232" s="46">
        <f t="shared" si="26"/>
        <v>229</v>
      </c>
      <c r="G232" s="83">
        <v>413.4</v>
      </c>
      <c r="H232" s="79">
        <f t="shared" si="23"/>
        <v>17.309057999999997</v>
      </c>
    </row>
    <row r="233" spans="2:8" x14ac:dyDescent="0.35">
      <c r="B233" s="75">
        <f t="shared" si="25"/>
        <v>18</v>
      </c>
      <c r="C233" s="59"/>
      <c r="D233" s="59">
        <v>8</v>
      </c>
      <c r="E233" s="46">
        <f t="shared" ref="E233:F248" si="27">E232+1</f>
        <v>18</v>
      </c>
      <c r="F233" s="46">
        <f t="shared" si="27"/>
        <v>230</v>
      </c>
      <c r="G233" s="83">
        <v>454.2</v>
      </c>
      <c r="H233" s="79">
        <f t="shared" si="23"/>
        <v>19.017353999999997</v>
      </c>
    </row>
    <row r="234" spans="2:8" x14ac:dyDescent="0.35">
      <c r="B234" s="75">
        <f t="shared" si="25"/>
        <v>19</v>
      </c>
      <c r="C234" s="59"/>
      <c r="D234" s="59">
        <v>8</v>
      </c>
      <c r="E234" s="46">
        <f t="shared" si="27"/>
        <v>19</v>
      </c>
      <c r="F234" s="46">
        <f t="shared" si="27"/>
        <v>231</v>
      </c>
      <c r="G234" s="83">
        <v>411.8</v>
      </c>
      <c r="H234" s="79">
        <f t="shared" si="23"/>
        <v>17.242065999999998</v>
      </c>
    </row>
    <row r="235" spans="2:8" x14ac:dyDescent="0.35">
      <c r="B235" s="75">
        <f t="shared" si="25"/>
        <v>20</v>
      </c>
      <c r="C235" s="59"/>
      <c r="D235" s="59">
        <v>8</v>
      </c>
      <c r="E235" s="46">
        <f t="shared" si="27"/>
        <v>20</v>
      </c>
      <c r="F235" s="46">
        <f t="shared" si="27"/>
        <v>232</v>
      </c>
      <c r="G235" s="83">
        <v>426.6</v>
      </c>
      <c r="H235" s="79">
        <f t="shared" si="23"/>
        <v>17.861742</v>
      </c>
    </row>
    <row r="236" spans="2:8" x14ac:dyDescent="0.35">
      <c r="B236" s="75">
        <f t="shared" si="25"/>
        <v>21</v>
      </c>
      <c r="C236" s="59"/>
      <c r="D236" s="59">
        <v>8</v>
      </c>
      <c r="E236" s="46">
        <f t="shared" si="27"/>
        <v>21</v>
      </c>
      <c r="F236" s="46">
        <f t="shared" si="27"/>
        <v>233</v>
      </c>
      <c r="G236" s="83">
        <v>470.4</v>
      </c>
      <c r="H236" s="79">
        <f t="shared" si="23"/>
        <v>19.695647999999998</v>
      </c>
    </row>
    <row r="237" spans="2:8" x14ac:dyDescent="0.35">
      <c r="B237" s="75">
        <f t="shared" si="25"/>
        <v>22</v>
      </c>
      <c r="C237" s="59"/>
      <c r="D237" s="59">
        <v>8</v>
      </c>
      <c r="E237" s="46">
        <f t="shared" si="27"/>
        <v>22</v>
      </c>
      <c r="F237" s="46">
        <f t="shared" si="27"/>
        <v>234</v>
      </c>
      <c r="G237" s="83">
        <v>457.2</v>
      </c>
      <c r="H237" s="79">
        <f t="shared" si="23"/>
        <v>19.142963999999999</v>
      </c>
    </row>
    <row r="238" spans="2:8" x14ac:dyDescent="0.35">
      <c r="B238" s="75">
        <f t="shared" si="25"/>
        <v>23</v>
      </c>
      <c r="C238" s="59"/>
      <c r="D238" s="59">
        <v>8</v>
      </c>
      <c r="E238" s="46">
        <f t="shared" si="27"/>
        <v>23</v>
      </c>
      <c r="F238" s="46">
        <f t="shared" si="27"/>
        <v>235</v>
      </c>
      <c r="G238" s="83">
        <v>437.25</v>
      </c>
      <c r="H238" s="79">
        <f t="shared" si="23"/>
        <v>18.307657499999998</v>
      </c>
    </row>
    <row r="239" spans="2:8" x14ac:dyDescent="0.35">
      <c r="B239" s="75">
        <f t="shared" si="25"/>
        <v>24</v>
      </c>
      <c r="C239" s="59"/>
      <c r="D239" s="59">
        <v>8</v>
      </c>
      <c r="E239" s="46">
        <f t="shared" si="27"/>
        <v>24</v>
      </c>
      <c r="F239" s="46">
        <f t="shared" si="27"/>
        <v>236</v>
      </c>
      <c r="G239" s="83">
        <v>446.6</v>
      </c>
      <c r="H239" s="79">
        <f t="shared" si="23"/>
        <v>18.699141999999998</v>
      </c>
    </row>
    <row r="240" spans="2:8" x14ac:dyDescent="0.35">
      <c r="B240" s="75">
        <f t="shared" si="25"/>
        <v>25</v>
      </c>
      <c r="C240" s="59"/>
      <c r="D240" s="59">
        <v>8</v>
      </c>
      <c r="E240" s="46">
        <f t="shared" si="27"/>
        <v>25</v>
      </c>
      <c r="F240" s="46">
        <f t="shared" si="27"/>
        <v>237</v>
      </c>
      <c r="G240" s="83">
        <v>433.35</v>
      </c>
      <c r="H240" s="79">
        <f t="shared" si="23"/>
        <v>18.144364499999998</v>
      </c>
    </row>
    <row r="241" spans="2:8" x14ac:dyDescent="0.35">
      <c r="B241" s="75">
        <f t="shared" si="25"/>
        <v>26</v>
      </c>
      <c r="C241" s="59"/>
      <c r="D241" s="59">
        <v>8</v>
      </c>
      <c r="E241" s="46">
        <f t="shared" si="27"/>
        <v>26</v>
      </c>
      <c r="F241" s="46">
        <f t="shared" si="27"/>
        <v>238</v>
      </c>
      <c r="G241" s="83">
        <v>442.8</v>
      </c>
      <c r="H241" s="79">
        <f t="shared" si="23"/>
        <v>18.540036000000001</v>
      </c>
    </row>
    <row r="242" spans="2:8" x14ac:dyDescent="0.35">
      <c r="B242" s="75">
        <f t="shared" si="25"/>
        <v>27</v>
      </c>
      <c r="C242" s="59"/>
      <c r="D242" s="59">
        <v>8</v>
      </c>
      <c r="E242" s="46">
        <f t="shared" si="27"/>
        <v>27</v>
      </c>
      <c r="F242" s="46">
        <f t="shared" si="27"/>
        <v>239</v>
      </c>
      <c r="G242" s="83">
        <v>456</v>
      </c>
      <c r="H242" s="79">
        <f t="shared" si="23"/>
        <v>19.09272</v>
      </c>
    </row>
    <row r="243" spans="2:8" x14ac:dyDescent="0.35">
      <c r="B243" s="75">
        <f t="shared" si="25"/>
        <v>28</v>
      </c>
      <c r="C243" s="59"/>
      <c r="D243" s="59">
        <v>8</v>
      </c>
      <c r="E243" s="46">
        <f t="shared" si="27"/>
        <v>28</v>
      </c>
      <c r="F243" s="46">
        <f t="shared" si="27"/>
        <v>240</v>
      </c>
      <c r="G243" s="83">
        <v>463.5</v>
      </c>
      <c r="H243" s="79">
        <f t="shared" si="23"/>
        <v>19.406744999999997</v>
      </c>
    </row>
    <row r="244" spans="2:8" x14ac:dyDescent="0.35">
      <c r="B244" s="75">
        <f t="shared" si="25"/>
        <v>29</v>
      </c>
      <c r="C244" s="59"/>
      <c r="D244" s="59">
        <v>8</v>
      </c>
      <c r="E244" s="46">
        <f t="shared" si="27"/>
        <v>29</v>
      </c>
      <c r="F244" s="46">
        <f t="shared" si="27"/>
        <v>241</v>
      </c>
      <c r="G244" s="83">
        <v>459</v>
      </c>
      <c r="H244" s="79">
        <f t="shared" si="23"/>
        <v>19.218329999999998</v>
      </c>
    </row>
    <row r="245" spans="2:8" x14ac:dyDescent="0.35">
      <c r="B245" s="75">
        <f t="shared" si="25"/>
        <v>30</v>
      </c>
      <c r="C245" s="59"/>
      <c r="D245" s="59">
        <v>8</v>
      </c>
      <c r="E245" s="46">
        <f t="shared" si="27"/>
        <v>30</v>
      </c>
      <c r="F245" s="46">
        <f t="shared" si="27"/>
        <v>242</v>
      </c>
      <c r="G245" s="83">
        <v>458.4</v>
      </c>
      <c r="H245" s="79">
        <f t="shared" si="23"/>
        <v>19.193207999999998</v>
      </c>
    </row>
    <row r="246" spans="2:8" x14ac:dyDescent="0.35">
      <c r="B246" s="75">
        <f t="shared" si="25"/>
        <v>31</v>
      </c>
      <c r="C246" s="59"/>
      <c r="D246" s="60">
        <v>8</v>
      </c>
      <c r="E246" s="60">
        <f t="shared" si="27"/>
        <v>31</v>
      </c>
      <c r="F246" s="46">
        <f t="shared" si="27"/>
        <v>243</v>
      </c>
      <c r="G246" s="83">
        <v>449.4</v>
      </c>
      <c r="H246" s="79">
        <f t="shared" si="23"/>
        <v>18.816377999999997</v>
      </c>
    </row>
    <row r="247" spans="2:8" x14ac:dyDescent="0.35">
      <c r="B247" s="75" t="s">
        <v>38</v>
      </c>
      <c r="C247" s="59"/>
      <c r="D247" s="59">
        <v>9</v>
      </c>
      <c r="E247" s="46">
        <v>1</v>
      </c>
      <c r="F247" s="46">
        <f t="shared" si="27"/>
        <v>244</v>
      </c>
      <c r="G247" s="83">
        <v>454.5</v>
      </c>
      <c r="H247" s="79">
        <f t="shared" si="23"/>
        <v>19.029914999999999</v>
      </c>
    </row>
    <row r="248" spans="2:8" x14ac:dyDescent="0.35">
      <c r="B248" s="75">
        <f t="shared" ref="B248:B276" si="28">B247+1</f>
        <v>2</v>
      </c>
      <c r="C248" s="59"/>
      <c r="D248" s="59">
        <v>9</v>
      </c>
      <c r="E248" s="46">
        <f t="shared" ref="E248:F263" si="29">E247+1</f>
        <v>2</v>
      </c>
      <c r="F248" s="46">
        <f t="shared" si="27"/>
        <v>245</v>
      </c>
      <c r="G248" s="83">
        <v>441.9</v>
      </c>
      <c r="H248" s="79">
        <f t="shared" si="23"/>
        <v>18.502352999999999</v>
      </c>
    </row>
    <row r="249" spans="2:8" x14ac:dyDescent="0.35">
      <c r="B249" s="75">
        <f t="shared" si="28"/>
        <v>3</v>
      </c>
      <c r="C249" s="59"/>
      <c r="D249" s="59">
        <v>9</v>
      </c>
      <c r="E249" s="46">
        <f t="shared" si="29"/>
        <v>3</v>
      </c>
      <c r="F249" s="46">
        <f t="shared" si="29"/>
        <v>246</v>
      </c>
      <c r="G249" s="83">
        <v>440.4</v>
      </c>
      <c r="H249" s="79">
        <f t="shared" si="23"/>
        <v>18.439547999999998</v>
      </c>
    </row>
    <row r="250" spans="2:8" x14ac:dyDescent="0.35">
      <c r="B250" s="75">
        <f t="shared" si="28"/>
        <v>4</v>
      </c>
      <c r="C250" s="59"/>
      <c r="D250" s="59">
        <v>9</v>
      </c>
      <c r="E250" s="46">
        <f t="shared" si="29"/>
        <v>4</v>
      </c>
      <c r="F250" s="46">
        <f t="shared" si="29"/>
        <v>247</v>
      </c>
      <c r="G250" s="83">
        <v>413.1</v>
      </c>
      <c r="H250" s="79">
        <f t="shared" si="23"/>
        <v>17.296496999999999</v>
      </c>
    </row>
    <row r="251" spans="2:8" x14ac:dyDescent="0.35">
      <c r="B251" s="75">
        <f t="shared" si="28"/>
        <v>5</v>
      </c>
      <c r="C251" s="59"/>
      <c r="D251" s="59">
        <v>9</v>
      </c>
      <c r="E251" s="46">
        <f t="shared" si="29"/>
        <v>5</v>
      </c>
      <c r="F251" s="46">
        <f t="shared" si="29"/>
        <v>248</v>
      </c>
      <c r="G251" s="83">
        <v>404.6</v>
      </c>
      <c r="H251" s="79">
        <f t="shared" si="23"/>
        <v>16.940601999999998</v>
      </c>
    </row>
    <row r="252" spans="2:8" x14ac:dyDescent="0.35">
      <c r="B252" s="75">
        <f t="shared" si="28"/>
        <v>6</v>
      </c>
      <c r="C252" s="59"/>
      <c r="D252" s="59">
        <v>9</v>
      </c>
      <c r="E252" s="46">
        <f t="shared" si="29"/>
        <v>6</v>
      </c>
      <c r="F252" s="46">
        <f t="shared" si="29"/>
        <v>249</v>
      </c>
      <c r="G252" s="83">
        <v>381</v>
      </c>
      <c r="H252" s="79">
        <f t="shared" si="23"/>
        <v>15.95247</v>
      </c>
    </row>
    <row r="253" spans="2:8" x14ac:dyDescent="0.35">
      <c r="B253" s="75">
        <f t="shared" si="28"/>
        <v>7</v>
      </c>
      <c r="C253" s="59"/>
      <c r="D253" s="59">
        <v>9</v>
      </c>
      <c r="E253" s="46">
        <f t="shared" si="29"/>
        <v>7</v>
      </c>
      <c r="F253" s="46">
        <f t="shared" si="29"/>
        <v>250</v>
      </c>
      <c r="G253" s="83">
        <v>317.10000000000002</v>
      </c>
      <c r="H253" s="79">
        <f t="shared" si="23"/>
        <v>13.276977</v>
      </c>
    </row>
    <row r="254" spans="2:8" x14ac:dyDescent="0.35">
      <c r="B254" s="75">
        <f t="shared" si="28"/>
        <v>8</v>
      </c>
      <c r="C254" s="59"/>
      <c r="D254" s="59">
        <v>9</v>
      </c>
      <c r="E254" s="46">
        <f t="shared" si="29"/>
        <v>8</v>
      </c>
      <c r="F254" s="46">
        <f t="shared" si="29"/>
        <v>251</v>
      </c>
      <c r="G254" s="83">
        <v>321</v>
      </c>
      <c r="H254" s="79">
        <f t="shared" si="23"/>
        <v>13.44027</v>
      </c>
    </row>
    <row r="255" spans="2:8" x14ac:dyDescent="0.35">
      <c r="B255" s="75">
        <f t="shared" si="28"/>
        <v>9</v>
      </c>
      <c r="C255" s="59"/>
      <c r="D255" s="59">
        <v>9</v>
      </c>
      <c r="E255" s="46">
        <f t="shared" si="29"/>
        <v>9</v>
      </c>
      <c r="F255" s="46">
        <f t="shared" si="29"/>
        <v>252</v>
      </c>
      <c r="G255" s="83">
        <v>399.5</v>
      </c>
      <c r="H255" s="79">
        <f t="shared" si="23"/>
        <v>16.727065</v>
      </c>
    </row>
    <row r="256" spans="2:8" x14ac:dyDescent="0.35">
      <c r="B256" s="75">
        <f t="shared" si="28"/>
        <v>10</v>
      </c>
      <c r="C256" s="59"/>
      <c r="D256" s="59">
        <v>9</v>
      </c>
      <c r="E256" s="46">
        <f t="shared" si="29"/>
        <v>10</v>
      </c>
      <c r="F256" s="46">
        <f t="shared" si="29"/>
        <v>253</v>
      </c>
      <c r="G256" s="83">
        <v>303.10000000000002</v>
      </c>
      <c r="H256" s="79">
        <f t="shared" si="23"/>
        <v>12.690797</v>
      </c>
    </row>
    <row r="257" spans="2:8" x14ac:dyDescent="0.35">
      <c r="B257" s="75">
        <f t="shared" si="28"/>
        <v>11</v>
      </c>
      <c r="C257" s="59"/>
      <c r="D257" s="59">
        <v>9</v>
      </c>
      <c r="E257" s="46">
        <f t="shared" si="29"/>
        <v>11</v>
      </c>
      <c r="F257" s="46">
        <f t="shared" si="29"/>
        <v>254</v>
      </c>
      <c r="G257" s="83">
        <v>360.45</v>
      </c>
      <c r="H257" s="79">
        <f t="shared" si="23"/>
        <v>15.092041499999999</v>
      </c>
    </row>
    <row r="258" spans="2:8" x14ac:dyDescent="0.35">
      <c r="B258" s="75">
        <f t="shared" si="28"/>
        <v>12</v>
      </c>
      <c r="C258" s="59"/>
      <c r="D258" s="59">
        <v>9</v>
      </c>
      <c r="E258" s="46">
        <f t="shared" si="29"/>
        <v>12</v>
      </c>
      <c r="F258" s="46">
        <f t="shared" si="29"/>
        <v>255</v>
      </c>
      <c r="G258" s="83">
        <v>388.8</v>
      </c>
      <c r="H258" s="79">
        <f t="shared" si="23"/>
        <v>16.279056000000001</v>
      </c>
    </row>
    <row r="259" spans="2:8" x14ac:dyDescent="0.35">
      <c r="B259" s="75">
        <f t="shared" si="28"/>
        <v>13</v>
      </c>
      <c r="C259" s="59"/>
      <c r="D259" s="59">
        <v>9</v>
      </c>
      <c r="E259" s="46">
        <f t="shared" si="29"/>
        <v>13</v>
      </c>
      <c r="F259" s="46">
        <f t="shared" si="29"/>
        <v>256</v>
      </c>
      <c r="G259" s="83">
        <v>396.6</v>
      </c>
      <c r="H259" s="79">
        <f t="shared" si="23"/>
        <v>16.605642</v>
      </c>
    </row>
    <row r="260" spans="2:8" x14ac:dyDescent="0.35">
      <c r="B260" s="75">
        <f t="shared" si="28"/>
        <v>14</v>
      </c>
      <c r="C260" s="59"/>
      <c r="D260" s="59">
        <v>9</v>
      </c>
      <c r="E260" s="46">
        <f t="shared" si="29"/>
        <v>14</v>
      </c>
      <c r="F260" s="46">
        <f t="shared" si="29"/>
        <v>257</v>
      </c>
      <c r="G260" s="83">
        <v>357</v>
      </c>
      <c r="H260" s="79">
        <f t="shared" ref="H260:H323" si="30">G260*0.04187</f>
        <v>14.94759</v>
      </c>
    </row>
    <row r="261" spans="2:8" x14ac:dyDescent="0.35">
      <c r="B261" s="75">
        <f t="shared" si="28"/>
        <v>15</v>
      </c>
      <c r="C261" s="59"/>
      <c r="D261" s="59">
        <v>9</v>
      </c>
      <c r="E261" s="46">
        <f t="shared" si="29"/>
        <v>15</v>
      </c>
      <c r="F261" s="46">
        <f t="shared" si="29"/>
        <v>258</v>
      </c>
      <c r="G261" s="83">
        <v>308.39999999999998</v>
      </c>
      <c r="H261" s="79">
        <f t="shared" si="30"/>
        <v>12.912707999999999</v>
      </c>
    </row>
    <row r="262" spans="2:8" x14ac:dyDescent="0.35">
      <c r="B262" s="75">
        <f t="shared" si="28"/>
        <v>16</v>
      </c>
      <c r="C262" s="59"/>
      <c r="D262" s="59">
        <v>9</v>
      </c>
      <c r="E262" s="46">
        <f t="shared" si="29"/>
        <v>16</v>
      </c>
      <c r="F262" s="46">
        <f t="shared" si="29"/>
        <v>259</v>
      </c>
      <c r="G262" s="83">
        <v>414</v>
      </c>
      <c r="H262" s="79">
        <f t="shared" si="30"/>
        <v>17.33418</v>
      </c>
    </row>
    <row r="263" spans="2:8" x14ac:dyDescent="0.35">
      <c r="B263" s="75">
        <f t="shared" si="28"/>
        <v>17</v>
      </c>
      <c r="C263" s="59"/>
      <c r="D263" s="59">
        <v>9</v>
      </c>
      <c r="E263" s="46">
        <f t="shared" si="29"/>
        <v>17</v>
      </c>
      <c r="F263" s="46">
        <f t="shared" si="29"/>
        <v>260</v>
      </c>
      <c r="G263" s="83">
        <v>448.5</v>
      </c>
      <c r="H263" s="79">
        <f t="shared" si="30"/>
        <v>18.778694999999999</v>
      </c>
    </row>
    <row r="264" spans="2:8" x14ac:dyDescent="0.35">
      <c r="B264" s="75">
        <f t="shared" si="28"/>
        <v>18</v>
      </c>
      <c r="C264" s="59"/>
      <c r="D264" s="59">
        <v>9</v>
      </c>
      <c r="E264" s="46">
        <f t="shared" ref="E264:F279" si="31">E263+1</f>
        <v>18</v>
      </c>
      <c r="F264" s="46">
        <f t="shared" si="31"/>
        <v>261</v>
      </c>
      <c r="G264" s="83">
        <v>415.05</v>
      </c>
      <c r="H264" s="79">
        <f t="shared" si="30"/>
        <v>17.3781435</v>
      </c>
    </row>
    <row r="265" spans="2:8" x14ac:dyDescent="0.35">
      <c r="B265" s="75">
        <f t="shared" si="28"/>
        <v>19</v>
      </c>
      <c r="C265" s="59"/>
      <c r="D265" s="59">
        <v>9</v>
      </c>
      <c r="E265" s="46">
        <f t="shared" si="31"/>
        <v>19</v>
      </c>
      <c r="F265" s="46">
        <f t="shared" si="31"/>
        <v>262</v>
      </c>
      <c r="G265" s="83">
        <v>401.4</v>
      </c>
      <c r="H265" s="79">
        <f t="shared" si="30"/>
        <v>16.806617999999997</v>
      </c>
    </row>
    <row r="266" spans="2:8" x14ac:dyDescent="0.35">
      <c r="B266" s="75">
        <f t="shared" si="28"/>
        <v>20</v>
      </c>
      <c r="C266" s="59"/>
      <c r="D266" s="59">
        <v>9</v>
      </c>
      <c r="E266" s="46">
        <f t="shared" si="31"/>
        <v>20</v>
      </c>
      <c r="F266" s="46">
        <f t="shared" si="31"/>
        <v>263</v>
      </c>
      <c r="G266" s="83">
        <v>278.7</v>
      </c>
      <c r="H266" s="79">
        <f t="shared" si="30"/>
        <v>11.669168999999998</v>
      </c>
    </row>
    <row r="267" spans="2:8" x14ac:dyDescent="0.35">
      <c r="B267" s="75">
        <f t="shared" si="28"/>
        <v>21</v>
      </c>
      <c r="C267" s="59"/>
      <c r="D267" s="59">
        <v>9</v>
      </c>
      <c r="E267" s="46">
        <f t="shared" si="31"/>
        <v>21</v>
      </c>
      <c r="F267" s="46">
        <f t="shared" si="31"/>
        <v>264</v>
      </c>
      <c r="G267" s="83">
        <v>358.8</v>
      </c>
      <c r="H267" s="79">
        <f t="shared" si="30"/>
        <v>15.022955999999999</v>
      </c>
    </row>
    <row r="268" spans="2:8" x14ac:dyDescent="0.35">
      <c r="B268" s="75">
        <f t="shared" si="28"/>
        <v>22</v>
      </c>
      <c r="C268" s="59"/>
      <c r="D268" s="59">
        <v>9</v>
      </c>
      <c r="E268" s="46">
        <f t="shared" si="31"/>
        <v>22</v>
      </c>
      <c r="F268" s="46">
        <f t="shared" si="31"/>
        <v>265</v>
      </c>
      <c r="G268" s="83">
        <v>397.5</v>
      </c>
      <c r="H268" s="79">
        <f t="shared" si="30"/>
        <v>16.643324999999997</v>
      </c>
    </row>
    <row r="269" spans="2:8" x14ac:dyDescent="0.35">
      <c r="B269" s="75">
        <f t="shared" si="28"/>
        <v>23</v>
      </c>
      <c r="C269" s="59"/>
      <c r="D269" s="59">
        <v>9</v>
      </c>
      <c r="E269" s="46">
        <f t="shared" si="31"/>
        <v>23</v>
      </c>
      <c r="F269" s="46">
        <f t="shared" si="31"/>
        <v>266</v>
      </c>
      <c r="G269" s="83">
        <v>400.8</v>
      </c>
      <c r="H269" s="79">
        <f t="shared" si="30"/>
        <v>16.781496000000001</v>
      </c>
    </row>
    <row r="270" spans="2:8" x14ac:dyDescent="0.35">
      <c r="B270" s="75">
        <f t="shared" si="28"/>
        <v>24</v>
      </c>
      <c r="C270" s="59"/>
      <c r="D270" s="59">
        <v>9</v>
      </c>
      <c r="E270" s="46">
        <f t="shared" si="31"/>
        <v>24</v>
      </c>
      <c r="F270" s="46">
        <f t="shared" si="31"/>
        <v>267</v>
      </c>
      <c r="G270" s="83">
        <v>382.2</v>
      </c>
      <c r="H270" s="79">
        <f t="shared" si="30"/>
        <v>16.002713999999997</v>
      </c>
    </row>
    <row r="271" spans="2:8" x14ac:dyDescent="0.35">
      <c r="B271" s="75">
        <f t="shared" si="28"/>
        <v>25</v>
      </c>
      <c r="C271" s="59"/>
      <c r="D271" s="59">
        <v>9</v>
      </c>
      <c r="E271" s="46">
        <f t="shared" si="31"/>
        <v>25</v>
      </c>
      <c r="F271" s="46">
        <f t="shared" si="31"/>
        <v>268</v>
      </c>
      <c r="G271" s="83">
        <v>373.2</v>
      </c>
      <c r="H271" s="79">
        <f t="shared" si="30"/>
        <v>15.625883999999999</v>
      </c>
    </row>
    <row r="272" spans="2:8" x14ac:dyDescent="0.35">
      <c r="B272" s="75">
        <f t="shared" si="28"/>
        <v>26</v>
      </c>
      <c r="C272" s="59"/>
      <c r="D272" s="59">
        <v>9</v>
      </c>
      <c r="E272" s="46">
        <f t="shared" si="31"/>
        <v>26</v>
      </c>
      <c r="F272" s="46">
        <f t="shared" si="31"/>
        <v>269</v>
      </c>
      <c r="G272" s="83">
        <v>386.4</v>
      </c>
      <c r="H272" s="79">
        <f t="shared" si="30"/>
        <v>16.178567999999999</v>
      </c>
    </row>
    <row r="273" spans="2:8" x14ac:dyDescent="0.35">
      <c r="B273" s="75">
        <f t="shared" si="28"/>
        <v>27</v>
      </c>
      <c r="C273" s="59"/>
      <c r="D273" s="59">
        <v>9</v>
      </c>
      <c r="E273" s="46">
        <f t="shared" si="31"/>
        <v>27</v>
      </c>
      <c r="F273" s="46">
        <f t="shared" si="31"/>
        <v>270</v>
      </c>
      <c r="G273" s="83">
        <v>381</v>
      </c>
      <c r="H273" s="79">
        <f t="shared" si="30"/>
        <v>15.95247</v>
      </c>
    </row>
    <row r="274" spans="2:8" x14ac:dyDescent="0.35">
      <c r="B274" s="75">
        <f t="shared" si="28"/>
        <v>28</v>
      </c>
      <c r="C274" s="59"/>
      <c r="D274" s="59">
        <v>9</v>
      </c>
      <c r="E274" s="46">
        <f t="shared" si="31"/>
        <v>28</v>
      </c>
      <c r="F274" s="46">
        <f t="shared" si="31"/>
        <v>271</v>
      </c>
      <c r="G274" s="83">
        <v>375</v>
      </c>
      <c r="H274" s="79">
        <f t="shared" si="30"/>
        <v>15.70125</v>
      </c>
    </row>
    <row r="275" spans="2:8" x14ac:dyDescent="0.35">
      <c r="B275" s="75">
        <f t="shared" si="28"/>
        <v>29</v>
      </c>
      <c r="C275" s="59"/>
      <c r="D275" s="59">
        <v>9</v>
      </c>
      <c r="E275" s="46">
        <f t="shared" si="31"/>
        <v>29</v>
      </c>
      <c r="F275" s="46">
        <f t="shared" si="31"/>
        <v>272</v>
      </c>
      <c r="G275" s="83">
        <v>367.8</v>
      </c>
      <c r="H275" s="79">
        <f t="shared" si="30"/>
        <v>15.399785999999999</v>
      </c>
    </row>
    <row r="276" spans="2:8" x14ac:dyDescent="0.35">
      <c r="B276" s="75">
        <f t="shared" si="28"/>
        <v>30</v>
      </c>
      <c r="C276" s="59"/>
      <c r="D276" s="60">
        <v>9</v>
      </c>
      <c r="E276" s="60">
        <f t="shared" si="31"/>
        <v>30</v>
      </c>
      <c r="F276" s="46">
        <f t="shared" si="31"/>
        <v>273</v>
      </c>
      <c r="G276" s="83">
        <v>352.8</v>
      </c>
      <c r="H276" s="79">
        <f t="shared" si="30"/>
        <v>14.771735999999999</v>
      </c>
    </row>
    <row r="277" spans="2:8" x14ac:dyDescent="0.35">
      <c r="B277" s="75" t="s">
        <v>38</v>
      </c>
      <c r="C277" s="59"/>
      <c r="D277" s="59">
        <v>10</v>
      </c>
      <c r="E277" s="46">
        <v>1</v>
      </c>
      <c r="F277" s="46">
        <f t="shared" si="31"/>
        <v>274</v>
      </c>
      <c r="G277" s="83">
        <v>322.8</v>
      </c>
      <c r="H277" s="79">
        <f t="shared" si="30"/>
        <v>13.515635999999999</v>
      </c>
    </row>
    <row r="278" spans="2:8" x14ac:dyDescent="0.35">
      <c r="B278" s="75">
        <f t="shared" ref="B278:B307" si="32">B277+1</f>
        <v>2</v>
      </c>
      <c r="C278" s="59"/>
      <c r="D278" s="59">
        <v>10</v>
      </c>
      <c r="E278" s="46">
        <f t="shared" ref="E278:F293" si="33">E277+1</f>
        <v>2</v>
      </c>
      <c r="F278" s="46">
        <f t="shared" si="31"/>
        <v>275</v>
      </c>
      <c r="G278" s="83">
        <v>333.6</v>
      </c>
      <c r="H278" s="79">
        <f t="shared" si="30"/>
        <v>13.967832</v>
      </c>
    </row>
    <row r="279" spans="2:8" x14ac:dyDescent="0.35">
      <c r="B279" s="75">
        <f t="shared" si="32"/>
        <v>3</v>
      </c>
      <c r="C279" s="59"/>
      <c r="D279" s="59">
        <v>10</v>
      </c>
      <c r="E279" s="46">
        <f t="shared" si="33"/>
        <v>3</v>
      </c>
      <c r="F279" s="46">
        <f t="shared" si="31"/>
        <v>276</v>
      </c>
      <c r="G279" s="83">
        <v>320.39999999999998</v>
      </c>
      <c r="H279" s="79">
        <f t="shared" si="30"/>
        <v>13.415147999999999</v>
      </c>
    </row>
    <row r="280" spans="2:8" x14ac:dyDescent="0.35">
      <c r="B280" s="75">
        <f t="shared" si="32"/>
        <v>4</v>
      </c>
      <c r="C280" s="59"/>
      <c r="D280" s="59">
        <v>10</v>
      </c>
      <c r="E280" s="46">
        <f t="shared" si="33"/>
        <v>4</v>
      </c>
      <c r="F280" s="46">
        <f t="shared" si="33"/>
        <v>277</v>
      </c>
      <c r="G280" s="83">
        <v>230.4</v>
      </c>
      <c r="H280" s="79">
        <f t="shared" si="30"/>
        <v>9.6468480000000003</v>
      </c>
    </row>
    <row r="281" spans="2:8" x14ac:dyDescent="0.35">
      <c r="B281" s="75">
        <f t="shared" si="32"/>
        <v>5</v>
      </c>
      <c r="C281" s="59"/>
      <c r="D281" s="59">
        <v>10</v>
      </c>
      <c r="E281" s="46">
        <f t="shared" si="33"/>
        <v>5</v>
      </c>
      <c r="F281" s="46">
        <f t="shared" si="33"/>
        <v>278</v>
      </c>
      <c r="G281" s="83">
        <v>329.4</v>
      </c>
      <c r="H281" s="79">
        <f t="shared" si="30"/>
        <v>13.791977999999999</v>
      </c>
    </row>
    <row r="282" spans="2:8" x14ac:dyDescent="0.35">
      <c r="B282" s="75">
        <f t="shared" si="32"/>
        <v>6</v>
      </c>
      <c r="C282" s="59"/>
      <c r="D282" s="59">
        <v>10</v>
      </c>
      <c r="E282" s="46">
        <f t="shared" si="33"/>
        <v>6</v>
      </c>
      <c r="F282" s="46">
        <f t="shared" si="33"/>
        <v>279</v>
      </c>
      <c r="G282" s="83">
        <v>230.1</v>
      </c>
      <c r="H282" s="79">
        <f t="shared" si="30"/>
        <v>9.6342869999999987</v>
      </c>
    </row>
    <row r="283" spans="2:8" x14ac:dyDescent="0.35">
      <c r="B283" s="75">
        <f t="shared" si="32"/>
        <v>7</v>
      </c>
      <c r="C283" s="59"/>
      <c r="D283" s="59">
        <v>10</v>
      </c>
      <c r="E283" s="46">
        <f t="shared" si="33"/>
        <v>7</v>
      </c>
      <c r="F283" s="46">
        <f t="shared" si="33"/>
        <v>280</v>
      </c>
      <c r="G283" s="83">
        <v>225.9</v>
      </c>
      <c r="H283" s="79">
        <f t="shared" si="30"/>
        <v>9.4584329999999994</v>
      </c>
    </row>
    <row r="284" spans="2:8" x14ac:dyDescent="0.35">
      <c r="B284" s="75">
        <f t="shared" si="32"/>
        <v>8</v>
      </c>
      <c r="C284" s="59"/>
      <c r="D284" s="59">
        <v>10</v>
      </c>
      <c r="E284" s="46">
        <f t="shared" si="33"/>
        <v>8</v>
      </c>
      <c r="F284" s="46">
        <f t="shared" si="33"/>
        <v>281</v>
      </c>
      <c r="G284" s="83">
        <v>274.95</v>
      </c>
      <c r="H284" s="79">
        <f t="shared" si="30"/>
        <v>11.5121565</v>
      </c>
    </row>
    <row r="285" spans="2:8" x14ac:dyDescent="0.35">
      <c r="B285" s="75">
        <f t="shared" si="32"/>
        <v>9</v>
      </c>
      <c r="C285" s="59"/>
      <c r="D285" s="59">
        <v>10</v>
      </c>
      <c r="E285" s="46">
        <f t="shared" si="33"/>
        <v>9</v>
      </c>
      <c r="F285" s="46">
        <f t="shared" si="33"/>
        <v>282</v>
      </c>
      <c r="G285" s="83">
        <v>213.75</v>
      </c>
      <c r="H285" s="79">
        <f t="shared" si="30"/>
        <v>8.9497124999999986</v>
      </c>
    </row>
    <row r="286" spans="2:8" x14ac:dyDescent="0.35">
      <c r="B286" s="75">
        <f t="shared" si="32"/>
        <v>10</v>
      </c>
      <c r="C286" s="59"/>
      <c r="D286" s="59">
        <v>10</v>
      </c>
      <c r="E286" s="46">
        <f t="shared" si="33"/>
        <v>10</v>
      </c>
      <c r="F286" s="46">
        <f t="shared" si="33"/>
        <v>283</v>
      </c>
      <c r="G286" s="83">
        <v>337.8</v>
      </c>
      <c r="H286" s="79">
        <f t="shared" si="30"/>
        <v>14.143685999999999</v>
      </c>
    </row>
    <row r="287" spans="2:8" x14ac:dyDescent="0.35">
      <c r="B287" s="75">
        <f t="shared" si="32"/>
        <v>11</v>
      </c>
      <c r="C287" s="59"/>
      <c r="D287" s="59">
        <v>10</v>
      </c>
      <c r="E287" s="46">
        <f t="shared" si="33"/>
        <v>11</v>
      </c>
      <c r="F287" s="46">
        <f t="shared" si="33"/>
        <v>284</v>
      </c>
      <c r="G287" s="83">
        <v>213</v>
      </c>
      <c r="H287" s="79">
        <f t="shared" si="30"/>
        <v>8.91831</v>
      </c>
    </row>
    <row r="288" spans="2:8" x14ac:dyDescent="0.35">
      <c r="B288" s="75">
        <f t="shared" si="32"/>
        <v>12</v>
      </c>
      <c r="C288" s="59"/>
      <c r="D288" s="59">
        <v>10</v>
      </c>
      <c r="E288" s="46">
        <f t="shared" si="33"/>
        <v>12</v>
      </c>
      <c r="F288" s="46">
        <f t="shared" si="33"/>
        <v>285</v>
      </c>
      <c r="G288" s="83">
        <v>340.5</v>
      </c>
      <c r="H288" s="79">
        <f t="shared" si="30"/>
        <v>14.256734999999999</v>
      </c>
    </row>
    <row r="289" spans="2:8" x14ac:dyDescent="0.35">
      <c r="B289" s="75">
        <f t="shared" si="32"/>
        <v>13</v>
      </c>
      <c r="C289" s="59"/>
      <c r="D289" s="59">
        <v>10</v>
      </c>
      <c r="E289" s="46">
        <f t="shared" si="33"/>
        <v>13</v>
      </c>
      <c r="F289" s="46">
        <f t="shared" si="33"/>
        <v>286</v>
      </c>
      <c r="G289" s="83">
        <v>337.95</v>
      </c>
      <c r="H289" s="79">
        <f t="shared" si="30"/>
        <v>14.149966499999998</v>
      </c>
    </row>
    <row r="290" spans="2:8" x14ac:dyDescent="0.35">
      <c r="B290" s="75">
        <f t="shared" si="32"/>
        <v>14</v>
      </c>
      <c r="C290" s="59"/>
      <c r="D290" s="59">
        <v>10</v>
      </c>
      <c r="E290" s="46">
        <f t="shared" si="33"/>
        <v>14</v>
      </c>
      <c r="F290" s="46">
        <f t="shared" si="33"/>
        <v>287</v>
      </c>
      <c r="G290" s="83">
        <v>346.05</v>
      </c>
      <c r="H290" s="79">
        <f t="shared" si="30"/>
        <v>14.4891135</v>
      </c>
    </row>
    <row r="291" spans="2:8" x14ac:dyDescent="0.35">
      <c r="B291" s="75">
        <f t="shared" si="32"/>
        <v>15</v>
      </c>
      <c r="C291" s="59"/>
      <c r="D291" s="59">
        <v>10</v>
      </c>
      <c r="E291" s="46">
        <f t="shared" si="33"/>
        <v>15</v>
      </c>
      <c r="F291" s="46">
        <f t="shared" si="33"/>
        <v>288</v>
      </c>
      <c r="G291" s="83">
        <v>238.5</v>
      </c>
      <c r="H291" s="79">
        <f t="shared" si="30"/>
        <v>9.9859949999999991</v>
      </c>
    </row>
    <row r="292" spans="2:8" x14ac:dyDescent="0.35">
      <c r="B292" s="75">
        <f t="shared" si="32"/>
        <v>16</v>
      </c>
      <c r="C292" s="59"/>
      <c r="D292" s="59">
        <v>10</v>
      </c>
      <c r="E292" s="46">
        <f t="shared" si="33"/>
        <v>16</v>
      </c>
      <c r="F292" s="46">
        <f t="shared" si="33"/>
        <v>289</v>
      </c>
      <c r="G292" s="83">
        <v>309.45</v>
      </c>
      <c r="H292" s="79">
        <f t="shared" si="30"/>
        <v>12.956671499999999</v>
      </c>
    </row>
    <row r="293" spans="2:8" x14ac:dyDescent="0.35">
      <c r="B293" s="75">
        <f t="shared" si="32"/>
        <v>17</v>
      </c>
      <c r="C293" s="59"/>
      <c r="D293" s="59">
        <v>10</v>
      </c>
      <c r="E293" s="46">
        <f t="shared" si="33"/>
        <v>17</v>
      </c>
      <c r="F293" s="46">
        <f t="shared" si="33"/>
        <v>290</v>
      </c>
      <c r="G293" s="83">
        <v>303.89999999999998</v>
      </c>
      <c r="H293" s="79">
        <f t="shared" si="30"/>
        <v>12.724292999999998</v>
      </c>
    </row>
    <row r="294" spans="2:8" x14ac:dyDescent="0.35">
      <c r="B294" s="75">
        <f t="shared" si="32"/>
        <v>18</v>
      </c>
      <c r="C294" s="59"/>
      <c r="D294" s="59">
        <v>10</v>
      </c>
      <c r="E294" s="46">
        <f t="shared" ref="E294:F309" si="34">E293+1</f>
        <v>18</v>
      </c>
      <c r="F294" s="46">
        <f t="shared" si="34"/>
        <v>291</v>
      </c>
      <c r="G294" s="83">
        <v>281.39999999999998</v>
      </c>
      <c r="H294" s="79">
        <f t="shared" si="30"/>
        <v>11.782217999999999</v>
      </c>
    </row>
    <row r="295" spans="2:8" x14ac:dyDescent="0.35">
      <c r="B295" s="75">
        <f t="shared" si="32"/>
        <v>19</v>
      </c>
      <c r="C295" s="59"/>
      <c r="D295" s="59">
        <v>10</v>
      </c>
      <c r="E295" s="46">
        <f t="shared" si="34"/>
        <v>19</v>
      </c>
      <c r="F295" s="46">
        <f t="shared" si="34"/>
        <v>292</v>
      </c>
      <c r="G295" s="83">
        <v>239.6</v>
      </c>
      <c r="H295" s="79">
        <f t="shared" si="30"/>
        <v>10.032051999999998</v>
      </c>
    </row>
    <row r="296" spans="2:8" x14ac:dyDescent="0.35">
      <c r="B296" s="75">
        <f t="shared" si="32"/>
        <v>20</v>
      </c>
      <c r="C296" s="59"/>
      <c r="D296" s="59">
        <v>10</v>
      </c>
      <c r="E296" s="46">
        <f t="shared" si="34"/>
        <v>20</v>
      </c>
      <c r="F296" s="46">
        <f t="shared" si="34"/>
        <v>293</v>
      </c>
      <c r="G296" s="83">
        <v>305.55</v>
      </c>
      <c r="H296" s="79">
        <f t="shared" si="30"/>
        <v>12.793378499999999</v>
      </c>
    </row>
    <row r="297" spans="2:8" x14ac:dyDescent="0.35">
      <c r="B297" s="75">
        <f t="shared" si="32"/>
        <v>21</v>
      </c>
      <c r="C297" s="59"/>
      <c r="D297" s="59">
        <v>10</v>
      </c>
      <c r="E297" s="46">
        <f t="shared" si="34"/>
        <v>21</v>
      </c>
      <c r="F297" s="46">
        <f t="shared" si="34"/>
        <v>294</v>
      </c>
      <c r="G297" s="83">
        <v>287.39999999999998</v>
      </c>
      <c r="H297" s="79">
        <f t="shared" si="30"/>
        <v>12.033437999999999</v>
      </c>
    </row>
    <row r="298" spans="2:8" x14ac:dyDescent="0.35">
      <c r="B298" s="75">
        <f t="shared" si="32"/>
        <v>22</v>
      </c>
      <c r="C298" s="59"/>
      <c r="D298" s="59">
        <v>10</v>
      </c>
      <c r="E298" s="46">
        <f t="shared" si="34"/>
        <v>22</v>
      </c>
      <c r="F298" s="46">
        <f t="shared" si="34"/>
        <v>295</v>
      </c>
      <c r="G298" s="83">
        <v>310.8</v>
      </c>
      <c r="H298" s="79">
        <f t="shared" si="30"/>
        <v>13.013195999999999</v>
      </c>
    </row>
    <row r="299" spans="2:8" x14ac:dyDescent="0.35">
      <c r="B299" s="75">
        <f t="shared" si="32"/>
        <v>23</v>
      </c>
      <c r="C299" s="59"/>
      <c r="D299" s="59">
        <v>10</v>
      </c>
      <c r="E299" s="46">
        <f t="shared" si="34"/>
        <v>23</v>
      </c>
      <c r="F299" s="46">
        <f t="shared" si="34"/>
        <v>296</v>
      </c>
      <c r="G299" s="83">
        <v>243.6</v>
      </c>
      <c r="H299" s="79">
        <f t="shared" si="30"/>
        <v>10.199532</v>
      </c>
    </row>
    <row r="300" spans="2:8" x14ac:dyDescent="0.35">
      <c r="B300" s="75">
        <f t="shared" si="32"/>
        <v>24</v>
      </c>
      <c r="C300" s="59"/>
      <c r="D300" s="59">
        <v>10</v>
      </c>
      <c r="E300" s="46">
        <f t="shared" si="34"/>
        <v>24</v>
      </c>
      <c r="F300" s="46">
        <f t="shared" si="34"/>
        <v>297</v>
      </c>
      <c r="G300" s="83">
        <v>269.10000000000002</v>
      </c>
      <c r="H300" s="79">
        <f t="shared" si="30"/>
        <v>11.267217</v>
      </c>
    </row>
    <row r="301" spans="2:8" x14ac:dyDescent="0.35">
      <c r="B301" s="75">
        <f t="shared" si="32"/>
        <v>25</v>
      </c>
      <c r="C301" s="59"/>
      <c r="D301" s="59">
        <v>10</v>
      </c>
      <c r="E301" s="46">
        <f t="shared" si="34"/>
        <v>25</v>
      </c>
      <c r="F301" s="46">
        <f t="shared" si="34"/>
        <v>298</v>
      </c>
      <c r="G301" s="83">
        <v>189.6</v>
      </c>
      <c r="H301" s="79">
        <f t="shared" si="30"/>
        <v>7.9385519999999996</v>
      </c>
    </row>
    <row r="302" spans="2:8" x14ac:dyDescent="0.35">
      <c r="B302" s="75">
        <f t="shared" si="32"/>
        <v>26</v>
      </c>
      <c r="C302" s="59"/>
      <c r="D302" s="59">
        <v>10</v>
      </c>
      <c r="E302" s="46">
        <f t="shared" si="34"/>
        <v>26</v>
      </c>
      <c r="F302" s="46">
        <f t="shared" si="34"/>
        <v>299</v>
      </c>
      <c r="G302" s="83">
        <v>307.8</v>
      </c>
      <c r="H302" s="79">
        <f t="shared" si="30"/>
        <v>12.887585999999999</v>
      </c>
    </row>
    <row r="303" spans="2:8" x14ac:dyDescent="0.35">
      <c r="B303" s="75">
        <f t="shared" si="32"/>
        <v>27</v>
      </c>
      <c r="C303" s="59"/>
      <c r="D303" s="59">
        <v>10</v>
      </c>
      <c r="E303" s="46">
        <f t="shared" si="34"/>
        <v>27</v>
      </c>
      <c r="F303" s="46">
        <f t="shared" si="34"/>
        <v>300</v>
      </c>
      <c r="G303" s="83">
        <v>304.8</v>
      </c>
      <c r="H303" s="79">
        <f t="shared" si="30"/>
        <v>12.761975999999999</v>
      </c>
    </row>
    <row r="304" spans="2:8" x14ac:dyDescent="0.35">
      <c r="B304" s="75">
        <f t="shared" si="32"/>
        <v>28</v>
      </c>
      <c r="C304" s="59"/>
      <c r="D304" s="59">
        <v>10</v>
      </c>
      <c r="E304" s="46">
        <f t="shared" si="34"/>
        <v>28</v>
      </c>
      <c r="F304" s="46">
        <f t="shared" si="34"/>
        <v>301</v>
      </c>
      <c r="G304" s="83">
        <v>241.5</v>
      </c>
      <c r="H304" s="79">
        <f t="shared" si="30"/>
        <v>10.111604999999999</v>
      </c>
    </row>
    <row r="305" spans="2:8" x14ac:dyDescent="0.35">
      <c r="B305" s="75">
        <f t="shared" si="32"/>
        <v>29</v>
      </c>
      <c r="C305" s="59"/>
      <c r="D305" s="59">
        <v>10</v>
      </c>
      <c r="E305" s="46">
        <f t="shared" si="34"/>
        <v>29</v>
      </c>
      <c r="F305" s="46">
        <f t="shared" si="34"/>
        <v>302</v>
      </c>
      <c r="G305" s="83">
        <v>258</v>
      </c>
      <c r="H305" s="79">
        <f t="shared" si="30"/>
        <v>10.80246</v>
      </c>
    </row>
    <row r="306" spans="2:8" x14ac:dyDescent="0.35">
      <c r="B306" s="75">
        <f t="shared" si="32"/>
        <v>30</v>
      </c>
      <c r="C306" s="59"/>
      <c r="D306" s="59">
        <v>10</v>
      </c>
      <c r="E306" s="46">
        <f t="shared" si="34"/>
        <v>30</v>
      </c>
      <c r="F306" s="46">
        <f t="shared" si="34"/>
        <v>303</v>
      </c>
      <c r="G306" s="83">
        <v>261</v>
      </c>
      <c r="H306" s="79">
        <f t="shared" si="30"/>
        <v>10.92807</v>
      </c>
    </row>
    <row r="307" spans="2:8" ht="15" thickBot="1" x14ac:dyDescent="0.4">
      <c r="B307" s="75">
        <f t="shared" si="32"/>
        <v>31</v>
      </c>
      <c r="C307" s="59"/>
      <c r="D307" s="61">
        <v>10</v>
      </c>
      <c r="E307" s="60">
        <f t="shared" si="34"/>
        <v>31</v>
      </c>
      <c r="F307" s="46">
        <f t="shared" si="34"/>
        <v>304</v>
      </c>
      <c r="G307" s="84">
        <v>210.8</v>
      </c>
      <c r="H307" s="79">
        <f t="shared" si="30"/>
        <v>8.8261959999999995</v>
      </c>
    </row>
    <row r="308" spans="2:8" x14ac:dyDescent="0.35">
      <c r="B308" s="75" t="s">
        <v>38</v>
      </c>
      <c r="C308" s="59"/>
      <c r="D308" s="59">
        <v>11</v>
      </c>
      <c r="E308" s="46">
        <v>1</v>
      </c>
      <c r="F308" s="46">
        <f t="shared" si="34"/>
        <v>305</v>
      </c>
      <c r="G308" s="78">
        <v>288.60000000000002</v>
      </c>
      <c r="H308" s="79">
        <f t="shared" si="30"/>
        <v>12.083682</v>
      </c>
    </row>
    <row r="309" spans="2:8" x14ac:dyDescent="0.35">
      <c r="B309" s="75">
        <f t="shared" ref="B309:B337" si="35">B308+1</f>
        <v>2</v>
      </c>
      <c r="C309" s="59"/>
      <c r="D309" s="59">
        <v>11</v>
      </c>
      <c r="E309" s="46">
        <f t="shared" ref="E309:F324" si="36">E308+1</f>
        <v>2</v>
      </c>
      <c r="F309" s="46">
        <f t="shared" si="34"/>
        <v>306</v>
      </c>
      <c r="G309" s="78">
        <v>276.3</v>
      </c>
      <c r="H309" s="79">
        <f t="shared" si="30"/>
        <v>11.568681</v>
      </c>
    </row>
    <row r="310" spans="2:8" x14ac:dyDescent="0.35">
      <c r="B310" s="75">
        <f t="shared" si="35"/>
        <v>3</v>
      </c>
      <c r="C310" s="59"/>
      <c r="D310" s="59">
        <v>11</v>
      </c>
      <c r="E310" s="46">
        <f t="shared" si="36"/>
        <v>3</v>
      </c>
      <c r="F310" s="46">
        <f t="shared" si="36"/>
        <v>307</v>
      </c>
      <c r="G310" s="78">
        <v>270.3</v>
      </c>
      <c r="H310" s="79">
        <f t="shared" si="30"/>
        <v>11.317461</v>
      </c>
    </row>
    <row r="311" spans="2:8" x14ac:dyDescent="0.35">
      <c r="B311" s="75">
        <f t="shared" si="35"/>
        <v>4</v>
      </c>
      <c r="C311" s="59"/>
      <c r="D311" s="59">
        <v>11</v>
      </c>
      <c r="E311" s="46">
        <f t="shared" si="36"/>
        <v>4</v>
      </c>
      <c r="F311" s="46">
        <f t="shared" si="36"/>
        <v>308</v>
      </c>
      <c r="G311" s="78">
        <v>263.7</v>
      </c>
      <c r="H311" s="79">
        <f t="shared" si="30"/>
        <v>11.041118999999998</v>
      </c>
    </row>
    <row r="312" spans="2:8" x14ac:dyDescent="0.35">
      <c r="B312" s="75">
        <f t="shared" si="35"/>
        <v>5</v>
      </c>
      <c r="C312" s="59"/>
      <c r="D312" s="59">
        <v>11</v>
      </c>
      <c r="E312" s="46">
        <f t="shared" si="36"/>
        <v>5</v>
      </c>
      <c r="F312" s="46">
        <f t="shared" si="36"/>
        <v>309</v>
      </c>
      <c r="G312" s="78">
        <v>256.95</v>
      </c>
      <c r="H312" s="79">
        <f t="shared" si="30"/>
        <v>10.7584965</v>
      </c>
    </row>
    <row r="313" spans="2:8" x14ac:dyDescent="0.35">
      <c r="B313" s="75">
        <f t="shared" si="35"/>
        <v>6</v>
      </c>
      <c r="C313" s="59"/>
      <c r="D313" s="59">
        <v>11</v>
      </c>
      <c r="E313" s="46">
        <f t="shared" si="36"/>
        <v>6</v>
      </c>
      <c r="F313" s="46">
        <f t="shared" si="36"/>
        <v>310</v>
      </c>
      <c r="G313" s="78">
        <v>105.6</v>
      </c>
      <c r="H313" s="79">
        <f t="shared" si="30"/>
        <v>4.4214719999999996</v>
      </c>
    </row>
    <row r="314" spans="2:8" x14ac:dyDescent="0.35">
      <c r="B314" s="75">
        <f t="shared" si="35"/>
        <v>7</v>
      </c>
      <c r="C314" s="59"/>
      <c r="D314" s="59">
        <v>11</v>
      </c>
      <c r="E314" s="46">
        <f t="shared" si="36"/>
        <v>7</v>
      </c>
      <c r="F314" s="46">
        <f t="shared" si="36"/>
        <v>311</v>
      </c>
      <c r="G314" s="78">
        <v>206.55</v>
      </c>
      <c r="H314" s="79">
        <f t="shared" si="30"/>
        <v>8.6482484999999993</v>
      </c>
    </row>
    <row r="315" spans="2:8" x14ac:dyDescent="0.35">
      <c r="B315" s="75">
        <f t="shared" si="35"/>
        <v>8</v>
      </c>
      <c r="C315" s="59"/>
      <c r="D315" s="59">
        <v>11</v>
      </c>
      <c r="E315" s="46">
        <f t="shared" si="36"/>
        <v>8</v>
      </c>
      <c r="F315" s="46">
        <f t="shared" si="36"/>
        <v>312</v>
      </c>
      <c r="G315" s="78">
        <v>250.2</v>
      </c>
      <c r="H315" s="79">
        <f t="shared" si="30"/>
        <v>10.475873999999999</v>
      </c>
    </row>
    <row r="316" spans="2:8" x14ac:dyDescent="0.35">
      <c r="B316" s="75">
        <f t="shared" si="35"/>
        <v>9</v>
      </c>
      <c r="C316" s="59"/>
      <c r="D316" s="59">
        <v>11</v>
      </c>
      <c r="E316" s="46">
        <f t="shared" si="36"/>
        <v>9</v>
      </c>
      <c r="F316" s="46">
        <f t="shared" si="36"/>
        <v>313</v>
      </c>
      <c r="G316" s="78">
        <v>204.45</v>
      </c>
      <c r="H316" s="79">
        <f t="shared" si="30"/>
        <v>8.5603214999999988</v>
      </c>
    </row>
    <row r="317" spans="2:8" x14ac:dyDescent="0.35">
      <c r="B317" s="75">
        <f t="shared" si="35"/>
        <v>10</v>
      </c>
      <c r="C317" s="59"/>
      <c r="D317" s="59">
        <v>11</v>
      </c>
      <c r="E317" s="46">
        <f t="shared" si="36"/>
        <v>10</v>
      </c>
      <c r="F317" s="46">
        <f t="shared" si="36"/>
        <v>314</v>
      </c>
      <c r="G317" s="78">
        <v>179.4</v>
      </c>
      <c r="H317" s="79">
        <f t="shared" si="30"/>
        <v>7.5114779999999994</v>
      </c>
    </row>
    <row r="318" spans="2:8" x14ac:dyDescent="0.35">
      <c r="B318" s="75">
        <f t="shared" si="35"/>
        <v>11</v>
      </c>
      <c r="C318" s="59"/>
      <c r="D318" s="59">
        <v>11</v>
      </c>
      <c r="E318" s="46">
        <f t="shared" si="36"/>
        <v>11</v>
      </c>
      <c r="F318" s="46">
        <f t="shared" si="36"/>
        <v>315</v>
      </c>
      <c r="G318" s="78">
        <v>212.4</v>
      </c>
      <c r="H318" s="79">
        <f t="shared" si="30"/>
        <v>8.8931880000000003</v>
      </c>
    </row>
    <row r="319" spans="2:8" x14ac:dyDescent="0.35">
      <c r="B319" s="75">
        <f t="shared" si="35"/>
        <v>12</v>
      </c>
      <c r="C319" s="59"/>
      <c r="D319" s="59">
        <v>11</v>
      </c>
      <c r="E319" s="46">
        <f t="shared" si="36"/>
        <v>12</v>
      </c>
      <c r="F319" s="46">
        <f t="shared" si="36"/>
        <v>316</v>
      </c>
      <c r="G319" s="78">
        <v>238.2</v>
      </c>
      <c r="H319" s="79">
        <f t="shared" si="30"/>
        <v>9.9734339999999992</v>
      </c>
    </row>
    <row r="320" spans="2:8" x14ac:dyDescent="0.35">
      <c r="B320" s="75">
        <f t="shared" si="35"/>
        <v>13</v>
      </c>
      <c r="C320" s="59"/>
      <c r="D320" s="59">
        <v>11</v>
      </c>
      <c r="E320" s="46">
        <f t="shared" si="36"/>
        <v>13</v>
      </c>
      <c r="F320" s="46">
        <f t="shared" si="36"/>
        <v>317</v>
      </c>
      <c r="G320" s="78">
        <v>246.9</v>
      </c>
      <c r="H320" s="79">
        <f t="shared" si="30"/>
        <v>10.337702999999999</v>
      </c>
    </row>
    <row r="321" spans="2:8" x14ac:dyDescent="0.35">
      <c r="B321" s="75">
        <f t="shared" si="35"/>
        <v>14</v>
      </c>
      <c r="C321" s="59"/>
      <c r="D321" s="59">
        <v>11</v>
      </c>
      <c r="E321" s="46">
        <f t="shared" si="36"/>
        <v>14</v>
      </c>
      <c r="F321" s="46">
        <f t="shared" si="36"/>
        <v>318</v>
      </c>
      <c r="G321" s="78">
        <v>195.6</v>
      </c>
      <c r="H321" s="79">
        <f t="shared" si="30"/>
        <v>8.1897719999999996</v>
      </c>
    </row>
    <row r="322" spans="2:8" x14ac:dyDescent="0.35">
      <c r="B322" s="75">
        <f t="shared" si="35"/>
        <v>15</v>
      </c>
      <c r="C322" s="59"/>
      <c r="D322" s="59">
        <v>11</v>
      </c>
      <c r="E322" s="46">
        <f t="shared" si="36"/>
        <v>15</v>
      </c>
      <c r="F322" s="46">
        <f t="shared" si="36"/>
        <v>319</v>
      </c>
      <c r="G322" s="78">
        <v>158.4</v>
      </c>
      <c r="H322" s="79">
        <f t="shared" si="30"/>
        <v>6.6322079999999994</v>
      </c>
    </row>
    <row r="323" spans="2:8" x14ac:dyDescent="0.35">
      <c r="B323" s="75">
        <f t="shared" si="35"/>
        <v>16</v>
      </c>
      <c r="C323" s="59"/>
      <c r="D323" s="59">
        <v>11</v>
      </c>
      <c r="E323" s="46">
        <f t="shared" si="36"/>
        <v>16</v>
      </c>
      <c r="F323" s="46">
        <f t="shared" si="36"/>
        <v>320</v>
      </c>
      <c r="G323" s="78">
        <v>203.4</v>
      </c>
      <c r="H323" s="79">
        <f t="shared" si="30"/>
        <v>8.5163580000000003</v>
      </c>
    </row>
    <row r="324" spans="2:8" x14ac:dyDescent="0.35">
      <c r="B324" s="75">
        <f t="shared" si="35"/>
        <v>17</v>
      </c>
      <c r="C324" s="59"/>
      <c r="D324" s="59">
        <v>11</v>
      </c>
      <c r="E324" s="46">
        <f t="shared" si="36"/>
        <v>17</v>
      </c>
      <c r="F324" s="46">
        <f t="shared" si="36"/>
        <v>321</v>
      </c>
      <c r="G324" s="78">
        <v>201.6</v>
      </c>
      <c r="H324" s="79">
        <f t="shared" ref="H324:H368" si="37">G324*0.04187</f>
        <v>8.4409919999999996</v>
      </c>
    </row>
    <row r="325" spans="2:8" x14ac:dyDescent="0.35">
      <c r="B325" s="75">
        <f t="shared" si="35"/>
        <v>18</v>
      </c>
      <c r="C325" s="59"/>
      <c r="D325" s="59">
        <v>11</v>
      </c>
      <c r="E325" s="46">
        <f t="shared" ref="E325:F340" si="38">E324+1</f>
        <v>18</v>
      </c>
      <c r="F325" s="46">
        <f t="shared" si="38"/>
        <v>322</v>
      </c>
      <c r="G325" s="78">
        <v>207.6</v>
      </c>
      <c r="H325" s="79">
        <f t="shared" si="37"/>
        <v>8.6922119999999996</v>
      </c>
    </row>
    <row r="326" spans="2:8" x14ac:dyDescent="0.35">
      <c r="B326" s="75">
        <f t="shared" si="35"/>
        <v>19</v>
      </c>
      <c r="C326" s="59"/>
      <c r="D326" s="59">
        <v>11</v>
      </c>
      <c r="E326" s="46">
        <f t="shared" si="38"/>
        <v>19</v>
      </c>
      <c r="F326" s="46">
        <f t="shared" si="38"/>
        <v>323</v>
      </c>
      <c r="G326" s="78">
        <v>163.19999999999999</v>
      </c>
      <c r="H326" s="79">
        <f t="shared" si="37"/>
        <v>6.8331839999999993</v>
      </c>
    </row>
    <row r="327" spans="2:8" x14ac:dyDescent="0.35">
      <c r="B327" s="75">
        <f t="shared" si="35"/>
        <v>20</v>
      </c>
      <c r="C327" s="59"/>
      <c r="D327" s="59">
        <v>11</v>
      </c>
      <c r="E327" s="46">
        <f t="shared" si="38"/>
        <v>20</v>
      </c>
      <c r="F327" s="46">
        <f t="shared" si="38"/>
        <v>324</v>
      </c>
      <c r="G327" s="78">
        <v>164.1</v>
      </c>
      <c r="H327" s="79">
        <f t="shared" si="37"/>
        <v>6.8708669999999996</v>
      </c>
    </row>
    <row r="328" spans="2:8" x14ac:dyDescent="0.35">
      <c r="B328" s="75">
        <f t="shared" si="35"/>
        <v>21</v>
      </c>
      <c r="C328" s="59"/>
      <c r="D328" s="59">
        <v>11</v>
      </c>
      <c r="E328" s="46">
        <f t="shared" si="38"/>
        <v>21</v>
      </c>
      <c r="F328" s="46">
        <f t="shared" si="38"/>
        <v>325</v>
      </c>
      <c r="G328" s="78">
        <v>171.6</v>
      </c>
      <c r="H328" s="79">
        <f t="shared" si="37"/>
        <v>7.1848919999999996</v>
      </c>
    </row>
    <row r="329" spans="2:8" x14ac:dyDescent="0.35">
      <c r="B329" s="75">
        <f t="shared" si="35"/>
        <v>22</v>
      </c>
      <c r="C329" s="59"/>
      <c r="D329" s="59">
        <v>11</v>
      </c>
      <c r="E329" s="46">
        <f t="shared" si="38"/>
        <v>22</v>
      </c>
      <c r="F329" s="46">
        <f t="shared" si="38"/>
        <v>326</v>
      </c>
      <c r="G329" s="78">
        <v>127.8</v>
      </c>
      <c r="H329" s="79">
        <f t="shared" si="37"/>
        <v>5.3509859999999998</v>
      </c>
    </row>
    <row r="330" spans="2:8" x14ac:dyDescent="0.35">
      <c r="B330" s="75">
        <f t="shared" si="35"/>
        <v>23</v>
      </c>
      <c r="C330" s="59"/>
      <c r="D330" s="59">
        <v>11</v>
      </c>
      <c r="E330" s="46">
        <f t="shared" si="38"/>
        <v>23</v>
      </c>
      <c r="F330" s="46">
        <f t="shared" si="38"/>
        <v>327</v>
      </c>
      <c r="G330" s="78">
        <v>141</v>
      </c>
      <c r="H330" s="79">
        <f t="shared" si="37"/>
        <v>5.90367</v>
      </c>
    </row>
    <row r="331" spans="2:8" x14ac:dyDescent="0.35">
      <c r="B331" s="75">
        <f t="shared" si="35"/>
        <v>24</v>
      </c>
      <c r="C331" s="59"/>
      <c r="D331" s="59">
        <v>11</v>
      </c>
      <c r="E331" s="46">
        <f t="shared" si="38"/>
        <v>24</v>
      </c>
      <c r="F331" s="46">
        <f t="shared" si="38"/>
        <v>328</v>
      </c>
      <c r="G331" s="78">
        <v>162</v>
      </c>
      <c r="H331" s="79">
        <f t="shared" si="37"/>
        <v>6.78294</v>
      </c>
    </row>
    <row r="332" spans="2:8" x14ac:dyDescent="0.35">
      <c r="B332" s="75">
        <f t="shared" si="35"/>
        <v>25</v>
      </c>
      <c r="C332" s="59"/>
      <c r="D332" s="59">
        <v>11</v>
      </c>
      <c r="E332" s="46">
        <f t="shared" si="38"/>
        <v>25</v>
      </c>
      <c r="F332" s="46">
        <f t="shared" si="38"/>
        <v>329</v>
      </c>
      <c r="G332" s="78">
        <v>117.6</v>
      </c>
      <c r="H332" s="79">
        <f t="shared" si="37"/>
        <v>4.9239119999999996</v>
      </c>
    </row>
    <row r="333" spans="2:8" x14ac:dyDescent="0.35">
      <c r="B333" s="75">
        <f t="shared" si="35"/>
        <v>26</v>
      </c>
      <c r="C333" s="59"/>
      <c r="D333" s="59">
        <v>11</v>
      </c>
      <c r="E333" s="46">
        <f t="shared" si="38"/>
        <v>26</v>
      </c>
      <c r="F333" s="46">
        <f t="shared" si="38"/>
        <v>330</v>
      </c>
      <c r="G333" s="78">
        <v>224.4</v>
      </c>
      <c r="H333" s="79">
        <f t="shared" si="37"/>
        <v>9.3956280000000003</v>
      </c>
    </row>
    <row r="334" spans="2:8" x14ac:dyDescent="0.35">
      <c r="B334" s="75">
        <f t="shared" si="35"/>
        <v>27</v>
      </c>
      <c r="C334" s="59"/>
      <c r="D334" s="59">
        <v>11</v>
      </c>
      <c r="E334" s="46">
        <f t="shared" si="38"/>
        <v>27</v>
      </c>
      <c r="F334" s="46">
        <f t="shared" si="38"/>
        <v>331</v>
      </c>
      <c r="G334" s="78">
        <v>240</v>
      </c>
      <c r="H334" s="79">
        <f t="shared" si="37"/>
        <v>10.0488</v>
      </c>
    </row>
    <row r="335" spans="2:8" x14ac:dyDescent="0.35">
      <c r="B335" s="75">
        <f t="shared" si="35"/>
        <v>28</v>
      </c>
      <c r="C335" s="59"/>
      <c r="D335" s="59">
        <v>11</v>
      </c>
      <c r="E335" s="46">
        <f t="shared" si="38"/>
        <v>28</v>
      </c>
      <c r="F335" s="46">
        <f t="shared" si="38"/>
        <v>332</v>
      </c>
      <c r="G335" s="78">
        <v>225</v>
      </c>
      <c r="H335" s="79">
        <f t="shared" si="37"/>
        <v>9.42075</v>
      </c>
    </row>
    <row r="336" spans="2:8" x14ac:dyDescent="0.35">
      <c r="B336" s="75">
        <f t="shared" si="35"/>
        <v>29</v>
      </c>
      <c r="C336" s="59"/>
      <c r="D336" s="59">
        <v>11</v>
      </c>
      <c r="E336" s="46">
        <f t="shared" si="38"/>
        <v>29</v>
      </c>
      <c r="F336" s="46">
        <f t="shared" si="38"/>
        <v>333</v>
      </c>
      <c r="G336" s="78">
        <v>201.3</v>
      </c>
      <c r="H336" s="79">
        <f t="shared" si="37"/>
        <v>8.4284309999999998</v>
      </c>
    </row>
    <row r="337" spans="2:8" ht="15" thickBot="1" x14ac:dyDescent="0.4">
      <c r="B337" s="75">
        <f t="shared" si="35"/>
        <v>30</v>
      </c>
      <c r="C337" s="59"/>
      <c r="D337" s="60">
        <v>11</v>
      </c>
      <c r="E337" s="60">
        <f t="shared" si="38"/>
        <v>30</v>
      </c>
      <c r="F337" s="46">
        <f t="shared" si="38"/>
        <v>334</v>
      </c>
      <c r="G337" s="80">
        <v>175.5</v>
      </c>
      <c r="H337" s="79">
        <f t="shared" si="37"/>
        <v>7.348185</v>
      </c>
    </row>
    <row r="338" spans="2:8" x14ac:dyDescent="0.35">
      <c r="B338" s="75" t="s">
        <v>38</v>
      </c>
      <c r="C338" s="59"/>
      <c r="D338" s="59">
        <v>12</v>
      </c>
      <c r="E338" s="46">
        <v>1</v>
      </c>
      <c r="F338" s="46">
        <f t="shared" si="38"/>
        <v>335</v>
      </c>
      <c r="G338" s="81">
        <v>213</v>
      </c>
      <c r="H338" s="79">
        <f t="shared" si="37"/>
        <v>8.91831</v>
      </c>
    </row>
    <row r="339" spans="2:8" x14ac:dyDescent="0.35">
      <c r="B339" s="75">
        <f t="shared" ref="B339:B368" si="39">B338+1</f>
        <v>2</v>
      </c>
      <c r="C339" s="59"/>
      <c r="D339" s="59">
        <v>12</v>
      </c>
      <c r="E339" s="46">
        <f t="shared" ref="E339:F354" si="40">E338+1</f>
        <v>2</v>
      </c>
      <c r="F339" s="46">
        <f t="shared" si="38"/>
        <v>336</v>
      </c>
      <c r="G339" s="78">
        <v>213.6</v>
      </c>
      <c r="H339" s="79">
        <f t="shared" si="37"/>
        <v>8.9434319999999996</v>
      </c>
    </row>
    <row r="340" spans="2:8" x14ac:dyDescent="0.35">
      <c r="B340" s="75">
        <f t="shared" si="39"/>
        <v>3</v>
      </c>
      <c r="C340" s="59"/>
      <c r="D340" s="59">
        <v>12</v>
      </c>
      <c r="E340" s="46">
        <f t="shared" si="40"/>
        <v>3</v>
      </c>
      <c r="F340" s="46">
        <f t="shared" si="38"/>
        <v>337</v>
      </c>
      <c r="G340" s="78">
        <v>196.95</v>
      </c>
      <c r="H340" s="79">
        <f t="shared" si="37"/>
        <v>8.2462964999999997</v>
      </c>
    </row>
    <row r="341" spans="2:8" x14ac:dyDescent="0.35">
      <c r="B341" s="75">
        <f t="shared" si="39"/>
        <v>4</v>
      </c>
      <c r="C341" s="59"/>
      <c r="D341" s="59">
        <v>12</v>
      </c>
      <c r="E341" s="46">
        <f t="shared" si="40"/>
        <v>4</v>
      </c>
      <c r="F341" s="46">
        <f t="shared" si="40"/>
        <v>338</v>
      </c>
      <c r="G341" s="78">
        <v>183.6</v>
      </c>
      <c r="H341" s="79">
        <f t="shared" si="37"/>
        <v>7.6873319999999996</v>
      </c>
    </row>
    <row r="342" spans="2:8" x14ac:dyDescent="0.35">
      <c r="B342" s="75">
        <f t="shared" si="39"/>
        <v>5</v>
      </c>
      <c r="C342" s="59"/>
      <c r="D342" s="59">
        <v>12</v>
      </c>
      <c r="E342" s="46">
        <f t="shared" si="40"/>
        <v>5</v>
      </c>
      <c r="F342" s="46">
        <f t="shared" si="40"/>
        <v>339</v>
      </c>
      <c r="G342" s="78">
        <v>194.4</v>
      </c>
      <c r="H342" s="79">
        <f t="shared" si="37"/>
        <v>8.1395280000000003</v>
      </c>
    </row>
    <row r="343" spans="2:8" x14ac:dyDescent="0.35">
      <c r="B343" s="75">
        <f t="shared" si="39"/>
        <v>6</v>
      </c>
      <c r="C343" s="59"/>
      <c r="D343" s="59">
        <v>12</v>
      </c>
      <c r="E343" s="46">
        <f t="shared" si="40"/>
        <v>6</v>
      </c>
      <c r="F343" s="46">
        <f t="shared" si="40"/>
        <v>340</v>
      </c>
      <c r="G343" s="78">
        <v>65.7</v>
      </c>
      <c r="H343" s="79">
        <f t="shared" si="37"/>
        <v>2.7508590000000002</v>
      </c>
    </row>
    <row r="344" spans="2:8" x14ac:dyDescent="0.35">
      <c r="B344" s="75">
        <f t="shared" si="39"/>
        <v>7</v>
      </c>
      <c r="C344" s="59"/>
      <c r="D344" s="59">
        <v>12</v>
      </c>
      <c r="E344" s="46">
        <f t="shared" si="40"/>
        <v>7</v>
      </c>
      <c r="F344" s="46">
        <f t="shared" si="40"/>
        <v>341</v>
      </c>
      <c r="G344" s="78">
        <v>177.6</v>
      </c>
      <c r="H344" s="79">
        <f t="shared" si="37"/>
        <v>7.4361119999999996</v>
      </c>
    </row>
    <row r="345" spans="2:8" x14ac:dyDescent="0.35">
      <c r="B345" s="75">
        <f t="shared" si="39"/>
        <v>8</v>
      </c>
      <c r="C345" s="59"/>
      <c r="D345" s="59">
        <v>12</v>
      </c>
      <c r="E345" s="46">
        <f t="shared" si="40"/>
        <v>8</v>
      </c>
      <c r="F345" s="46">
        <f t="shared" si="40"/>
        <v>342</v>
      </c>
      <c r="G345" s="78">
        <v>172.2</v>
      </c>
      <c r="H345" s="79">
        <f t="shared" si="37"/>
        <v>7.2100139999999993</v>
      </c>
    </row>
    <row r="346" spans="2:8" x14ac:dyDescent="0.35">
      <c r="B346" s="75">
        <f t="shared" si="39"/>
        <v>9</v>
      </c>
      <c r="C346" s="59"/>
      <c r="D346" s="59">
        <v>12</v>
      </c>
      <c r="E346" s="46">
        <f t="shared" si="40"/>
        <v>9</v>
      </c>
      <c r="F346" s="46">
        <f t="shared" si="40"/>
        <v>343</v>
      </c>
      <c r="G346" s="78">
        <v>181.2</v>
      </c>
      <c r="H346" s="79">
        <f t="shared" si="37"/>
        <v>7.5868439999999993</v>
      </c>
    </row>
    <row r="347" spans="2:8" x14ac:dyDescent="0.35">
      <c r="B347" s="75">
        <f t="shared" si="39"/>
        <v>10</v>
      </c>
      <c r="C347" s="59"/>
      <c r="D347" s="59">
        <v>12</v>
      </c>
      <c r="E347" s="46">
        <f t="shared" si="40"/>
        <v>10</v>
      </c>
      <c r="F347" s="46">
        <f t="shared" si="40"/>
        <v>344</v>
      </c>
      <c r="G347" s="78">
        <v>132.6</v>
      </c>
      <c r="H347" s="79">
        <f t="shared" si="37"/>
        <v>5.5519619999999996</v>
      </c>
    </row>
    <row r="348" spans="2:8" x14ac:dyDescent="0.35">
      <c r="B348" s="75">
        <f t="shared" si="39"/>
        <v>11</v>
      </c>
      <c r="C348" s="59"/>
      <c r="D348" s="59">
        <v>12</v>
      </c>
      <c r="E348" s="46">
        <f t="shared" si="40"/>
        <v>11</v>
      </c>
      <c r="F348" s="46">
        <f t="shared" si="40"/>
        <v>345</v>
      </c>
      <c r="G348" s="78">
        <v>165</v>
      </c>
      <c r="H348" s="79">
        <f t="shared" si="37"/>
        <v>6.90855</v>
      </c>
    </row>
    <row r="349" spans="2:8" x14ac:dyDescent="0.35">
      <c r="B349" s="75">
        <f t="shared" si="39"/>
        <v>12</v>
      </c>
      <c r="C349" s="59"/>
      <c r="D349" s="59">
        <v>12</v>
      </c>
      <c r="E349" s="46">
        <f t="shared" si="40"/>
        <v>12</v>
      </c>
      <c r="F349" s="46">
        <f t="shared" si="40"/>
        <v>346</v>
      </c>
      <c r="G349" s="78">
        <v>136.6</v>
      </c>
      <c r="H349" s="79">
        <f t="shared" si="37"/>
        <v>5.719441999999999</v>
      </c>
    </row>
    <row r="350" spans="2:8" x14ac:dyDescent="0.35">
      <c r="B350" s="75">
        <f t="shared" si="39"/>
        <v>13</v>
      </c>
      <c r="C350" s="59"/>
      <c r="D350" s="59">
        <v>12</v>
      </c>
      <c r="E350" s="46">
        <f t="shared" si="40"/>
        <v>13</v>
      </c>
      <c r="F350" s="46">
        <f t="shared" si="40"/>
        <v>347</v>
      </c>
      <c r="G350" s="78">
        <v>44.4</v>
      </c>
      <c r="H350" s="79">
        <f t="shared" si="37"/>
        <v>1.8590279999999999</v>
      </c>
    </row>
    <row r="351" spans="2:8" x14ac:dyDescent="0.35">
      <c r="B351" s="75">
        <f t="shared" si="39"/>
        <v>14</v>
      </c>
      <c r="C351" s="59"/>
      <c r="D351" s="59">
        <v>12</v>
      </c>
      <c r="E351" s="46">
        <f t="shared" si="40"/>
        <v>14</v>
      </c>
      <c r="F351" s="46">
        <f t="shared" si="40"/>
        <v>348</v>
      </c>
      <c r="G351" s="78">
        <v>29.4</v>
      </c>
      <c r="H351" s="79">
        <f t="shared" si="37"/>
        <v>1.2309779999999999</v>
      </c>
    </row>
    <row r="352" spans="2:8" x14ac:dyDescent="0.35">
      <c r="B352" s="75">
        <f t="shared" si="39"/>
        <v>15</v>
      </c>
      <c r="C352" s="59"/>
      <c r="D352" s="59">
        <v>12</v>
      </c>
      <c r="E352" s="46">
        <f t="shared" si="40"/>
        <v>15</v>
      </c>
      <c r="F352" s="46">
        <f t="shared" si="40"/>
        <v>349</v>
      </c>
      <c r="G352" s="78">
        <v>228.6</v>
      </c>
      <c r="H352" s="79">
        <f t="shared" si="37"/>
        <v>9.5714819999999996</v>
      </c>
    </row>
    <row r="353" spans="2:8" x14ac:dyDescent="0.35">
      <c r="B353" s="75">
        <f t="shared" si="39"/>
        <v>16</v>
      </c>
      <c r="C353" s="59"/>
      <c r="D353" s="59">
        <v>12</v>
      </c>
      <c r="E353" s="46">
        <f t="shared" si="40"/>
        <v>16</v>
      </c>
      <c r="F353" s="46">
        <f t="shared" si="40"/>
        <v>350</v>
      </c>
      <c r="G353" s="78">
        <v>178.8</v>
      </c>
      <c r="H353" s="79">
        <f t="shared" si="37"/>
        <v>7.4863559999999998</v>
      </c>
    </row>
    <row r="354" spans="2:8" x14ac:dyDescent="0.35">
      <c r="B354" s="75">
        <f t="shared" si="39"/>
        <v>17</v>
      </c>
      <c r="C354" s="59"/>
      <c r="D354" s="59">
        <v>12</v>
      </c>
      <c r="E354" s="46">
        <f t="shared" si="40"/>
        <v>17</v>
      </c>
      <c r="F354" s="46">
        <f t="shared" si="40"/>
        <v>351</v>
      </c>
      <c r="G354" s="78">
        <v>173.4</v>
      </c>
      <c r="H354" s="79">
        <f t="shared" si="37"/>
        <v>7.2602579999999994</v>
      </c>
    </row>
    <row r="355" spans="2:8" x14ac:dyDescent="0.35">
      <c r="B355" s="75">
        <f t="shared" si="39"/>
        <v>18</v>
      </c>
      <c r="C355" s="59"/>
      <c r="D355" s="59">
        <v>12</v>
      </c>
      <c r="E355" s="46">
        <f t="shared" ref="E355:F368" si="41">E354+1</f>
        <v>18</v>
      </c>
      <c r="F355" s="46">
        <f t="shared" si="41"/>
        <v>352</v>
      </c>
      <c r="G355" s="78">
        <v>166.2</v>
      </c>
      <c r="H355" s="79">
        <f t="shared" si="37"/>
        <v>6.9587939999999993</v>
      </c>
    </row>
    <row r="356" spans="2:8" x14ac:dyDescent="0.35">
      <c r="B356" s="75">
        <f t="shared" si="39"/>
        <v>19</v>
      </c>
      <c r="C356" s="59"/>
      <c r="D356" s="59">
        <v>12</v>
      </c>
      <c r="E356" s="46">
        <f t="shared" si="41"/>
        <v>19</v>
      </c>
      <c r="F356" s="46">
        <f t="shared" si="41"/>
        <v>353</v>
      </c>
      <c r="G356" s="78">
        <v>162.9</v>
      </c>
      <c r="H356" s="79">
        <f t="shared" si="37"/>
        <v>6.8206229999999994</v>
      </c>
    </row>
    <row r="357" spans="2:8" x14ac:dyDescent="0.35">
      <c r="B357" s="75">
        <f t="shared" si="39"/>
        <v>20</v>
      </c>
      <c r="C357" s="59"/>
      <c r="D357" s="59">
        <v>12</v>
      </c>
      <c r="E357" s="46">
        <f t="shared" si="41"/>
        <v>20</v>
      </c>
      <c r="F357" s="46">
        <f t="shared" si="41"/>
        <v>354</v>
      </c>
      <c r="G357" s="78">
        <v>168.6</v>
      </c>
      <c r="H357" s="79">
        <f t="shared" si="37"/>
        <v>7.0592819999999996</v>
      </c>
    </row>
    <row r="358" spans="2:8" x14ac:dyDescent="0.35">
      <c r="B358" s="75">
        <f t="shared" si="39"/>
        <v>21</v>
      </c>
      <c r="C358" s="59"/>
      <c r="D358" s="59">
        <v>12</v>
      </c>
      <c r="E358" s="46">
        <f t="shared" si="41"/>
        <v>21</v>
      </c>
      <c r="F358" s="46">
        <f t="shared" si="41"/>
        <v>355</v>
      </c>
      <c r="G358" s="78">
        <v>131.4</v>
      </c>
      <c r="H358" s="79">
        <f t="shared" si="37"/>
        <v>5.5017180000000003</v>
      </c>
    </row>
    <row r="359" spans="2:8" x14ac:dyDescent="0.35">
      <c r="B359" s="75">
        <f t="shared" si="39"/>
        <v>22</v>
      </c>
      <c r="C359" s="59"/>
      <c r="D359" s="59">
        <v>12</v>
      </c>
      <c r="E359" s="46">
        <f t="shared" si="41"/>
        <v>22</v>
      </c>
      <c r="F359" s="46">
        <f t="shared" si="41"/>
        <v>356</v>
      </c>
      <c r="G359" s="78">
        <v>102.6</v>
      </c>
      <c r="H359" s="79">
        <f t="shared" si="37"/>
        <v>4.2958619999999996</v>
      </c>
    </row>
    <row r="360" spans="2:8" x14ac:dyDescent="0.35">
      <c r="B360" s="75">
        <f t="shared" si="39"/>
        <v>23</v>
      </c>
      <c r="C360" s="59"/>
      <c r="D360" s="59">
        <v>12</v>
      </c>
      <c r="E360" s="46">
        <f t="shared" si="41"/>
        <v>23</v>
      </c>
      <c r="F360" s="46">
        <f t="shared" si="41"/>
        <v>357</v>
      </c>
      <c r="G360" s="78">
        <v>181.2</v>
      </c>
      <c r="H360" s="79">
        <f t="shared" si="37"/>
        <v>7.5868439999999993</v>
      </c>
    </row>
    <row r="361" spans="2:8" x14ac:dyDescent="0.35">
      <c r="B361" s="75">
        <f t="shared" si="39"/>
        <v>24</v>
      </c>
      <c r="C361" s="59"/>
      <c r="D361" s="59">
        <v>12</v>
      </c>
      <c r="E361" s="46">
        <f t="shared" si="41"/>
        <v>24</v>
      </c>
      <c r="F361" s="46">
        <f t="shared" si="41"/>
        <v>358</v>
      </c>
      <c r="G361" s="78">
        <v>181.8</v>
      </c>
      <c r="H361" s="79">
        <f t="shared" si="37"/>
        <v>7.6119659999999998</v>
      </c>
    </row>
    <row r="362" spans="2:8" x14ac:dyDescent="0.35">
      <c r="B362" s="75">
        <f t="shared" si="39"/>
        <v>25</v>
      </c>
      <c r="C362" s="59"/>
      <c r="D362" s="59">
        <v>12</v>
      </c>
      <c r="E362" s="46">
        <f t="shared" si="41"/>
        <v>25</v>
      </c>
      <c r="F362" s="46">
        <f t="shared" si="41"/>
        <v>359</v>
      </c>
      <c r="G362" s="78">
        <v>94.2</v>
      </c>
      <c r="H362" s="79">
        <f t="shared" si="37"/>
        <v>3.9441539999999997</v>
      </c>
    </row>
    <row r="363" spans="2:8" x14ac:dyDescent="0.35">
      <c r="B363" s="75">
        <f t="shared" si="39"/>
        <v>26</v>
      </c>
      <c r="C363" s="59"/>
      <c r="D363" s="59">
        <v>12</v>
      </c>
      <c r="E363" s="46">
        <f t="shared" si="41"/>
        <v>26</v>
      </c>
      <c r="F363" s="46">
        <f t="shared" si="41"/>
        <v>360</v>
      </c>
      <c r="G363" s="78">
        <v>91.2</v>
      </c>
      <c r="H363" s="79">
        <f t="shared" si="37"/>
        <v>3.8185439999999997</v>
      </c>
    </row>
    <row r="364" spans="2:8" x14ac:dyDescent="0.35">
      <c r="B364" s="75">
        <f t="shared" si="39"/>
        <v>27</v>
      </c>
      <c r="C364" s="59"/>
      <c r="D364" s="59">
        <v>12</v>
      </c>
      <c r="E364" s="46">
        <f t="shared" si="41"/>
        <v>27</v>
      </c>
      <c r="F364" s="46">
        <f t="shared" si="41"/>
        <v>361</v>
      </c>
      <c r="G364" s="78">
        <v>56.4</v>
      </c>
      <c r="H364" s="79">
        <f t="shared" si="37"/>
        <v>2.3614679999999999</v>
      </c>
    </row>
    <row r="365" spans="2:8" x14ac:dyDescent="0.35">
      <c r="B365" s="75">
        <f t="shared" si="39"/>
        <v>28</v>
      </c>
      <c r="C365" s="59"/>
      <c r="D365" s="59">
        <v>12</v>
      </c>
      <c r="E365" s="46">
        <f t="shared" si="41"/>
        <v>28</v>
      </c>
      <c r="F365" s="46">
        <f t="shared" si="41"/>
        <v>362</v>
      </c>
      <c r="G365" s="78">
        <v>72.900000000000006</v>
      </c>
      <c r="H365" s="79">
        <f t="shared" si="37"/>
        <v>3.0523229999999999</v>
      </c>
    </row>
    <row r="366" spans="2:8" x14ac:dyDescent="0.35">
      <c r="B366" s="75">
        <f t="shared" si="39"/>
        <v>29</v>
      </c>
      <c r="C366" s="59"/>
      <c r="D366" s="59">
        <v>12</v>
      </c>
      <c r="E366" s="46">
        <f t="shared" si="41"/>
        <v>29</v>
      </c>
      <c r="F366" s="46">
        <f t="shared" si="41"/>
        <v>363</v>
      </c>
      <c r="G366" s="78">
        <v>142.19999999999999</v>
      </c>
      <c r="H366" s="79">
        <f t="shared" si="37"/>
        <v>5.9539139999999993</v>
      </c>
    </row>
    <row r="367" spans="2:8" x14ac:dyDescent="0.35">
      <c r="B367" s="75">
        <f t="shared" si="39"/>
        <v>30</v>
      </c>
      <c r="C367" s="59"/>
      <c r="D367" s="59">
        <v>12</v>
      </c>
      <c r="E367" s="46">
        <f t="shared" si="41"/>
        <v>30</v>
      </c>
      <c r="F367" s="46">
        <f t="shared" si="41"/>
        <v>364</v>
      </c>
      <c r="G367" s="78">
        <v>177.6</v>
      </c>
      <c r="H367" s="79">
        <f t="shared" si="37"/>
        <v>7.4361119999999996</v>
      </c>
    </row>
    <row r="368" spans="2:8" x14ac:dyDescent="0.35">
      <c r="B368" s="75">
        <f t="shared" si="39"/>
        <v>31</v>
      </c>
      <c r="C368" s="59"/>
      <c r="D368" s="59">
        <v>12</v>
      </c>
      <c r="E368" s="46">
        <f t="shared" si="41"/>
        <v>31</v>
      </c>
      <c r="F368" s="46">
        <f t="shared" si="41"/>
        <v>365</v>
      </c>
      <c r="G368" s="78">
        <v>154.5</v>
      </c>
      <c r="H368" s="79">
        <f t="shared" si="37"/>
        <v>6.468915</v>
      </c>
    </row>
    <row r="369" spans="2:2" x14ac:dyDescent="0.35">
      <c r="B369" s="75"/>
    </row>
    <row r="370" spans="2:2" x14ac:dyDescent="0.35">
      <c r="B370" s="75"/>
    </row>
    <row r="371" spans="2:2" x14ac:dyDescent="0.35">
      <c r="B371" s="75"/>
    </row>
  </sheetData>
  <mergeCells count="4">
    <mergeCell ref="C2:C3"/>
    <mergeCell ref="F2:F3"/>
    <mergeCell ref="D2:D3"/>
    <mergeCell ref="E2:E3"/>
  </mergeCell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opLeftCell="J1" zoomScale="91" zoomScaleNormal="91" workbookViewId="0">
      <selection activeCell="B28" sqref="B28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4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55</v>
      </c>
      <c r="O2" s="47" t="s">
        <v>7</v>
      </c>
      <c r="P2" s="139" t="s">
        <v>33</v>
      </c>
      <c r="Q2" s="141" t="s">
        <v>53</v>
      </c>
      <c r="R2" s="135" t="s">
        <v>8</v>
      </c>
      <c r="S2" s="137" t="s">
        <v>34</v>
      </c>
    </row>
    <row r="3" spans="2:23" ht="24.5" customHeight="1" x14ac:dyDescent="0.35">
      <c r="B3" s="26" t="s">
        <v>9</v>
      </c>
      <c r="C3" s="16">
        <v>246</v>
      </c>
      <c r="G3" s="134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0"/>
      <c r="Q3" s="142"/>
      <c r="R3" s="136"/>
      <c r="S3" s="138"/>
    </row>
    <row r="4" spans="2:23" ht="18.5" x14ac:dyDescent="0.45">
      <c r="B4" s="27" t="s">
        <v>30</v>
      </c>
      <c r="C4" s="19">
        <v>37.31</v>
      </c>
      <c r="D4" s="18">
        <f>RADIANS(C4)</f>
        <v>0.65118234391908436</v>
      </c>
      <c r="G4" s="59">
        <v>2009</v>
      </c>
      <c r="H4" s="46">
        <v>1</v>
      </c>
      <c r="I4" s="46">
        <v>1</v>
      </c>
      <c r="J4" s="46">
        <v>1</v>
      </c>
      <c r="K4" s="87">
        <v>-2.5</v>
      </c>
      <c r="L4" s="87">
        <v>-7.4</v>
      </c>
      <c r="M4" s="54">
        <f>(K4+L4)/2</f>
        <v>-4.95</v>
      </c>
      <c r="N4" s="36">
        <v>55.5</v>
      </c>
      <c r="O4" s="55">
        <f>((Q4)/(0.16*(K4-(L4))^0.5))</f>
        <v>33.915665923169037</v>
      </c>
      <c r="P4" s="56">
        <f>0.16*((K4-(L4))^1/2)*O4</f>
        <v>13.294941041882263</v>
      </c>
      <c r="Q4" s="56">
        <v>12.012084299999998</v>
      </c>
      <c r="R4" s="11">
        <f>0.0023*0.408*O4*SQRT(K4-L4)*(M4+17.8)</f>
        <v>0.90529373629057508</v>
      </c>
      <c r="S4" s="35">
        <f>0.31*(IF(N4&gt;50,1,(1+(50-N4)/70)))*(P4+2.09)*((M4/(M4+15)))</f>
        <v>-2.3490738337082919</v>
      </c>
    </row>
    <row r="5" spans="2:23" ht="18.5" x14ac:dyDescent="0.45">
      <c r="B5" s="26" t="s">
        <v>29</v>
      </c>
      <c r="C5" s="17"/>
      <c r="D5" s="17">
        <f>TAN(D4)</f>
        <v>0.76207171154189146</v>
      </c>
      <c r="G5" s="59">
        <v>2009</v>
      </c>
      <c r="H5" s="46">
        <v>1</v>
      </c>
      <c r="I5" s="46">
        <f t="shared" ref="I5:J20" si="0">I4+1</f>
        <v>2</v>
      </c>
      <c r="J5" s="46">
        <f>J4+1</f>
        <v>2</v>
      </c>
      <c r="K5" s="87">
        <v>-2.2000000000000002</v>
      </c>
      <c r="L5" s="87">
        <v>-6.7</v>
      </c>
      <c r="M5" s="54">
        <f t="shared" ref="M5:M68" si="1">(K5+L5)/2</f>
        <v>-4.45</v>
      </c>
      <c r="N5" s="36">
        <v>51.5</v>
      </c>
      <c r="O5" s="55">
        <f t="shared" ref="O5:O68" si="2">((Q5)/(0.16*(K5-(L5))^0.5))</f>
        <v>34.554557423419666</v>
      </c>
      <c r="P5" s="56">
        <f t="shared" ref="P5:P68" si="3">0.16*((K5-L5)^1/2)*O5</f>
        <v>12.439640672431079</v>
      </c>
      <c r="Q5" s="56">
        <v>11.7282057</v>
      </c>
      <c r="R5" s="11">
        <f t="shared" ref="R5:R68" si="4">0.0023*0.408*O5*(K5-L5)^0.5*(M5+17.8)</f>
        <v>0.91829211784717502</v>
      </c>
      <c r="S5" s="35">
        <f t="shared" ref="S5:S68" si="5">0.31*(IF(N5&gt;50,1,(1+(50-N5)/70)))*(P5+2.09)*((M5/(M5+15)))</f>
        <v>-1.8998710244188313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0.6061272273488072</v>
      </c>
      <c r="G6" s="59">
        <v>2009</v>
      </c>
      <c r="H6" s="46">
        <v>1</v>
      </c>
      <c r="I6" s="46">
        <f t="shared" si="0"/>
        <v>3</v>
      </c>
      <c r="J6" s="46">
        <f t="shared" si="0"/>
        <v>3</v>
      </c>
      <c r="K6" s="87">
        <v>1.5</v>
      </c>
      <c r="L6" s="87">
        <v>-4</v>
      </c>
      <c r="M6" s="54">
        <f t="shared" si="1"/>
        <v>-1.25</v>
      </c>
      <c r="N6" s="36">
        <v>60</v>
      </c>
      <c r="O6" s="55">
        <f t="shared" si="2"/>
        <v>12.24968327800496</v>
      </c>
      <c r="P6" s="56">
        <f t="shared" si="3"/>
        <v>5.3898606423221826</v>
      </c>
      <c r="Q6" s="56">
        <v>4.5964885999999998</v>
      </c>
      <c r="R6" s="11">
        <f t="shared" si="4"/>
        <v>0.44616161332545001</v>
      </c>
      <c r="S6" s="35">
        <f t="shared" si="5"/>
        <v>-0.2107960726472615</v>
      </c>
    </row>
    <row r="7" spans="2:23" ht="18.5" x14ac:dyDescent="0.45">
      <c r="B7" s="26" t="s">
        <v>21</v>
      </c>
      <c r="C7" s="15"/>
      <c r="D7" s="17">
        <f>COS(D4)</f>
        <v>0.79536770381154365</v>
      </c>
      <c r="G7" s="59">
        <v>2009</v>
      </c>
      <c r="H7" s="46">
        <v>1</v>
      </c>
      <c r="I7" s="46">
        <f t="shared" si="0"/>
        <v>4</v>
      </c>
      <c r="J7" s="46">
        <f t="shared" si="0"/>
        <v>4</v>
      </c>
      <c r="K7" s="87">
        <v>3</v>
      </c>
      <c r="L7" s="87">
        <v>-2.4</v>
      </c>
      <c r="M7" s="54">
        <f t="shared" si="1"/>
        <v>0.30000000000000004</v>
      </c>
      <c r="N7" s="36">
        <v>57.5</v>
      </c>
      <c r="O7" s="55">
        <f t="shared" si="2"/>
        <v>29.656467622255061</v>
      </c>
      <c r="P7" s="56">
        <f t="shared" si="3"/>
        <v>12.811594012814188</v>
      </c>
      <c r="Q7" s="56">
        <v>11.026464499999999</v>
      </c>
      <c r="R7" s="11">
        <f t="shared" si="4"/>
        <v>1.1705308786942499</v>
      </c>
      <c r="S7" s="35">
        <f t="shared" si="5"/>
        <v>9.0578316548478408E-2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2009</v>
      </c>
      <c r="H8" s="46">
        <v>1</v>
      </c>
      <c r="I8" s="46">
        <f t="shared" si="0"/>
        <v>5</v>
      </c>
      <c r="J8" s="46">
        <f t="shared" si="0"/>
        <v>5</v>
      </c>
      <c r="K8" s="87">
        <v>5.7</v>
      </c>
      <c r="L8" s="87">
        <v>2.2999999999999998</v>
      </c>
      <c r="M8" s="54">
        <f t="shared" si="1"/>
        <v>4</v>
      </c>
      <c r="N8" s="36">
        <v>73</v>
      </c>
      <c r="O8" s="55">
        <f t="shared" si="2"/>
        <v>20.747280845713846</v>
      </c>
      <c r="P8" s="56">
        <f t="shared" si="3"/>
        <v>5.6432603900341665</v>
      </c>
      <c r="Q8" s="56">
        <v>6.1209752999999996</v>
      </c>
      <c r="R8" s="11">
        <f t="shared" si="4"/>
        <v>0.78260953893209995</v>
      </c>
      <c r="S8" s="35">
        <f t="shared" si="5"/>
        <v>0.50469699387591405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2009</v>
      </c>
      <c r="H9" s="46">
        <v>1</v>
      </c>
      <c r="I9" s="46">
        <f t="shared" si="0"/>
        <v>6</v>
      </c>
      <c r="J9" s="46">
        <f t="shared" si="0"/>
        <v>6</v>
      </c>
      <c r="K9" s="87">
        <v>6.3</v>
      </c>
      <c r="L9" s="87">
        <v>2.8</v>
      </c>
      <c r="M9" s="54">
        <f t="shared" si="1"/>
        <v>4.55</v>
      </c>
      <c r="N9" s="36">
        <v>82.5</v>
      </c>
      <c r="O9" s="55">
        <f t="shared" si="2"/>
        <v>38.744766360073626</v>
      </c>
      <c r="P9" s="56">
        <f t="shared" si="3"/>
        <v>10.848534580820617</v>
      </c>
      <c r="Q9" s="56">
        <v>11.5975713</v>
      </c>
      <c r="R9" s="11">
        <f t="shared" si="4"/>
        <v>1.5202415393250748</v>
      </c>
      <c r="S9" s="35">
        <f t="shared" si="5"/>
        <v>0.93349376093337499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2009</v>
      </c>
      <c r="H10" s="46">
        <v>1</v>
      </c>
      <c r="I10" s="46">
        <f t="shared" si="0"/>
        <v>7</v>
      </c>
      <c r="J10" s="46">
        <f t="shared" si="0"/>
        <v>7</v>
      </c>
      <c r="K10" s="87">
        <v>8.3000000000000007</v>
      </c>
      <c r="L10" s="87">
        <v>2.7</v>
      </c>
      <c r="M10" s="54">
        <f t="shared" si="1"/>
        <v>5.5</v>
      </c>
      <c r="N10" s="36">
        <v>83</v>
      </c>
      <c r="O10" s="55">
        <f t="shared" si="2"/>
        <v>28.297122769664504</v>
      </c>
      <c r="P10" s="56">
        <f t="shared" si="3"/>
        <v>12.677111000809699</v>
      </c>
      <c r="Q10" s="56">
        <v>10.714114299999999</v>
      </c>
      <c r="R10" s="11">
        <f t="shared" si="4"/>
        <v>1.4641319326093496</v>
      </c>
      <c r="S10" s="35">
        <f t="shared" si="5"/>
        <v>1.2281914271405141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2009</v>
      </c>
      <c r="H11" s="46">
        <v>1</v>
      </c>
      <c r="I11" s="46">
        <f t="shared" si="0"/>
        <v>8</v>
      </c>
      <c r="J11" s="46">
        <f t="shared" si="0"/>
        <v>8</v>
      </c>
      <c r="K11" s="87">
        <v>9.9</v>
      </c>
      <c r="L11" s="87">
        <v>3</v>
      </c>
      <c r="M11" s="54">
        <f t="shared" si="1"/>
        <v>6.45</v>
      </c>
      <c r="N11" s="36">
        <v>83</v>
      </c>
      <c r="O11" s="55">
        <f t="shared" si="2"/>
        <v>25.125848395919867</v>
      </c>
      <c r="P11" s="56">
        <f t="shared" si="3"/>
        <v>13.869468314547769</v>
      </c>
      <c r="Q11" s="56">
        <v>10.560032699999999</v>
      </c>
      <c r="R11" s="11">
        <f t="shared" si="4"/>
        <v>1.5019138507983747</v>
      </c>
      <c r="S11" s="35">
        <f t="shared" si="5"/>
        <v>1.4876902981323201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2009</v>
      </c>
      <c r="H12" s="46">
        <v>1</v>
      </c>
      <c r="I12" s="46">
        <f t="shared" si="0"/>
        <v>9</v>
      </c>
      <c r="J12" s="46">
        <f t="shared" si="0"/>
        <v>9</v>
      </c>
      <c r="K12" s="87">
        <v>8.5</v>
      </c>
      <c r="L12" s="87">
        <v>0.7</v>
      </c>
      <c r="M12" s="54">
        <f t="shared" si="1"/>
        <v>4.5999999999999996</v>
      </c>
      <c r="N12" s="36">
        <v>84</v>
      </c>
      <c r="O12" s="55">
        <f t="shared" si="2"/>
        <v>17.494569332758619</v>
      </c>
      <c r="P12" s="56">
        <f t="shared" si="3"/>
        <v>10.916611263641379</v>
      </c>
      <c r="Q12" s="56">
        <v>7.8175476999999995</v>
      </c>
      <c r="R12" s="11">
        <f t="shared" si="4"/>
        <v>1.0270381466351999</v>
      </c>
      <c r="S12" s="35">
        <f t="shared" si="5"/>
        <v>0.9462973296914593</v>
      </c>
    </row>
    <row r="13" spans="2:23" ht="18.5" x14ac:dyDescent="0.45">
      <c r="B13" s="26" t="s">
        <v>12</v>
      </c>
      <c r="C13" s="17">
        <f>1-(TAN(D4)^2*(TAN(C9)^2))</f>
        <v>0.99148580302211797</v>
      </c>
      <c r="D13" s="21"/>
      <c r="G13" s="59">
        <v>2009</v>
      </c>
      <c r="H13" s="46">
        <v>1</v>
      </c>
      <c r="I13" s="46">
        <f t="shared" si="0"/>
        <v>10</v>
      </c>
      <c r="J13" s="46">
        <f t="shared" si="0"/>
        <v>10</v>
      </c>
      <c r="K13" s="87">
        <v>3</v>
      </c>
      <c r="L13" s="87">
        <v>-3.7</v>
      </c>
      <c r="M13" s="54">
        <f t="shared" si="1"/>
        <v>-0.35000000000000009</v>
      </c>
      <c r="N13" s="36">
        <v>95</v>
      </c>
      <c r="O13" s="55">
        <f t="shared" si="2"/>
        <v>31.65400338761232</v>
      </c>
      <c r="P13" s="56">
        <f t="shared" si="3"/>
        <v>16.966545815760206</v>
      </c>
      <c r="Q13" s="56">
        <v>13.109496999999999</v>
      </c>
      <c r="R13" s="11">
        <f t="shared" si="4"/>
        <v>1.3416816383422498</v>
      </c>
      <c r="S13" s="35">
        <f t="shared" si="5"/>
        <v>-0.14113550996655172</v>
      </c>
      <c r="U13" t="s">
        <v>18</v>
      </c>
    </row>
    <row r="14" spans="2:23" ht="18.5" x14ac:dyDescent="0.45">
      <c r="B14" s="27" t="s">
        <v>14</v>
      </c>
      <c r="C14" s="18">
        <f>ACOS(-1*(-D4*C10))</f>
        <v>1.4918685938141518</v>
      </c>
      <c r="D14" s="21"/>
      <c r="E14" t="s">
        <v>28</v>
      </c>
      <c r="G14" s="59">
        <v>2009</v>
      </c>
      <c r="H14" s="46">
        <v>1</v>
      </c>
      <c r="I14" s="46">
        <f t="shared" si="0"/>
        <v>11</v>
      </c>
      <c r="J14" s="46">
        <f t="shared" si="0"/>
        <v>11</v>
      </c>
      <c r="K14" s="87">
        <v>1.3</v>
      </c>
      <c r="L14" s="87">
        <v>-3.1</v>
      </c>
      <c r="M14" s="54">
        <f t="shared" si="1"/>
        <v>-0.9</v>
      </c>
      <c r="N14" s="36">
        <v>77</v>
      </c>
      <c r="O14" s="55">
        <f t="shared" si="2"/>
        <v>31.464362877062879</v>
      </c>
      <c r="P14" s="56">
        <f t="shared" si="3"/>
        <v>11.075455732726134</v>
      </c>
      <c r="Q14" s="56">
        <v>10.560032699999999</v>
      </c>
      <c r="R14" s="11">
        <f t="shared" si="4"/>
        <v>1.0466946011749498</v>
      </c>
      <c r="S14" s="35">
        <f t="shared" si="5"/>
        <v>-0.26050795386032566</v>
      </c>
    </row>
    <row r="15" spans="2:23" ht="18.5" x14ac:dyDescent="0.45">
      <c r="B15" s="26" t="s">
        <v>25</v>
      </c>
      <c r="C15" s="18">
        <f>SIN(C14)</f>
        <v>0.99688682313730015</v>
      </c>
      <c r="D15" s="21"/>
      <c r="G15" s="59">
        <v>2009</v>
      </c>
      <c r="H15" s="46">
        <v>1</v>
      </c>
      <c r="I15" s="46">
        <f t="shared" si="0"/>
        <v>12</v>
      </c>
      <c r="J15" s="46">
        <f t="shared" si="0"/>
        <v>12</v>
      </c>
      <c r="K15" s="87">
        <v>3.6</v>
      </c>
      <c r="L15" s="87">
        <v>-4.3</v>
      </c>
      <c r="M15" s="54">
        <f t="shared" si="1"/>
        <v>-0.34999999999999987</v>
      </c>
      <c r="N15" s="36">
        <v>65.5</v>
      </c>
      <c r="O15" s="55">
        <f t="shared" si="2"/>
        <v>28.431240016565003</v>
      </c>
      <c r="P15" s="56">
        <f t="shared" si="3"/>
        <v>17.968543690469083</v>
      </c>
      <c r="Q15" s="56">
        <v>12.785841899999999</v>
      </c>
      <c r="R15" s="11">
        <f t="shared" si="4"/>
        <v>1.3085573998740747</v>
      </c>
      <c r="S15" s="35">
        <f t="shared" si="5"/>
        <v>-0.14855644985774025</v>
      </c>
    </row>
    <row r="16" spans="2:23" ht="18.5" x14ac:dyDescent="0.45">
      <c r="B16" s="26" t="s">
        <v>26</v>
      </c>
      <c r="C16" s="18">
        <f>-1*D6*C11</f>
        <v>-7.2858361251569706E-2</v>
      </c>
      <c r="D16" s="21"/>
      <c r="E16" t="s">
        <v>16</v>
      </c>
      <c r="G16" s="59">
        <v>2009</v>
      </c>
      <c r="H16" s="46">
        <v>1</v>
      </c>
      <c r="I16" s="46">
        <f t="shared" si="0"/>
        <v>13</v>
      </c>
      <c r="J16" s="46">
        <f t="shared" si="0"/>
        <v>13</v>
      </c>
      <c r="K16" s="87">
        <v>6.5</v>
      </c>
      <c r="L16" s="87">
        <v>-1.5</v>
      </c>
      <c r="M16" s="54">
        <f t="shared" si="1"/>
        <v>2.5</v>
      </c>
      <c r="N16" s="36">
        <v>69.5</v>
      </c>
      <c r="O16" s="55">
        <f t="shared" si="2"/>
        <v>17.933249077277051</v>
      </c>
      <c r="P16" s="56">
        <f t="shared" si="3"/>
        <v>11.477279409457312</v>
      </c>
      <c r="Q16" s="56">
        <v>8.1156620999999998</v>
      </c>
      <c r="R16" s="11">
        <f t="shared" si="4"/>
        <v>0.96624667179495005</v>
      </c>
      <c r="S16" s="35">
        <f t="shared" si="5"/>
        <v>0.60083665956168097</v>
      </c>
    </row>
    <row r="17" spans="2:22" ht="18.5" x14ac:dyDescent="0.45">
      <c r="B17" s="26" t="s">
        <v>27</v>
      </c>
      <c r="C17" s="18">
        <f>D7*C12</f>
        <v>0.78960074972978989</v>
      </c>
      <c r="D17" s="21"/>
      <c r="E17" t="s">
        <v>17</v>
      </c>
      <c r="G17" s="59">
        <v>2009</v>
      </c>
      <c r="H17" s="46">
        <v>1</v>
      </c>
      <c r="I17" s="46">
        <f t="shared" si="0"/>
        <v>14</v>
      </c>
      <c r="J17" s="46">
        <f t="shared" si="0"/>
        <v>14</v>
      </c>
      <c r="K17" s="87">
        <v>12.6</v>
      </c>
      <c r="L17" s="87">
        <v>2</v>
      </c>
      <c r="M17" s="54">
        <f t="shared" si="1"/>
        <v>7.3</v>
      </c>
      <c r="N17" s="36">
        <v>73.5</v>
      </c>
      <c r="O17" s="55">
        <f t="shared" si="2"/>
        <v>19.697108390445955</v>
      </c>
      <c r="P17" s="56">
        <f t="shared" si="3"/>
        <v>16.703147915098167</v>
      </c>
      <c r="Q17" s="56">
        <v>10.260662199999999</v>
      </c>
      <c r="R17" s="11">
        <f t="shared" si="4"/>
        <v>1.5104874734552995</v>
      </c>
      <c r="S17" s="35">
        <f t="shared" si="5"/>
        <v>1.9071252794559261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2009</v>
      </c>
      <c r="H18" s="46">
        <v>1</v>
      </c>
      <c r="I18" s="46">
        <f t="shared" si="0"/>
        <v>15</v>
      </c>
      <c r="J18" s="46">
        <f t="shared" si="0"/>
        <v>15</v>
      </c>
      <c r="K18" s="87">
        <v>10.6</v>
      </c>
      <c r="L18" s="87">
        <v>2</v>
      </c>
      <c r="M18" s="54">
        <f t="shared" si="1"/>
        <v>6.3</v>
      </c>
      <c r="N18" s="36">
        <v>66</v>
      </c>
      <c r="O18" s="55">
        <f t="shared" si="2"/>
        <v>3.3463011320658662</v>
      </c>
      <c r="P18" s="56">
        <f t="shared" si="3"/>
        <v>2.3022551788613157</v>
      </c>
      <c r="Q18" s="56">
        <v>1.570125</v>
      </c>
      <c r="R18" s="11">
        <f t="shared" si="4"/>
        <v>0.22193167331250002</v>
      </c>
      <c r="S18" s="35">
        <f t="shared" si="5"/>
        <v>0.40272649597728399</v>
      </c>
    </row>
    <row r="19" spans="2:22" ht="18.5" x14ac:dyDescent="0.45">
      <c r="G19" s="59">
        <v>2009</v>
      </c>
      <c r="H19" s="46">
        <v>1</v>
      </c>
      <c r="I19" s="46">
        <f t="shared" si="0"/>
        <v>16</v>
      </c>
      <c r="J19" s="46">
        <f t="shared" si="0"/>
        <v>16</v>
      </c>
      <c r="K19" s="87">
        <v>13</v>
      </c>
      <c r="L19" s="87">
        <v>3.9</v>
      </c>
      <c r="M19" s="54">
        <f t="shared" si="1"/>
        <v>8.4499999999999993</v>
      </c>
      <c r="N19" s="36">
        <v>57</v>
      </c>
      <c r="O19" s="55">
        <f t="shared" si="2"/>
        <v>24.346851281814907</v>
      </c>
      <c r="P19" s="56">
        <f t="shared" si="3"/>
        <v>17.72450773316125</v>
      </c>
      <c r="Q19" s="56">
        <v>11.751234200000001</v>
      </c>
      <c r="R19" s="11">
        <f t="shared" si="4"/>
        <v>1.8091759503037503</v>
      </c>
      <c r="S19" s="35">
        <f t="shared" si="5"/>
        <v>2.2133945845209335</v>
      </c>
    </row>
    <row r="20" spans="2:22" ht="18.5" x14ac:dyDescent="0.45">
      <c r="B20" s="12" t="s">
        <v>7</v>
      </c>
      <c r="C20" s="23">
        <f>(24*60/3.14)*C18*C8*((C14*C16+(C17*C15)))</f>
        <v>25.124414563581702</v>
      </c>
      <c r="G20" s="59">
        <v>2009</v>
      </c>
      <c r="H20" s="46">
        <v>1</v>
      </c>
      <c r="I20" s="46">
        <f t="shared" si="0"/>
        <v>17</v>
      </c>
      <c r="J20" s="46">
        <f t="shared" si="0"/>
        <v>17</v>
      </c>
      <c r="K20" s="87">
        <v>9.5</v>
      </c>
      <c r="L20" s="87">
        <v>4.5999999999999996</v>
      </c>
      <c r="M20" s="54">
        <f t="shared" si="1"/>
        <v>7.05</v>
      </c>
      <c r="N20" s="36">
        <v>52.5</v>
      </c>
      <c r="O20" s="55">
        <f t="shared" si="2"/>
        <v>32.104560614713016</v>
      </c>
      <c r="P20" s="56">
        <f t="shared" si="3"/>
        <v>12.584987760967502</v>
      </c>
      <c r="Q20" s="56">
        <v>11.3706359</v>
      </c>
      <c r="R20" s="11">
        <f t="shared" si="4"/>
        <v>1.6572161719044751</v>
      </c>
      <c r="S20" s="35">
        <f t="shared" si="5"/>
        <v>1.4545208957639217</v>
      </c>
    </row>
    <row r="21" spans="2:22" ht="18.5" x14ac:dyDescent="0.45">
      <c r="B21" s="24"/>
      <c r="G21" s="59">
        <v>2009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87">
        <v>12</v>
      </c>
      <c r="L21" s="87">
        <v>3.8</v>
      </c>
      <c r="M21" s="54">
        <f t="shared" si="1"/>
        <v>7.9</v>
      </c>
      <c r="N21" s="36">
        <v>55</v>
      </c>
      <c r="O21" s="55">
        <f t="shared" si="2"/>
        <v>27.080187876455813</v>
      </c>
      <c r="P21" s="56">
        <f t="shared" si="3"/>
        <v>17.764603246955012</v>
      </c>
      <c r="Q21" s="56">
        <v>12.407337099999999</v>
      </c>
      <c r="R21" s="11">
        <f t="shared" si="4"/>
        <v>1.8701641247515499</v>
      </c>
      <c r="S21" s="35">
        <f t="shared" si="5"/>
        <v>2.1233154302092938</v>
      </c>
    </row>
    <row r="22" spans="2:22" ht="18.5" x14ac:dyDescent="0.45">
      <c r="C22" s="13"/>
      <c r="G22" s="59">
        <v>2009</v>
      </c>
      <c r="H22" s="46">
        <v>1</v>
      </c>
      <c r="I22" s="46">
        <f t="shared" si="6"/>
        <v>19</v>
      </c>
      <c r="J22" s="46">
        <f t="shared" si="6"/>
        <v>19</v>
      </c>
      <c r="K22" s="87">
        <v>11.6</v>
      </c>
      <c r="L22" s="87">
        <v>3.7</v>
      </c>
      <c r="M22" s="54">
        <f t="shared" si="1"/>
        <v>7.65</v>
      </c>
      <c r="N22" s="36">
        <v>49.5</v>
      </c>
      <c r="O22" s="55">
        <f t="shared" si="2"/>
        <v>27.99458115787656</v>
      </c>
      <c r="P22" s="56">
        <f t="shared" si="3"/>
        <v>17.692575291777985</v>
      </c>
      <c r="Q22" s="56">
        <v>12.5894716</v>
      </c>
      <c r="R22" s="11">
        <f t="shared" si="4"/>
        <v>1.8791580362702998</v>
      </c>
      <c r="S22" s="35">
        <f t="shared" si="5"/>
        <v>2.0860697571515803</v>
      </c>
    </row>
    <row r="23" spans="2:22" ht="18.5" x14ac:dyDescent="0.45">
      <c r="B23" s="14"/>
      <c r="C23" s="14"/>
      <c r="D23" s="14"/>
      <c r="E23" s="14"/>
      <c r="G23" s="59">
        <v>2009</v>
      </c>
      <c r="H23" s="46">
        <v>1</v>
      </c>
      <c r="I23" s="46">
        <f t="shared" si="6"/>
        <v>20</v>
      </c>
      <c r="J23" s="46">
        <f t="shared" si="6"/>
        <v>20</v>
      </c>
      <c r="K23" s="87">
        <v>10.6</v>
      </c>
      <c r="L23" s="87">
        <v>3.5</v>
      </c>
      <c r="M23" s="54">
        <f t="shared" si="1"/>
        <v>7.05</v>
      </c>
      <c r="N23" s="36">
        <v>65</v>
      </c>
      <c r="O23" s="55">
        <f t="shared" si="2"/>
        <v>27.134321741699193</v>
      </c>
      <c r="P23" s="56">
        <f t="shared" si="3"/>
        <v>15.41229474928514</v>
      </c>
      <c r="Q23" s="56">
        <v>11.568262300000001</v>
      </c>
      <c r="R23" s="11">
        <f t="shared" si="4"/>
        <v>1.6860192809790751</v>
      </c>
      <c r="S23" s="35">
        <f t="shared" si="5"/>
        <v>1.7347512550822073</v>
      </c>
    </row>
    <row r="24" spans="2:22" ht="18.5" x14ac:dyDescent="0.45">
      <c r="G24" s="59">
        <v>2009</v>
      </c>
      <c r="H24" s="46">
        <v>1</v>
      </c>
      <c r="I24" s="46">
        <f t="shared" si="6"/>
        <v>21</v>
      </c>
      <c r="J24" s="46">
        <f t="shared" si="6"/>
        <v>21</v>
      </c>
      <c r="K24" s="87">
        <v>9.8000000000000007</v>
      </c>
      <c r="L24" s="87">
        <v>2.8</v>
      </c>
      <c r="M24" s="54">
        <f t="shared" si="1"/>
        <v>6.3000000000000007</v>
      </c>
      <c r="N24" s="36">
        <v>73</v>
      </c>
      <c r="O24" s="55">
        <f t="shared" si="2"/>
        <v>25.377962951091895</v>
      </c>
      <c r="P24" s="56">
        <f t="shared" si="3"/>
        <v>14.211659252611463</v>
      </c>
      <c r="Q24" s="56">
        <v>10.743004599999999</v>
      </c>
      <c r="R24" s="11">
        <f t="shared" si="4"/>
        <v>1.5184860996939</v>
      </c>
      <c r="S24" s="35">
        <f t="shared" si="5"/>
        <v>1.494701432880291</v>
      </c>
      <c r="U24" s="14"/>
      <c r="V24" s="14"/>
    </row>
    <row r="25" spans="2:22" ht="18.5" x14ac:dyDescent="0.45">
      <c r="G25" s="59">
        <v>2009</v>
      </c>
      <c r="H25" s="46">
        <v>1</v>
      </c>
      <c r="I25" s="46">
        <f t="shared" si="6"/>
        <v>22</v>
      </c>
      <c r="J25" s="46">
        <f t="shared" si="6"/>
        <v>22</v>
      </c>
      <c r="K25" s="87">
        <v>8.8000000000000007</v>
      </c>
      <c r="L25" s="87">
        <v>1.7</v>
      </c>
      <c r="M25" s="54">
        <f t="shared" si="1"/>
        <v>5.25</v>
      </c>
      <c r="N25" s="36">
        <v>66.5</v>
      </c>
      <c r="O25" s="55">
        <f t="shared" si="2"/>
        <v>32.605576815100548</v>
      </c>
      <c r="P25" s="56">
        <f t="shared" si="3"/>
        <v>18.519967630977114</v>
      </c>
      <c r="Q25" s="56">
        <v>13.900839999999999</v>
      </c>
      <c r="R25" s="11">
        <f t="shared" si="4"/>
        <v>1.8792302331299997</v>
      </c>
      <c r="S25" s="35">
        <f t="shared" si="5"/>
        <v>1.6564307318229754</v>
      </c>
    </row>
    <row r="26" spans="2:22" ht="18.5" x14ac:dyDescent="0.45">
      <c r="G26" s="59">
        <v>2009</v>
      </c>
      <c r="H26" s="46">
        <v>1</v>
      </c>
      <c r="I26" s="46">
        <f t="shared" si="6"/>
        <v>23</v>
      </c>
      <c r="J26" s="46">
        <f t="shared" si="6"/>
        <v>23</v>
      </c>
      <c r="K26" s="87">
        <v>11.5</v>
      </c>
      <c r="L26" s="87">
        <v>2</v>
      </c>
      <c r="M26" s="54">
        <f t="shared" si="1"/>
        <v>6.75</v>
      </c>
      <c r="N26" s="36">
        <v>65.5</v>
      </c>
      <c r="O26" s="55">
        <f t="shared" si="2"/>
        <v>29.292258544450771</v>
      </c>
      <c r="P26" s="56">
        <f t="shared" si="3"/>
        <v>22.262116493782585</v>
      </c>
      <c r="Q26" s="56">
        <v>14.445568699999999</v>
      </c>
      <c r="R26" s="11">
        <f t="shared" si="4"/>
        <v>2.0799560434460247</v>
      </c>
      <c r="S26" s="35">
        <f t="shared" si="5"/>
        <v>2.3428415523328763</v>
      </c>
    </row>
    <row r="27" spans="2:22" ht="18.5" x14ac:dyDescent="0.45">
      <c r="G27" s="59">
        <v>2009</v>
      </c>
      <c r="H27" s="46">
        <v>1</v>
      </c>
      <c r="I27" s="46">
        <f t="shared" si="6"/>
        <v>24</v>
      </c>
      <c r="J27" s="46">
        <f t="shared" si="6"/>
        <v>24</v>
      </c>
      <c r="K27" s="87">
        <v>5.9</v>
      </c>
      <c r="L27" s="87">
        <v>0.1</v>
      </c>
      <c r="M27" s="54">
        <f t="shared" si="1"/>
        <v>3</v>
      </c>
      <c r="N27" s="36">
        <v>69</v>
      </c>
      <c r="O27" s="55">
        <f t="shared" si="2"/>
        <v>37.054085233930067</v>
      </c>
      <c r="P27" s="56">
        <f t="shared" si="3"/>
        <v>17.193095548543553</v>
      </c>
      <c r="Q27" s="56">
        <v>14.2780887</v>
      </c>
      <c r="R27" s="11">
        <f t="shared" si="4"/>
        <v>1.7418125966903997</v>
      </c>
      <c r="S27" s="35">
        <f t="shared" si="5"/>
        <v>0.99629327000808354</v>
      </c>
    </row>
    <row r="28" spans="2:22" ht="18.5" x14ac:dyDescent="0.45">
      <c r="G28" s="59">
        <v>2009</v>
      </c>
      <c r="H28" s="46">
        <v>1</v>
      </c>
      <c r="I28" s="46">
        <f t="shared" si="6"/>
        <v>25</v>
      </c>
      <c r="J28" s="46">
        <f t="shared" si="6"/>
        <v>25</v>
      </c>
      <c r="K28" s="87">
        <v>6.5</v>
      </c>
      <c r="L28" s="87">
        <v>0</v>
      </c>
      <c r="M28" s="54">
        <f t="shared" si="1"/>
        <v>3.25</v>
      </c>
      <c r="N28" s="36">
        <v>74</v>
      </c>
      <c r="O28" s="55">
        <f t="shared" si="2"/>
        <v>5.3702442061661912</v>
      </c>
      <c r="P28" s="56">
        <f t="shared" si="3"/>
        <v>2.7925269872064193</v>
      </c>
      <c r="Q28" s="56">
        <v>2.1906384000000001</v>
      </c>
      <c r="R28" s="11">
        <f t="shared" si="4"/>
        <v>0.27045238324679999</v>
      </c>
      <c r="S28" s="35">
        <f t="shared" si="5"/>
        <v>0.26954224326632698</v>
      </c>
    </row>
    <row r="29" spans="2:22" ht="18.5" x14ac:dyDescent="0.45">
      <c r="G29" s="59">
        <v>2009</v>
      </c>
      <c r="H29" s="46">
        <v>1</v>
      </c>
      <c r="I29" s="46">
        <f t="shared" si="6"/>
        <v>26</v>
      </c>
      <c r="J29" s="46">
        <f t="shared" si="6"/>
        <v>26</v>
      </c>
      <c r="K29" s="87">
        <v>9.8000000000000007</v>
      </c>
      <c r="L29" s="87">
        <v>2.8</v>
      </c>
      <c r="M29" s="54">
        <f t="shared" si="1"/>
        <v>6.3000000000000007</v>
      </c>
      <c r="N29" s="36">
        <v>69</v>
      </c>
      <c r="O29" s="55">
        <f t="shared" si="2"/>
        <v>17.122063942877539</v>
      </c>
      <c r="P29" s="56">
        <f t="shared" si="3"/>
        <v>9.5883558080114231</v>
      </c>
      <c r="Q29" s="56">
        <v>7.2481157000000005</v>
      </c>
      <c r="R29" s="11">
        <f t="shared" si="4"/>
        <v>1.0244957857900499</v>
      </c>
      <c r="S29" s="35">
        <f t="shared" si="5"/>
        <v>1.0707900888754136</v>
      </c>
    </row>
    <row r="30" spans="2:22" ht="18.5" x14ac:dyDescent="0.45">
      <c r="G30" s="59">
        <v>2009</v>
      </c>
      <c r="H30" s="46">
        <v>1</v>
      </c>
      <c r="I30" s="46">
        <f t="shared" si="6"/>
        <v>27</v>
      </c>
      <c r="J30" s="46">
        <f t="shared" si="6"/>
        <v>27</v>
      </c>
      <c r="K30" s="87">
        <v>8</v>
      </c>
      <c r="L30" s="87">
        <v>3.9</v>
      </c>
      <c r="M30" s="54">
        <f t="shared" si="1"/>
        <v>5.95</v>
      </c>
      <c r="N30" s="36">
        <v>76.5</v>
      </c>
      <c r="O30" s="55">
        <f t="shared" si="2"/>
        <v>2.0264556723741975</v>
      </c>
      <c r="P30" s="56">
        <f t="shared" si="3"/>
        <v>0.66467746053873666</v>
      </c>
      <c r="Q30" s="56">
        <v>0.65652159999999993</v>
      </c>
      <c r="R30" s="11">
        <f t="shared" si="4"/>
        <v>9.1449355619999992E-2</v>
      </c>
      <c r="S30" s="35">
        <f t="shared" si="5"/>
        <v>0.24252995589325535</v>
      </c>
    </row>
    <row r="31" spans="2:22" ht="18.5" x14ac:dyDescent="0.45">
      <c r="G31" s="59">
        <v>2009</v>
      </c>
      <c r="H31" s="46">
        <v>1</v>
      </c>
      <c r="I31" s="46">
        <f t="shared" si="6"/>
        <v>28</v>
      </c>
      <c r="J31" s="46">
        <f t="shared" si="6"/>
        <v>28</v>
      </c>
      <c r="K31" s="87">
        <v>10</v>
      </c>
      <c r="L31" s="87">
        <v>2.1</v>
      </c>
      <c r="M31" s="54">
        <f t="shared" si="1"/>
        <v>6.05</v>
      </c>
      <c r="N31" s="36">
        <v>77</v>
      </c>
      <c r="O31" s="55">
        <f t="shared" si="2"/>
        <v>10.09529212102087</v>
      </c>
      <c r="P31" s="56">
        <f t="shared" si="3"/>
        <v>6.3802246204851905</v>
      </c>
      <c r="Q31" s="56">
        <v>4.5399640999999997</v>
      </c>
      <c r="R31" s="11">
        <f t="shared" si="4"/>
        <v>0.63505131329902487</v>
      </c>
      <c r="S31" s="35">
        <f t="shared" si="5"/>
        <v>0.75467488245700576</v>
      </c>
    </row>
    <row r="32" spans="2:22" ht="18.5" x14ac:dyDescent="0.45">
      <c r="G32" s="59">
        <v>2009</v>
      </c>
      <c r="H32" s="46">
        <v>1</v>
      </c>
      <c r="I32" s="46">
        <f t="shared" si="6"/>
        <v>29</v>
      </c>
      <c r="J32" s="46">
        <f t="shared" si="6"/>
        <v>29</v>
      </c>
      <c r="K32" s="87">
        <v>11</v>
      </c>
      <c r="L32" s="87">
        <v>5.5</v>
      </c>
      <c r="M32" s="54">
        <f t="shared" si="1"/>
        <v>8.25</v>
      </c>
      <c r="N32" s="36">
        <v>75</v>
      </c>
      <c r="O32" s="55">
        <f t="shared" si="2"/>
        <v>38.451820528334025</v>
      </c>
      <c r="P32" s="56">
        <f t="shared" si="3"/>
        <v>16.91880103246697</v>
      </c>
      <c r="Q32" s="56">
        <v>14.428402</v>
      </c>
      <c r="R32" s="11">
        <f t="shared" si="4"/>
        <v>2.2044181498665001</v>
      </c>
      <c r="S32" s="35">
        <f t="shared" si="5"/>
        <v>2.0909681135713667</v>
      </c>
    </row>
    <row r="33" spans="7:19" ht="18.5" x14ac:dyDescent="0.45">
      <c r="G33" s="59">
        <v>2009</v>
      </c>
      <c r="H33" s="46">
        <v>1</v>
      </c>
      <c r="I33" s="46">
        <f t="shared" si="6"/>
        <v>30</v>
      </c>
      <c r="J33" s="46">
        <f t="shared" si="6"/>
        <v>30</v>
      </c>
      <c r="K33" s="87">
        <v>10.5</v>
      </c>
      <c r="L33" s="87">
        <v>3.4</v>
      </c>
      <c r="M33" s="54">
        <f t="shared" si="1"/>
        <v>6.95</v>
      </c>
      <c r="N33" s="36">
        <v>70.5</v>
      </c>
      <c r="O33" s="55">
        <f t="shared" si="2"/>
        <v>12.086651622392843</v>
      </c>
      <c r="P33" s="56">
        <f t="shared" si="3"/>
        <v>6.8652181215191339</v>
      </c>
      <c r="Q33" s="56">
        <v>5.152940899999999</v>
      </c>
      <c r="R33" s="11">
        <f t="shared" si="4"/>
        <v>0.74799445986787483</v>
      </c>
      <c r="S33" s="35">
        <f t="shared" si="5"/>
        <v>0.87899851675685547</v>
      </c>
    </row>
    <row r="34" spans="7:19" ht="18.5" x14ac:dyDescent="0.45">
      <c r="G34" s="59">
        <v>2009</v>
      </c>
      <c r="H34" s="60">
        <v>1</v>
      </c>
      <c r="I34" s="60">
        <f t="shared" si="6"/>
        <v>31</v>
      </c>
      <c r="J34" s="46">
        <f t="shared" si="6"/>
        <v>31</v>
      </c>
      <c r="K34" s="87">
        <v>9.8000000000000007</v>
      </c>
      <c r="L34" s="87">
        <v>5</v>
      </c>
      <c r="M34" s="54">
        <f t="shared" si="1"/>
        <v>7.4</v>
      </c>
      <c r="N34" s="36">
        <v>76.5</v>
      </c>
      <c r="O34" s="55">
        <f t="shared" si="2"/>
        <v>13.216418366486067</v>
      </c>
      <c r="P34" s="56">
        <f t="shared" si="3"/>
        <v>5.0751046527306505</v>
      </c>
      <c r="Q34" s="56">
        <v>4.6329155000000002</v>
      </c>
      <c r="R34" s="49">
        <f t="shared" si="4"/>
        <v>0.68473564506900009</v>
      </c>
      <c r="S34" s="48">
        <f t="shared" si="5"/>
        <v>0.73378348541804073</v>
      </c>
    </row>
    <row r="35" spans="7:19" ht="18.5" x14ac:dyDescent="0.45">
      <c r="G35" s="59">
        <v>2009</v>
      </c>
      <c r="H35" s="46">
        <v>2</v>
      </c>
      <c r="I35" s="46">
        <v>1</v>
      </c>
      <c r="J35" s="46">
        <f t="shared" si="6"/>
        <v>32</v>
      </c>
      <c r="K35" s="87">
        <v>7.6</v>
      </c>
      <c r="L35" s="87">
        <v>3.4</v>
      </c>
      <c r="M35" s="54">
        <f t="shared" si="1"/>
        <v>5.5</v>
      </c>
      <c r="N35" s="36">
        <v>90.5</v>
      </c>
      <c r="O35" s="55">
        <f t="shared" si="2"/>
        <v>27.814805314750526</v>
      </c>
      <c r="P35" s="56">
        <f t="shared" si="3"/>
        <v>9.3457745857561765</v>
      </c>
      <c r="Q35" s="56">
        <v>9.1205420999999998</v>
      </c>
      <c r="R35" s="11">
        <f t="shared" si="4"/>
        <v>1.2463631204044499</v>
      </c>
      <c r="S35" s="35">
        <f t="shared" si="5"/>
        <v>0.951121739937282</v>
      </c>
    </row>
    <row r="36" spans="7:19" ht="18.5" x14ac:dyDescent="0.45">
      <c r="G36" s="59">
        <v>2009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87">
        <v>9.1999999999999993</v>
      </c>
      <c r="L36" s="87">
        <v>0.8</v>
      </c>
      <c r="M36" s="54">
        <f t="shared" si="1"/>
        <v>5</v>
      </c>
      <c r="N36" s="36">
        <v>81</v>
      </c>
      <c r="O36" s="55">
        <f t="shared" si="2"/>
        <v>26.966240033249882</v>
      </c>
      <c r="P36" s="56">
        <f t="shared" si="3"/>
        <v>18.121313302343918</v>
      </c>
      <c r="Q36" s="56">
        <v>12.504894200000001</v>
      </c>
      <c r="R36" s="11">
        <f t="shared" si="4"/>
        <v>1.6721794622124002</v>
      </c>
      <c r="S36" s="35">
        <f t="shared" si="5"/>
        <v>1.5663767809316536</v>
      </c>
    </row>
    <row r="37" spans="7:19" ht="18.5" x14ac:dyDescent="0.45">
      <c r="G37" s="59">
        <v>2009</v>
      </c>
      <c r="H37" s="46">
        <v>2</v>
      </c>
      <c r="I37" s="46">
        <f t="shared" si="7"/>
        <v>3</v>
      </c>
      <c r="J37" s="46">
        <f t="shared" si="7"/>
        <v>34</v>
      </c>
      <c r="K37" s="87">
        <v>7</v>
      </c>
      <c r="L37" s="87">
        <v>-0.3</v>
      </c>
      <c r="M37" s="54">
        <f t="shared" si="1"/>
        <v>3.35</v>
      </c>
      <c r="N37" s="36">
        <v>55.5</v>
      </c>
      <c r="O37" s="55">
        <f t="shared" si="2"/>
        <v>37.755972867711812</v>
      </c>
      <c r="P37" s="56">
        <f t="shared" si="3"/>
        <v>22.049488154743695</v>
      </c>
      <c r="Q37" s="56">
        <v>16.321763399999998</v>
      </c>
      <c r="R37" s="11">
        <f t="shared" si="4"/>
        <v>2.02462906051215</v>
      </c>
      <c r="S37" s="35">
        <f t="shared" si="5"/>
        <v>1.3661503241799089</v>
      </c>
    </row>
    <row r="38" spans="7:19" ht="18.5" x14ac:dyDescent="0.45">
      <c r="G38" s="59">
        <v>2009</v>
      </c>
      <c r="H38" s="46">
        <v>2</v>
      </c>
      <c r="I38" s="46">
        <f t="shared" si="7"/>
        <v>4</v>
      </c>
      <c r="J38" s="46">
        <f t="shared" si="7"/>
        <v>35</v>
      </c>
      <c r="K38" s="87">
        <v>11.3</v>
      </c>
      <c r="L38" s="87">
        <v>1.6</v>
      </c>
      <c r="M38" s="54">
        <f t="shared" si="1"/>
        <v>6.45</v>
      </c>
      <c r="N38" s="36">
        <v>54.5</v>
      </c>
      <c r="O38" s="55">
        <f t="shared" si="2"/>
        <v>25.234565263992774</v>
      </c>
      <c r="P38" s="56">
        <f t="shared" si="3"/>
        <v>19.582022644858395</v>
      </c>
      <c r="Q38" s="56">
        <v>12.574817099999999</v>
      </c>
      <c r="R38" s="11">
        <f t="shared" si="4"/>
        <v>1.7884690805688745</v>
      </c>
      <c r="S38" s="35">
        <f t="shared" si="5"/>
        <v>2.0201962367549822</v>
      </c>
    </row>
    <row r="39" spans="7:19" ht="18.5" x14ac:dyDescent="0.45">
      <c r="G39" s="59">
        <v>2009</v>
      </c>
      <c r="H39" s="46">
        <v>2</v>
      </c>
      <c r="I39" s="46">
        <f t="shared" si="7"/>
        <v>5</v>
      </c>
      <c r="J39" s="46">
        <f t="shared" si="7"/>
        <v>36</v>
      </c>
      <c r="K39" s="87">
        <v>11</v>
      </c>
      <c r="L39" s="87">
        <v>4.5999999999999996</v>
      </c>
      <c r="M39" s="54">
        <f t="shared" si="1"/>
        <v>7.8</v>
      </c>
      <c r="N39" s="36">
        <v>62</v>
      </c>
      <c r="O39" s="55">
        <f t="shared" si="2"/>
        <v>6.2199113526617689</v>
      </c>
      <c r="P39" s="56">
        <f t="shared" si="3"/>
        <v>3.1845946125628259</v>
      </c>
      <c r="Q39" s="56">
        <v>2.5176430999999999</v>
      </c>
      <c r="R39" s="11">
        <f t="shared" si="4"/>
        <v>0.37800900560639999</v>
      </c>
      <c r="S39" s="35">
        <f t="shared" si="5"/>
        <v>0.55938463917442605</v>
      </c>
    </row>
    <row r="40" spans="7:19" ht="18.5" x14ac:dyDescent="0.45">
      <c r="G40" s="59">
        <v>2009</v>
      </c>
      <c r="H40" s="46">
        <v>2</v>
      </c>
      <c r="I40" s="46">
        <f t="shared" si="7"/>
        <v>6</v>
      </c>
      <c r="J40" s="46">
        <f t="shared" si="7"/>
        <v>37</v>
      </c>
      <c r="K40" s="87">
        <v>13.8</v>
      </c>
      <c r="L40" s="87">
        <v>3.6</v>
      </c>
      <c r="M40" s="54">
        <f t="shared" si="1"/>
        <v>8.7000000000000011</v>
      </c>
      <c r="N40" s="36">
        <v>65.5</v>
      </c>
      <c r="O40" s="55">
        <f t="shared" si="2"/>
        <v>22.02235117085997</v>
      </c>
      <c r="P40" s="56">
        <f t="shared" si="3"/>
        <v>17.970238555421737</v>
      </c>
      <c r="Q40" s="56">
        <v>11.253399899999998</v>
      </c>
      <c r="R40" s="11">
        <f t="shared" si="4"/>
        <v>1.7490315459577497</v>
      </c>
      <c r="S40" s="35">
        <f t="shared" si="5"/>
        <v>2.2828043621929295</v>
      </c>
    </row>
    <row r="41" spans="7:19" ht="18.5" x14ac:dyDescent="0.45">
      <c r="G41" s="59">
        <v>2009</v>
      </c>
      <c r="H41" s="46">
        <v>2</v>
      </c>
      <c r="I41" s="46">
        <f t="shared" si="7"/>
        <v>7</v>
      </c>
      <c r="J41" s="46">
        <f t="shared" si="7"/>
        <v>38</v>
      </c>
      <c r="K41" s="87">
        <v>13</v>
      </c>
      <c r="L41" s="87">
        <v>7</v>
      </c>
      <c r="M41" s="54">
        <f t="shared" si="1"/>
        <v>10</v>
      </c>
      <c r="N41" s="36">
        <v>83</v>
      </c>
      <c r="O41" s="55">
        <f t="shared" si="2"/>
        <v>41.045420907034824</v>
      </c>
      <c r="P41" s="56">
        <f t="shared" si="3"/>
        <v>19.701802035376716</v>
      </c>
      <c r="Q41" s="56">
        <v>16.086454</v>
      </c>
      <c r="R41" s="11">
        <f t="shared" si="4"/>
        <v>2.6228480653380002</v>
      </c>
      <c r="S41" s="35">
        <f t="shared" si="5"/>
        <v>2.7021834523867128</v>
      </c>
    </row>
    <row r="42" spans="7:19" ht="18.5" x14ac:dyDescent="0.45">
      <c r="G42" s="59">
        <v>2009</v>
      </c>
      <c r="H42" s="46">
        <v>2</v>
      </c>
      <c r="I42" s="46">
        <f t="shared" si="7"/>
        <v>8</v>
      </c>
      <c r="J42" s="46">
        <f t="shared" si="7"/>
        <v>39</v>
      </c>
      <c r="K42" s="87">
        <v>14</v>
      </c>
      <c r="L42" s="87">
        <v>5.4</v>
      </c>
      <c r="M42" s="54">
        <f t="shared" si="1"/>
        <v>9.6999999999999993</v>
      </c>
      <c r="N42" s="36">
        <v>68.5</v>
      </c>
      <c r="O42" s="55">
        <f t="shared" si="2"/>
        <v>29.757986707235336</v>
      </c>
      <c r="P42" s="56">
        <f t="shared" si="3"/>
        <v>20.473494854577911</v>
      </c>
      <c r="Q42" s="56">
        <v>13.9628076</v>
      </c>
      <c r="R42" s="11">
        <f t="shared" si="4"/>
        <v>2.2520263307849997</v>
      </c>
      <c r="S42" s="35">
        <f t="shared" si="5"/>
        <v>2.7468999606362665</v>
      </c>
    </row>
    <row r="43" spans="7:19" ht="18.5" x14ac:dyDescent="0.45">
      <c r="G43" s="59">
        <v>2009</v>
      </c>
      <c r="H43" s="46">
        <v>2</v>
      </c>
      <c r="I43" s="46">
        <f t="shared" si="7"/>
        <v>9</v>
      </c>
      <c r="J43" s="46">
        <f t="shared" si="7"/>
        <v>40</v>
      </c>
      <c r="K43" s="87">
        <v>10.199999999999999</v>
      </c>
      <c r="L43" s="87">
        <v>7</v>
      </c>
      <c r="M43" s="54">
        <f t="shared" si="1"/>
        <v>8.6</v>
      </c>
      <c r="N43" s="36">
        <v>58</v>
      </c>
      <c r="O43" s="55">
        <f t="shared" si="2"/>
        <v>15.330957218183777</v>
      </c>
      <c r="P43" s="56">
        <f t="shared" si="3"/>
        <v>3.9247250478550462</v>
      </c>
      <c r="Q43" s="56">
        <v>4.3879759999999992</v>
      </c>
      <c r="R43" s="11">
        <f t="shared" si="4"/>
        <v>0.67941665193599976</v>
      </c>
      <c r="S43" s="35">
        <f t="shared" si="5"/>
        <v>0.67946004142294714</v>
      </c>
    </row>
    <row r="44" spans="7:19" ht="18.5" x14ac:dyDescent="0.45">
      <c r="G44" s="59">
        <v>2009</v>
      </c>
      <c r="H44" s="46">
        <v>2</v>
      </c>
      <c r="I44" s="46">
        <f t="shared" si="7"/>
        <v>10</v>
      </c>
      <c r="J44" s="46">
        <f t="shared" si="7"/>
        <v>41</v>
      </c>
      <c r="K44" s="87">
        <v>10.6</v>
      </c>
      <c r="L44" s="87">
        <v>4.8</v>
      </c>
      <c r="M44" s="54">
        <f t="shared" si="1"/>
        <v>7.6999999999999993</v>
      </c>
      <c r="N44" s="36">
        <v>58.5</v>
      </c>
      <c r="O44" s="55">
        <f t="shared" si="2"/>
        <v>35.750167393376536</v>
      </c>
      <c r="P44" s="56">
        <f t="shared" si="3"/>
        <v>16.588077670526712</v>
      </c>
      <c r="Q44" s="56">
        <v>13.7756487</v>
      </c>
      <c r="R44" s="11">
        <f t="shared" si="4"/>
        <v>2.0602515804502497</v>
      </c>
      <c r="S44" s="35">
        <f t="shared" si="5"/>
        <v>1.9640780352223461</v>
      </c>
    </row>
    <row r="45" spans="7:19" ht="18.5" x14ac:dyDescent="0.45">
      <c r="G45" s="59">
        <v>2009</v>
      </c>
      <c r="H45" s="46">
        <v>2</v>
      </c>
      <c r="I45" s="46">
        <f t="shared" si="7"/>
        <v>11</v>
      </c>
      <c r="J45" s="46">
        <f t="shared" si="7"/>
        <v>42</v>
      </c>
      <c r="K45" s="87">
        <v>11</v>
      </c>
      <c r="L45" s="87">
        <v>2</v>
      </c>
      <c r="M45" s="54">
        <f t="shared" si="1"/>
        <v>6.5</v>
      </c>
      <c r="N45" s="36">
        <v>69.5</v>
      </c>
      <c r="O45" s="55">
        <f t="shared" si="2"/>
        <v>34.827989374999994</v>
      </c>
      <c r="P45" s="56">
        <f t="shared" si="3"/>
        <v>25.076152349999994</v>
      </c>
      <c r="Q45" s="56">
        <v>16.717434899999997</v>
      </c>
      <c r="R45" s="11">
        <f t="shared" si="4"/>
        <v>2.3825604632305497</v>
      </c>
      <c r="S45" s="35">
        <f t="shared" si="5"/>
        <v>2.5460370690813945</v>
      </c>
    </row>
    <row r="46" spans="7:19" ht="18.5" x14ac:dyDescent="0.45">
      <c r="G46" s="59">
        <v>2009</v>
      </c>
      <c r="H46" s="46">
        <v>2</v>
      </c>
      <c r="I46" s="46">
        <f t="shared" si="7"/>
        <v>12</v>
      </c>
      <c r="J46" s="46">
        <f t="shared" si="7"/>
        <v>43</v>
      </c>
      <c r="K46" s="87">
        <v>10</v>
      </c>
      <c r="L46" s="87">
        <v>4.9000000000000004</v>
      </c>
      <c r="M46" s="54">
        <f t="shared" si="1"/>
        <v>7.45</v>
      </c>
      <c r="N46" s="36">
        <v>82.5</v>
      </c>
      <c r="O46" s="55">
        <f t="shared" si="2"/>
        <v>26.986634745418847</v>
      </c>
      <c r="P46" s="56">
        <f t="shared" si="3"/>
        <v>11.01054697613089</v>
      </c>
      <c r="Q46" s="56">
        <v>9.7511042999999997</v>
      </c>
      <c r="R46" s="11">
        <f t="shared" si="4"/>
        <v>1.4440532246673747</v>
      </c>
      <c r="S46" s="35">
        <f t="shared" si="5"/>
        <v>1.3476932401503026</v>
      </c>
    </row>
    <row r="47" spans="7:19" ht="18.5" x14ac:dyDescent="0.45">
      <c r="G47" s="59">
        <v>2009</v>
      </c>
      <c r="H47" s="46">
        <v>2</v>
      </c>
      <c r="I47" s="46">
        <f t="shared" si="7"/>
        <v>13</v>
      </c>
      <c r="J47" s="46">
        <f t="shared" si="7"/>
        <v>44</v>
      </c>
      <c r="K47" s="87">
        <v>14.2</v>
      </c>
      <c r="L47" s="87">
        <v>6.3</v>
      </c>
      <c r="M47" s="54">
        <f t="shared" si="1"/>
        <v>10.25</v>
      </c>
      <c r="N47" s="36">
        <v>69</v>
      </c>
      <c r="O47" s="55">
        <f t="shared" si="2"/>
        <v>17.921634053078556</v>
      </c>
      <c r="P47" s="56">
        <f t="shared" si="3"/>
        <v>11.326472721545647</v>
      </c>
      <c r="Q47" s="56">
        <v>8.0595563000000006</v>
      </c>
      <c r="R47" s="11">
        <f t="shared" si="4"/>
        <v>1.3259038004709751</v>
      </c>
      <c r="S47" s="35">
        <f t="shared" si="5"/>
        <v>1.6883501810974768</v>
      </c>
    </row>
    <row r="48" spans="7:19" ht="18.5" x14ac:dyDescent="0.45">
      <c r="G48" s="59">
        <v>2009</v>
      </c>
      <c r="H48" s="46">
        <v>2</v>
      </c>
      <c r="I48" s="46">
        <f t="shared" si="7"/>
        <v>14</v>
      </c>
      <c r="J48" s="46">
        <f t="shared" si="7"/>
        <v>45</v>
      </c>
      <c r="K48" s="87">
        <v>15.2</v>
      </c>
      <c r="L48" s="87">
        <v>6.8</v>
      </c>
      <c r="M48" s="54">
        <f t="shared" si="1"/>
        <v>11</v>
      </c>
      <c r="N48" s="36">
        <v>53.5</v>
      </c>
      <c r="O48" s="55">
        <f t="shared" si="2"/>
        <v>30.952577331408261</v>
      </c>
      <c r="P48" s="56">
        <f t="shared" si="3"/>
        <v>20.800131966706349</v>
      </c>
      <c r="Q48" s="56">
        <v>14.353454699999999</v>
      </c>
      <c r="R48" s="11">
        <f t="shared" si="4"/>
        <v>2.4244707402863996</v>
      </c>
      <c r="S48" s="35">
        <f t="shared" si="5"/>
        <v>3.0021288464026403</v>
      </c>
    </row>
    <row r="49" spans="7:19" ht="18.5" x14ac:dyDescent="0.45">
      <c r="G49" s="59">
        <v>2009</v>
      </c>
      <c r="H49" s="46">
        <v>2</v>
      </c>
      <c r="I49" s="46">
        <f t="shared" si="7"/>
        <v>15</v>
      </c>
      <c r="J49" s="46">
        <f t="shared" si="7"/>
        <v>46</v>
      </c>
      <c r="K49" s="87">
        <v>13.5</v>
      </c>
      <c r="L49" s="87">
        <v>6</v>
      </c>
      <c r="M49" s="54">
        <f t="shared" si="1"/>
        <v>9.75</v>
      </c>
      <c r="N49" s="36">
        <v>45.5</v>
      </c>
      <c r="O49" s="55">
        <f t="shared" si="2"/>
        <v>25.205435782822917</v>
      </c>
      <c r="P49" s="56">
        <f t="shared" si="3"/>
        <v>15.12326146969375</v>
      </c>
      <c r="Q49" s="56">
        <v>11.044468599999998</v>
      </c>
      <c r="R49" s="11">
        <f t="shared" si="4"/>
        <v>1.7845735197394497</v>
      </c>
      <c r="S49" s="35">
        <f t="shared" si="5"/>
        <v>2.2372396352179664</v>
      </c>
    </row>
    <row r="50" spans="7:19" ht="18.5" x14ac:dyDescent="0.45">
      <c r="G50" s="59">
        <v>2009</v>
      </c>
      <c r="H50" s="46">
        <v>2</v>
      </c>
      <c r="I50" s="46">
        <f t="shared" si="7"/>
        <v>16</v>
      </c>
      <c r="J50" s="46">
        <f t="shared" si="7"/>
        <v>47</v>
      </c>
      <c r="K50" s="87">
        <v>12.1</v>
      </c>
      <c r="L50" s="87">
        <v>4.5</v>
      </c>
      <c r="M50" s="54">
        <f t="shared" si="1"/>
        <v>8.3000000000000007</v>
      </c>
      <c r="N50" s="36">
        <v>65</v>
      </c>
      <c r="O50" s="55">
        <f t="shared" si="2"/>
        <v>40.335120144993006</v>
      </c>
      <c r="P50" s="56">
        <f t="shared" si="3"/>
        <v>24.523753048155747</v>
      </c>
      <c r="Q50" s="56">
        <v>17.791400400000001</v>
      </c>
      <c r="R50" s="11">
        <f t="shared" si="4"/>
        <v>2.7234453033305996</v>
      </c>
      <c r="S50" s="35">
        <f t="shared" si="5"/>
        <v>2.9389350469057831</v>
      </c>
    </row>
    <row r="51" spans="7:19" ht="18.5" x14ac:dyDescent="0.45">
      <c r="G51" s="59">
        <v>2009</v>
      </c>
      <c r="H51" s="46">
        <v>2</v>
      </c>
      <c r="I51" s="46">
        <f t="shared" si="7"/>
        <v>17</v>
      </c>
      <c r="J51" s="46">
        <f t="shared" si="7"/>
        <v>48</v>
      </c>
      <c r="K51" s="87">
        <v>7</v>
      </c>
      <c r="L51" s="87">
        <v>1.8</v>
      </c>
      <c r="M51" s="54">
        <f t="shared" si="1"/>
        <v>4.4000000000000004</v>
      </c>
      <c r="N51" s="36">
        <v>86.5</v>
      </c>
      <c r="O51" s="55">
        <f t="shared" si="2"/>
        <v>52.533715914629454</v>
      </c>
      <c r="P51" s="56">
        <f t="shared" si="3"/>
        <v>21.854025820485855</v>
      </c>
      <c r="Q51" s="56">
        <v>19.167248599999997</v>
      </c>
      <c r="R51" s="11">
        <f t="shared" si="4"/>
        <v>2.4956332694657997</v>
      </c>
      <c r="S51" s="35">
        <f t="shared" si="5"/>
        <v>1.6834871762444694</v>
      </c>
    </row>
    <row r="52" spans="7:19" ht="18.5" x14ac:dyDescent="0.45">
      <c r="G52" s="59">
        <v>2009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87">
        <v>8</v>
      </c>
      <c r="L52" s="87">
        <v>-0.2</v>
      </c>
      <c r="M52" s="54">
        <f t="shared" si="1"/>
        <v>3.9</v>
      </c>
      <c r="N52" s="36">
        <v>75</v>
      </c>
      <c r="O52" s="55">
        <f t="shared" si="2"/>
        <v>41.230278285089497</v>
      </c>
      <c r="P52" s="56">
        <f t="shared" si="3"/>
        <v>27.047062555018705</v>
      </c>
      <c r="Q52" s="56">
        <v>18.8904879</v>
      </c>
      <c r="R52" s="11">
        <f t="shared" si="4"/>
        <v>2.4042018402769498</v>
      </c>
      <c r="S52" s="35">
        <f t="shared" si="5"/>
        <v>1.8638470174083397</v>
      </c>
    </row>
    <row r="53" spans="7:19" ht="18.5" x14ac:dyDescent="0.45">
      <c r="G53" s="59">
        <v>2009</v>
      </c>
      <c r="H53" s="46">
        <v>2</v>
      </c>
      <c r="I53" s="46">
        <f t="shared" si="8"/>
        <v>19</v>
      </c>
      <c r="J53" s="46">
        <f t="shared" si="8"/>
        <v>50</v>
      </c>
      <c r="K53" s="87">
        <v>8.5</v>
      </c>
      <c r="L53" s="87">
        <v>1.6</v>
      </c>
      <c r="M53" s="54">
        <f t="shared" si="1"/>
        <v>5.05</v>
      </c>
      <c r="N53" s="36">
        <v>76</v>
      </c>
      <c r="O53" s="55">
        <f t="shared" si="2"/>
        <v>44.095012160509306</v>
      </c>
      <c r="P53" s="56">
        <f t="shared" si="3"/>
        <v>24.340446712601139</v>
      </c>
      <c r="Q53" s="56">
        <v>18.532499399999999</v>
      </c>
      <c r="R53" s="11">
        <f t="shared" si="4"/>
        <v>2.4836375402158497</v>
      </c>
      <c r="S53" s="35">
        <f t="shared" si="5"/>
        <v>2.0636840064128221</v>
      </c>
    </row>
    <row r="54" spans="7:19" ht="18.5" x14ac:dyDescent="0.45">
      <c r="G54" s="59">
        <v>2009</v>
      </c>
      <c r="H54" s="46">
        <v>2</v>
      </c>
      <c r="I54" s="46">
        <f t="shared" si="8"/>
        <v>20</v>
      </c>
      <c r="J54" s="46">
        <f t="shared" si="8"/>
        <v>51</v>
      </c>
      <c r="K54" s="87">
        <v>10</v>
      </c>
      <c r="L54" s="87">
        <v>0.5</v>
      </c>
      <c r="M54" s="54">
        <f t="shared" si="1"/>
        <v>5.25</v>
      </c>
      <c r="N54" s="36">
        <v>68</v>
      </c>
      <c r="O54" s="55">
        <f t="shared" si="2"/>
        <v>36.941986073667366</v>
      </c>
      <c r="P54" s="56">
        <f t="shared" si="3"/>
        <v>28.075909415987198</v>
      </c>
      <c r="Q54" s="56">
        <v>18.218055700000001</v>
      </c>
      <c r="R54" s="11">
        <f t="shared" si="4"/>
        <v>2.4628670684855249</v>
      </c>
      <c r="S54" s="35">
        <f t="shared" si="5"/>
        <v>2.4244453123219341</v>
      </c>
    </row>
    <row r="55" spans="7:19" ht="18.5" x14ac:dyDescent="0.45">
      <c r="G55" s="59">
        <v>2009</v>
      </c>
      <c r="H55" s="46">
        <v>2</v>
      </c>
      <c r="I55" s="46">
        <f t="shared" si="8"/>
        <v>21</v>
      </c>
      <c r="J55" s="46">
        <f t="shared" si="8"/>
        <v>52</v>
      </c>
      <c r="K55" s="87">
        <v>5</v>
      </c>
      <c r="L55" s="87">
        <v>0.1</v>
      </c>
      <c r="M55" s="54">
        <f t="shared" si="1"/>
        <v>2.5499999999999998</v>
      </c>
      <c r="N55" s="36">
        <v>79</v>
      </c>
      <c r="O55" s="55">
        <f t="shared" si="2"/>
        <v>50.374026304582102</v>
      </c>
      <c r="P55" s="56">
        <f t="shared" si="3"/>
        <v>19.746618311396183</v>
      </c>
      <c r="Q55" s="56">
        <v>17.841225699999999</v>
      </c>
      <c r="R55" s="11">
        <f t="shared" si="4"/>
        <v>2.129399350665675</v>
      </c>
      <c r="S55" s="35">
        <f t="shared" si="5"/>
        <v>0.98358101282955446</v>
      </c>
    </row>
    <row r="56" spans="7:19" ht="18.5" x14ac:dyDescent="0.45">
      <c r="G56" s="59">
        <v>2009</v>
      </c>
      <c r="H56" s="46">
        <v>2</v>
      </c>
      <c r="I56" s="46">
        <f t="shared" si="8"/>
        <v>22</v>
      </c>
      <c r="J56" s="46">
        <f t="shared" si="8"/>
        <v>53</v>
      </c>
      <c r="K56" s="87">
        <v>3.2</v>
      </c>
      <c r="L56" s="87">
        <v>-0.3</v>
      </c>
      <c r="M56" s="54">
        <f t="shared" si="1"/>
        <v>1.4500000000000002</v>
      </c>
      <c r="N56" s="36">
        <v>65.5</v>
      </c>
      <c r="O56" s="55">
        <f t="shared" si="2"/>
        <v>58.54028004388033</v>
      </c>
      <c r="P56" s="56">
        <f t="shared" si="3"/>
        <v>16.391278412286493</v>
      </c>
      <c r="Q56" s="56">
        <v>17.5230137</v>
      </c>
      <c r="R56" s="11">
        <f t="shared" si="4"/>
        <v>1.9783701504971249</v>
      </c>
      <c r="S56" s="35">
        <f t="shared" si="5"/>
        <v>0.50500514567311738</v>
      </c>
    </row>
    <row r="57" spans="7:19" ht="18.5" x14ac:dyDescent="0.45">
      <c r="G57" s="59">
        <v>2009</v>
      </c>
      <c r="H57" s="46">
        <v>2</v>
      </c>
      <c r="I57" s="46">
        <f t="shared" si="8"/>
        <v>23</v>
      </c>
      <c r="J57" s="46">
        <f t="shared" si="8"/>
        <v>54</v>
      </c>
      <c r="K57" s="87">
        <v>6.4</v>
      </c>
      <c r="L57" s="87">
        <v>1.2</v>
      </c>
      <c r="M57" s="54">
        <f t="shared" si="1"/>
        <v>3.8000000000000003</v>
      </c>
      <c r="N57" s="36">
        <v>66.5</v>
      </c>
      <c r="O57" s="55">
        <f t="shared" si="2"/>
        <v>48.704256130298162</v>
      </c>
      <c r="P57" s="56">
        <f t="shared" si="3"/>
        <v>20.260970550204036</v>
      </c>
      <c r="Q57" s="56">
        <v>17.770046700000002</v>
      </c>
      <c r="R57" s="11">
        <f t="shared" si="4"/>
        <v>2.2511805961428002</v>
      </c>
      <c r="S57" s="35">
        <f t="shared" si="5"/>
        <v>1.400502303624487</v>
      </c>
    </row>
    <row r="58" spans="7:19" ht="18.5" x14ac:dyDescent="0.45">
      <c r="G58" s="59">
        <v>2009</v>
      </c>
      <c r="H58" s="46">
        <v>2</v>
      </c>
      <c r="I58" s="46">
        <f t="shared" si="8"/>
        <v>24</v>
      </c>
      <c r="J58" s="46">
        <f t="shared" si="8"/>
        <v>55</v>
      </c>
      <c r="K58" s="87">
        <v>8.4</v>
      </c>
      <c r="L58" s="87">
        <v>1</v>
      </c>
      <c r="M58" s="54">
        <f t="shared" si="1"/>
        <v>4.7</v>
      </c>
      <c r="N58" s="36">
        <v>69</v>
      </c>
      <c r="O58" s="55">
        <f t="shared" si="2"/>
        <v>42.443624680451727</v>
      </c>
      <c r="P58" s="56">
        <f t="shared" si="3"/>
        <v>25.126625810827427</v>
      </c>
      <c r="Q58" s="56">
        <v>18.473462699999999</v>
      </c>
      <c r="R58" s="11">
        <f t="shared" si="4"/>
        <v>2.4378043215487497</v>
      </c>
      <c r="S58" s="35">
        <f t="shared" si="5"/>
        <v>2.0129250663134806</v>
      </c>
    </row>
    <row r="59" spans="7:19" ht="18.5" x14ac:dyDescent="0.45">
      <c r="G59" s="59">
        <v>2009</v>
      </c>
      <c r="H59" s="46">
        <v>2</v>
      </c>
      <c r="I59" s="46">
        <f t="shared" si="8"/>
        <v>25</v>
      </c>
      <c r="J59" s="46">
        <f t="shared" si="8"/>
        <v>56</v>
      </c>
      <c r="K59" s="87">
        <v>8.4</v>
      </c>
      <c r="L59" s="87">
        <v>3.8</v>
      </c>
      <c r="M59" s="54">
        <f t="shared" si="1"/>
        <v>6.1</v>
      </c>
      <c r="N59" s="36">
        <v>53</v>
      </c>
      <c r="O59" s="55">
        <f t="shared" si="2"/>
        <v>53.293807553934911</v>
      </c>
      <c r="P59" s="56">
        <f t="shared" si="3"/>
        <v>19.612121179848049</v>
      </c>
      <c r="Q59" s="56">
        <v>18.2883973</v>
      </c>
      <c r="R59" s="11">
        <f t="shared" si="4"/>
        <v>2.5635486589315502</v>
      </c>
      <c r="S59" s="35">
        <f t="shared" si="5"/>
        <v>1.9449626137958604</v>
      </c>
    </row>
    <row r="60" spans="7:19" ht="18.5" x14ac:dyDescent="0.45">
      <c r="G60" s="59">
        <v>2009</v>
      </c>
      <c r="H60" s="46">
        <v>2</v>
      </c>
      <c r="I60" s="46">
        <f t="shared" si="8"/>
        <v>26</v>
      </c>
      <c r="J60" s="46">
        <f t="shared" si="8"/>
        <v>57</v>
      </c>
      <c r="K60" s="87">
        <v>11</v>
      </c>
      <c r="L60" s="87">
        <v>4</v>
      </c>
      <c r="M60" s="54">
        <f t="shared" si="1"/>
        <v>7.5</v>
      </c>
      <c r="N60" s="36">
        <v>53.5</v>
      </c>
      <c r="O60" s="55">
        <f t="shared" si="2"/>
        <v>39.377483085543325</v>
      </c>
      <c r="P60" s="56">
        <f t="shared" si="3"/>
        <v>22.051390527904264</v>
      </c>
      <c r="Q60" s="56">
        <v>16.669284399999999</v>
      </c>
      <c r="R60" s="11">
        <f t="shared" si="4"/>
        <v>2.4734634310517998</v>
      </c>
      <c r="S60" s="35">
        <f t="shared" si="5"/>
        <v>2.4946103545501073</v>
      </c>
    </row>
    <row r="61" spans="7:19" ht="18.5" x14ac:dyDescent="0.45">
      <c r="G61" s="59">
        <v>2009</v>
      </c>
      <c r="H61" s="46">
        <v>2</v>
      </c>
      <c r="I61" s="46">
        <f t="shared" si="8"/>
        <v>27</v>
      </c>
      <c r="J61" s="46">
        <f t="shared" si="8"/>
        <v>58</v>
      </c>
      <c r="K61" s="87">
        <v>10</v>
      </c>
      <c r="L61" s="87">
        <v>3</v>
      </c>
      <c r="M61" s="54">
        <f t="shared" si="1"/>
        <v>6.5</v>
      </c>
      <c r="N61" s="36">
        <v>54</v>
      </c>
      <c r="O61" s="55">
        <f t="shared" si="2"/>
        <v>38.787987960480933</v>
      </c>
      <c r="P61" s="56">
        <f t="shared" si="3"/>
        <v>21.721273257869324</v>
      </c>
      <c r="Q61" s="56">
        <v>16.419739199999999</v>
      </c>
      <c r="R61" s="11">
        <f t="shared" si="4"/>
        <v>2.3401330209143998</v>
      </c>
      <c r="S61" s="35">
        <f t="shared" si="5"/>
        <v>2.2316146797491481</v>
      </c>
    </row>
    <row r="62" spans="7:19" ht="18.5" x14ac:dyDescent="0.45">
      <c r="G62" s="59">
        <v>2009</v>
      </c>
      <c r="H62" s="60">
        <v>2</v>
      </c>
      <c r="I62" s="60">
        <f t="shared" si="8"/>
        <v>28</v>
      </c>
      <c r="J62" s="60">
        <f t="shared" si="8"/>
        <v>59</v>
      </c>
      <c r="K62" s="87">
        <v>6</v>
      </c>
      <c r="L62" s="87">
        <v>1.8</v>
      </c>
      <c r="M62" s="54">
        <f t="shared" si="1"/>
        <v>3.9</v>
      </c>
      <c r="N62" s="36">
        <v>55.5</v>
      </c>
      <c r="O62" s="55">
        <f t="shared" si="2"/>
        <v>48.762419563865997</v>
      </c>
      <c r="P62" s="56">
        <f t="shared" si="3"/>
        <v>16.384172973458977</v>
      </c>
      <c r="Q62" s="56">
        <v>15.989315599999999</v>
      </c>
      <c r="R62" s="49">
        <f t="shared" si="4"/>
        <v>2.0349681910697996</v>
      </c>
      <c r="S62" s="48">
        <f t="shared" si="5"/>
        <v>1.1817605886196776</v>
      </c>
    </row>
    <row r="63" spans="7:19" ht="18.5" x14ac:dyDescent="0.45">
      <c r="G63" s="59">
        <v>2009</v>
      </c>
      <c r="H63" s="46">
        <v>3</v>
      </c>
      <c r="I63" s="46">
        <v>1</v>
      </c>
      <c r="J63" s="46">
        <f t="shared" si="8"/>
        <v>60</v>
      </c>
      <c r="K63" s="87">
        <v>7.5</v>
      </c>
      <c r="L63" s="87">
        <v>1.2</v>
      </c>
      <c r="M63" s="54">
        <f t="shared" si="1"/>
        <v>4.3499999999999996</v>
      </c>
      <c r="N63" s="36">
        <v>81</v>
      </c>
      <c r="O63" s="55">
        <f t="shared" si="2"/>
        <v>27.256376925446297</v>
      </c>
      <c r="P63" s="56">
        <f t="shared" si="3"/>
        <v>13.737213970424934</v>
      </c>
      <c r="Q63" s="56">
        <v>10.946074099999999</v>
      </c>
      <c r="R63" s="11">
        <f t="shared" si="4"/>
        <v>1.4220017498124746</v>
      </c>
      <c r="S63" s="35">
        <f t="shared" si="5"/>
        <v>1.1029973146831018</v>
      </c>
    </row>
    <row r="64" spans="7:19" ht="18.5" x14ac:dyDescent="0.45">
      <c r="G64" s="59">
        <v>2009</v>
      </c>
      <c r="H64" s="46">
        <v>3</v>
      </c>
      <c r="I64" s="46">
        <f t="shared" ref="I64:J79" si="9">I63+1</f>
        <v>2</v>
      </c>
      <c r="J64" s="46">
        <f>J63+1</f>
        <v>61</v>
      </c>
      <c r="K64" s="87">
        <v>6.5</v>
      </c>
      <c r="L64" s="87">
        <v>-1.3</v>
      </c>
      <c r="M64" s="54">
        <f t="shared" si="1"/>
        <v>2.6</v>
      </c>
      <c r="N64" s="36">
        <v>79</v>
      </c>
      <c r="O64" s="55">
        <f t="shared" si="2"/>
        <v>6.5486339813962822</v>
      </c>
      <c r="P64" s="56">
        <f t="shared" si="3"/>
        <v>4.0863476043912801</v>
      </c>
      <c r="Q64" s="56">
        <v>2.9262942999999999</v>
      </c>
      <c r="R64" s="11">
        <f t="shared" si="4"/>
        <v>0.35011940781779999</v>
      </c>
      <c r="S64" s="35">
        <f t="shared" si="5"/>
        <v>0.28284864597382786</v>
      </c>
    </row>
    <row r="65" spans="7:19" ht="18.5" x14ac:dyDescent="0.45">
      <c r="G65" s="59">
        <v>2009</v>
      </c>
      <c r="H65" s="46">
        <v>3</v>
      </c>
      <c r="I65" s="46">
        <f t="shared" si="9"/>
        <v>3</v>
      </c>
      <c r="J65" s="46">
        <f>J64+1</f>
        <v>62</v>
      </c>
      <c r="K65" s="87">
        <v>3.2</v>
      </c>
      <c r="L65" s="87">
        <v>1.2</v>
      </c>
      <c r="M65" s="54">
        <f t="shared" si="1"/>
        <v>2.2000000000000002</v>
      </c>
      <c r="N65" s="36">
        <v>63.5</v>
      </c>
      <c r="O65" s="55">
        <f t="shared" si="2"/>
        <v>7.5940828781040093</v>
      </c>
      <c r="P65" s="56">
        <f t="shared" si="3"/>
        <v>1.2150532604966415</v>
      </c>
      <c r="Q65" s="56">
        <v>1.7183447999999999</v>
      </c>
      <c r="R65" s="11">
        <f t="shared" si="4"/>
        <v>0.20156184503999997</v>
      </c>
      <c r="S65" s="35">
        <f t="shared" si="5"/>
        <v>0.13104920486387844</v>
      </c>
    </row>
    <row r="66" spans="7:19" ht="18.5" x14ac:dyDescent="0.45">
      <c r="G66" s="59">
        <v>2009</v>
      </c>
      <c r="H66" s="46">
        <v>3</v>
      </c>
      <c r="I66" s="46">
        <f t="shared" si="9"/>
        <v>4</v>
      </c>
      <c r="J66" s="46">
        <f>J65+1</f>
        <v>63</v>
      </c>
      <c r="K66" s="87">
        <v>5.5</v>
      </c>
      <c r="L66" s="87">
        <v>1.8</v>
      </c>
      <c r="M66" s="54">
        <f t="shared" si="1"/>
        <v>3.65</v>
      </c>
      <c r="N66" s="36">
        <v>49.5</v>
      </c>
      <c r="O66" s="55">
        <f t="shared" si="2"/>
        <v>17.891258638071481</v>
      </c>
      <c r="P66" s="56">
        <f t="shared" si="3"/>
        <v>5.2958125568691594</v>
      </c>
      <c r="Q66" s="56">
        <v>5.5063236999999994</v>
      </c>
      <c r="R66" s="11">
        <f t="shared" si="4"/>
        <v>0.69271892333572482</v>
      </c>
      <c r="S66" s="35">
        <f t="shared" si="5"/>
        <v>0.45129973728140221</v>
      </c>
    </row>
    <row r="67" spans="7:19" ht="18.5" x14ac:dyDescent="0.45">
      <c r="G67" s="59">
        <v>2009</v>
      </c>
      <c r="H67" s="46">
        <v>3</v>
      </c>
      <c r="I67" s="46">
        <f t="shared" si="9"/>
        <v>5</v>
      </c>
      <c r="J67" s="46">
        <f t="shared" si="9"/>
        <v>64</v>
      </c>
      <c r="K67" s="87">
        <v>8.8000000000000007</v>
      </c>
      <c r="L67" s="87">
        <v>1.4</v>
      </c>
      <c r="M67" s="54">
        <f t="shared" si="1"/>
        <v>5.1000000000000005</v>
      </c>
      <c r="N67" s="36">
        <v>77</v>
      </c>
      <c r="O67" s="55">
        <f t="shared" si="2"/>
        <v>45.593154999433594</v>
      </c>
      <c r="P67" s="56">
        <f t="shared" si="3"/>
        <v>26.991147759664692</v>
      </c>
      <c r="Q67" s="56">
        <v>19.844286499999999</v>
      </c>
      <c r="R67" s="11">
        <f t="shared" si="4"/>
        <v>2.6652563533852498</v>
      </c>
      <c r="S67" s="35">
        <f t="shared" si="5"/>
        <v>2.2874275924392973</v>
      </c>
    </row>
    <row r="68" spans="7:19" ht="18.5" x14ac:dyDescent="0.45">
      <c r="G68" s="59">
        <v>2009</v>
      </c>
      <c r="H68" s="46">
        <v>3</v>
      </c>
      <c r="I68" s="46">
        <f t="shared" si="9"/>
        <v>6</v>
      </c>
      <c r="J68" s="46">
        <f t="shared" si="9"/>
        <v>65</v>
      </c>
      <c r="K68" s="87">
        <v>8</v>
      </c>
      <c r="L68" s="87">
        <v>4.7</v>
      </c>
      <c r="M68" s="54">
        <f t="shared" si="1"/>
        <v>6.35</v>
      </c>
      <c r="N68" s="36">
        <v>45</v>
      </c>
      <c r="O68" s="55">
        <f t="shared" si="2"/>
        <v>69.288642954127894</v>
      </c>
      <c r="P68" s="56">
        <f t="shared" si="3"/>
        <v>18.292201739889766</v>
      </c>
      <c r="Q68" s="56">
        <v>20.139051299999998</v>
      </c>
      <c r="R68" s="11">
        <f t="shared" si="4"/>
        <v>2.8524901913691743</v>
      </c>
      <c r="S68" s="35">
        <f t="shared" si="5"/>
        <v>2.0135010434078118</v>
      </c>
    </row>
    <row r="69" spans="7:19" ht="18.5" x14ac:dyDescent="0.45">
      <c r="G69" s="59">
        <v>2009</v>
      </c>
      <c r="H69" s="46">
        <v>3</v>
      </c>
      <c r="I69" s="46">
        <f t="shared" si="9"/>
        <v>7</v>
      </c>
      <c r="J69" s="46">
        <f t="shared" si="9"/>
        <v>66</v>
      </c>
      <c r="K69" s="87">
        <v>16</v>
      </c>
      <c r="L69" s="87">
        <v>6.8</v>
      </c>
      <c r="M69" s="54">
        <f t="shared" ref="M69:M132" si="10">(K69+L69)/2</f>
        <v>11.4</v>
      </c>
      <c r="N69" s="36">
        <v>32.5</v>
      </c>
      <c r="O69" s="55">
        <f t="shared" ref="O69:O132" si="11">((Q69)/(0.16*(K69-(L69))^0.5))</f>
        <v>38.714545933599837</v>
      </c>
      <c r="P69" s="56">
        <f t="shared" ref="P69:P132" si="12">0.16*((K69-L69)^1/2)*O69</f>
        <v>28.49390580712948</v>
      </c>
      <c r="Q69" s="56">
        <v>18.788325099999998</v>
      </c>
      <c r="R69" s="11">
        <f t="shared" ref="R69:R132" si="13">0.0023*0.408*O69*(K69-L69)^0.5*(M69+17.8)</f>
        <v>3.2176509799758004</v>
      </c>
      <c r="S69" s="35">
        <f t="shared" ref="S69:S132" si="14">0.31*(IF(N69&gt;50,1,(1+(50-N69)/70)))*(P69+2.09)*((M69/(M69+15)))</f>
        <v>5.1175910569316096</v>
      </c>
    </row>
    <row r="70" spans="7:19" ht="18.5" x14ac:dyDescent="0.45">
      <c r="G70" s="59">
        <v>2009</v>
      </c>
      <c r="H70" s="46">
        <v>3</v>
      </c>
      <c r="I70" s="46">
        <f t="shared" si="9"/>
        <v>8</v>
      </c>
      <c r="J70" s="46">
        <f t="shared" si="9"/>
        <v>67</v>
      </c>
      <c r="K70" s="87">
        <v>18.399999999999999</v>
      </c>
      <c r="L70" s="87">
        <v>7.8</v>
      </c>
      <c r="M70" s="54">
        <f t="shared" si="10"/>
        <v>13.1</v>
      </c>
      <c r="N70" s="36">
        <v>43.5</v>
      </c>
      <c r="O70" s="55">
        <f t="shared" si="11"/>
        <v>35.446114421719848</v>
      </c>
      <c r="P70" s="56">
        <f t="shared" si="12"/>
        <v>30.058305029618428</v>
      </c>
      <c r="Q70" s="56">
        <v>18.464669999999998</v>
      </c>
      <c r="R70" s="11">
        <f t="shared" si="13"/>
        <v>3.3463244470949989</v>
      </c>
      <c r="S70" s="35">
        <f t="shared" si="14"/>
        <v>5.0774791075159902</v>
      </c>
    </row>
    <row r="71" spans="7:19" ht="18.5" x14ac:dyDescent="0.45">
      <c r="G71" s="59">
        <v>2009</v>
      </c>
      <c r="H71" s="46">
        <v>3</v>
      </c>
      <c r="I71" s="46">
        <f t="shared" si="9"/>
        <v>9</v>
      </c>
      <c r="J71" s="46">
        <f t="shared" si="9"/>
        <v>68</v>
      </c>
      <c r="K71" s="87">
        <v>18</v>
      </c>
      <c r="L71" s="87">
        <v>6.2</v>
      </c>
      <c r="M71" s="54">
        <f t="shared" si="10"/>
        <v>12.1</v>
      </c>
      <c r="N71" s="36">
        <v>45</v>
      </c>
      <c r="O71" s="55">
        <f t="shared" si="11"/>
        <v>33.111713719523159</v>
      </c>
      <c r="P71" s="56">
        <f t="shared" si="12"/>
        <v>31.257457751229865</v>
      </c>
      <c r="Q71" s="56">
        <v>18.198795499999999</v>
      </c>
      <c r="R71" s="11">
        <f t="shared" si="13"/>
        <v>3.1914044746642496</v>
      </c>
      <c r="S71" s="35">
        <f t="shared" si="14"/>
        <v>4.9454262266023941</v>
      </c>
    </row>
    <row r="72" spans="7:19" ht="18.5" x14ac:dyDescent="0.45">
      <c r="G72" s="59">
        <v>2009</v>
      </c>
      <c r="H72" s="46">
        <v>3</v>
      </c>
      <c r="I72" s="46">
        <f t="shared" si="9"/>
        <v>10</v>
      </c>
      <c r="J72" s="46">
        <f t="shared" si="9"/>
        <v>69</v>
      </c>
      <c r="K72" s="87">
        <v>12</v>
      </c>
      <c r="L72" s="87">
        <v>5.2</v>
      </c>
      <c r="M72" s="54">
        <f t="shared" si="10"/>
        <v>8.6</v>
      </c>
      <c r="N72" s="36">
        <v>44.5</v>
      </c>
      <c r="O72" s="55">
        <f t="shared" si="11"/>
        <v>44.173196577725882</v>
      </c>
      <c r="P72" s="56">
        <f t="shared" si="12"/>
        <v>24.030218938282882</v>
      </c>
      <c r="Q72" s="56">
        <v>18.4303366</v>
      </c>
      <c r="R72" s="11">
        <f t="shared" si="13"/>
        <v>2.8536795977975995</v>
      </c>
      <c r="S72" s="35">
        <f t="shared" si="14"/>
        <v>3.1825399688585918</v>
      </c>
    </row>
    <row r="73" spans="7:19" ht="18.5" x14ac:dyDescent="0.45">
      <c r="G73" s="59">
        <v>2009</v>
      </c>
      <c r="H73" s="46">
        <v>3</v>
      </c>
      <c r="I73" s="46">
        <f t="shared" si="9"/>
        <v>11</v>
      </c>
      <c r="J73" s="46">
        <f t="shared" si="9"/>
        <v>70</v>
      </c>
      <c r="K73" s="87">
        <v>12.7</v>
      </c>
      <c r="L73" s="87">
        <v>5.3</v>
      </c>
      <c r="M73" s="54">
        <f t="shared" si="10"/>
        <v>9</v>
      </c>
      <c r="N73" s="36">
        <v>44</v>
      </c>
      <c r="O73" s="55">
        <f t="shared" si="11"/>
        <v>20.568145311591724</v>
      </c>
      <c r="P73" s="56">
        <f t="shared" si="12"/>
        <v>12.176342024462301</v>
      </c>
      <c r="Q73" s="56">
        <v>8.9522247000000004</v>
      </c>
      <c r="R73" s="11">
        <f t="shared" si="13"/>
        <v>1.4071285827953999</v>
      </c>
      <c r="S73" s="35">
        <f t="shared" si="14"/>
        <v>1.8006161683732058</v>
      </c>
    </row>
    <row r="74" spans="7:19" ht="18.5" x14ac:dyDescent="0.45">
      <c r="G74" s="59">
        <v>2009</v>
      </c>
      <c r="H74" s="46">
        <v>3</v>
      </c>
      <c r="I74" s="46">
        <f t="shared" si="9"/>
        <v>12</v>
      </c>
      <c r="J74" s="46">
        <f t="shared" si="9"/>
        <v>71</v>
      </c>
      <c r="K74" s="87">
        <v>16.7</v>
      </c>
      <c r="L74" s="87">
        <v>7.8</v>
      </c>
      <c r="M74" s="54">
        <f t="shared" si="10"/>
        <v>12.25</v>
      </c>
      <c r="N74" s="36">
        <v>62</v>
      </c>
      <c r="O74" s="55">
        <f t="shared" si="11"/>
        <v>36.217822795486867</v>
      </c>
      <c r="P74" s="56">
        <f t="shared" si="12"/>
        <v>25.787089830386645</v>
      </c>
      <c r="Q74" s="56">
        <v>17.287704299999998</v>
      </c>
      <c r="R74" s="11">
        <f t="shared" si="13"/>
        <v>3.0468411908709747</v>
      </c>
      <c r="S74" s="35">
        <f t="shared" si="14"/>
        <v>3.8848898580144322</v>
      </c>
    </row>
    <row r="75" spans="7:19" ht="18.5" x14ac:dyDescent="0.45">
      <c r="G75" s="59">
        <v>2009</v>
      </c>
      <c r="H75" s="46">
        <v>3</v>
      </c>
      <c r="I75" s="46">
        <f t="shared" si="9"/>
        <v>13</v>
      </c>
      <c r="J75" s="46">
        <f t="shared" si="9"/>
        <v>72</v>
      </c>
      <c r="K75" s="87">
        <v>16.100000000000001</v>
      </c>
      <c r="L75" s="87">
        <v>9.8000000000000007</v>
      </c>
      <c r="M75" s="54">
        <f t="shared" si="10"/>
        <v>12.950000000000001</v>
      </c>
      <c r="N75" s="36">
        <v>63.5</v>
      </c>
      <c r="O75" s="55">
        <f t="shared" si="11"/>
        <v>34.988209204798693</v>
      </c>
      <c r="P75" s="56">
        <f t="shared" si="12"/>
        <v>17.634057439218545</v>
      </c>
      <c r="Q75" s="56">
        <v>14.051153299999998</v>
      </c>
      <c r="R75" s="11">
        <f t="shared" si="13"/>
        <v>2.5341079337133738</v>
      </c>
      <c r="S75" s="35">
        <f t="shared" si="14"/>
        <v>2.8329956561625345</v>
      </c>
    </row>
    <row r="76" spans="7:19" ht="18.5" x14ac:dyDescent="0.45">
      <c r="G76" s="59">
        <v>2009</v>
      </c>
      <c r="H76" s="46">
        <v>3</v>
      </c>
      <c r="I76" s="46">
        <f t="shared" si="9"/>
        <v>14</v>
      </c>
      <c r="J76" s="46">
        <f t="shared" si="9"/>
        <v>73</v>
      </c>
      <c r="K76" s="87">
        <v>14.1</v>
      </c>
      <c r="L76" s="87">
        <v>6.3</v>
      </c>
      <c r="M76" s="54">
        <f t="shared" si="10"/>
        <v>10.199999999999999</v>
      </c>
      <c r="N76" s="36">
        <v>50</v>
      </c>
      <c r="O76" s="55">
        <f t="shared" si="11"/>
        <v>37.563054468478398</v>
      </c>
      <c r="P76" s="56">
        <f t="shared" si="12"/>
        <v>23.439345988330519</v>
      </c>
      <c r="Q76" s="56">
        <v>16.785264299999998</v>
      </c>
      <c r="R76" s="11">
        <f t="shared" si="13"/>
        <v>2.7564761033459995</v>
      </c>
      <c r="S76" s="35">
        <f t="shared" si="14"/>
        <v>3.2033250799643294</v>
      </c>
    </row>
    <row r="77" spans="7:19" ht="18.5" x14ac:dyDescent="0.45">
      <c r="G77" s="59">
        <v>2009</v>
      </c>
      <c r="H77" s="46">
        <v>3</v>
      </c>
      <c r="I77" s="46">
        <f t="shared" si="9"/>
        <v>15</v>
      </c>
      <c r="J77" s="46">
        <f t="shared" si="9"/>
        <v>74</v>
      </c>
      <c r="K77" s="87">
        <v>7.7</v>
      </c>
      <c r="L77" s="87">
        <v>2.2000000000000002</v>
      </c>
      <c r="M77" s="54">
        <f t="shared" si="10"/>
        <v>4.95</v>
      </c>
      <c r="N77" s="36">
        <v>46</v>
      </c>
      <c r="O77" s="55">
        <f t="shared" si="11"/>
        <v>41.852898559975408</v>
      </c>
      <c r="P77" s="56">
        <f t="shared" si="12"/>
        <v>18.415275366389178</v>
      </c>
      <c r="Q77" s="56">
        <v>15.704599599999998</v>
      </c>
      <c r="R77" s="11">
        <f t="shared" si="13"/>
        <v>2.0954450938784999</v>
      </c>
      <c r="S77" s="35">
        <f t="shared" si="14"/>
        <v>1.6673365797920447</v>
      </c>
    </row>
    <row r="78" spans="7:19" ht="18.5" x14ac:dyDescent="0.45">
      <c r="G78" s="59">
        <v>2009</v>
      </c>
      <c r="H78" s="46">
        <v>3</v>
      </c>
      <c r="I78" s="46">
        <f t="shared" si="9"/>
        <v>16</v>
      </c>
      <c r="J78" s="46">
        <f t="shared" si="9"/>
        <v>75</v>
      </c>
      <c r="K78" s="87">
        <v>7.8</v>
      </c>
      <c r="L78" s="87">
        <v>-0.2</v>
      </c>
      <c r="M78" s="54">
        <f t="shared" si="10"/>
        <v>3.8</v>
      </c>
      <c r="N78" s="36">
        <v>42.5</v>
      </c>
      <c r="O78" s="55">
        <f t="shared" si="11"/>
        <v>19.882656073398532</v>
      </c>
      <c r="P78" s="56">
        <f t="shared" si="12"/>
        <v>12.724899886975061</v>
      </c>
      <c r="Q78" s="56">
        <v>8.9978629999999988</v>
      </c>
      <c r="R78" s="11">
        <f t="shared" si="13"/>
        <v>1.1398852762919998</v>
      </c>
      <c r="S78" s="35">
        <f t="shared" si="14"/>
        <v>1.0277555358521187</v>
      </c>
    </row>
    <row r="79" spans="7:19" ht="18.5" x14ac:dyDescent="0.45">
      <c r="G79" s="59">
        <v>2009</v>
      </c>
      <c r="H79" s="46">
        <v>3</v>
      </c>
      <c r="I79" s="46">
        <f t="shared" si="9"/>
        <v>17</v>
      </c>
      <c r="J79" s="46">
        <f t="shared" si="9"/>
        <v>76</v>
      </c>
      <c r="K79" s="87">
        <v>9.3000000000000007</v>
      </c>
      <c r="L79" s="87">
        <v>0.4</v>
      </c>
      <c r="M79" s="54">
        <f t="shared" si="10"/>
        <v>4.8500000000000005</v>
      </c>
      <c r="N79" s="36">
        <v>66</v>
      </c>
      <c r="O79" s="55">
        <f t="shared" si="11"/>
        <v>19.669850525951166</v>
      </c>
      <c r="P79" s="56">
        <f t="shared" si="12"/>
        <v>14.004933574477231</v>
      </c>
      <c r="Q79" s="56">
        <v>9.3889288000000004</v>
      </c>
      <c r="R79" s="11">
        <f t="shared" si="13"/>
        <v>1.2472464268818002</v>
      </c>
      <c r="S79" s="35">
        <f t="shared" si="14"/>
        <v>1.2190797294320663</v>
      </c>
    </row>
    <row r="80" spans="7:19" ht="18.5" x14ac:dyDescent="0.45">
      <c r="G80" s="59">
        <v>2009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87">
        <v>9.6999999999999993</v>
      </c>
      <c r="L80" s="87">
        <v>3.6</v>
      </c>
      <c r="M80" s="54">
        <f t="shared" si="10"/>
        <v>6.6499999999999995</v>
      </c>
      <c r="N80" s="36">
        <v>77</v>
      </c>
      <c r="O80" s="55">
        <f t="shared" si="11"/>
        <v>5.0179895717994993</v>
      </c>
      <c r="P80" s="56">
        <f t="shared" si="12"/>
        <v>2.4487789110381555</v>
      </c>
      <c r="Q80" s="56">
        <v>1.9829631999999999</v>
      </c>
      <c r="R80" s="11">
        <f t="shared" si="13"/>
        <v>0.28435543565759996</v>
      </c>
      <c r="S80" s="35">
        <f t="shared" si="14"/>
        <v>0.43217980254527288</v>
      </c>
    </row>
    <row r="81" spans="7:19" ht="18.5" x14ac:dyDescent="0.45">
      <c r="G81" s="59">
        <v>2009</v>
      </c>
      <c r="H81" s="46">
        <v>3</v>
      </c>
      <c r="I81" s="46">
        <f t="shared" si="15"/>
        <v>19</v>
      </c>
      <c r="J81" s="46">
        <f t="shared" si="15"/>
        <v>78</v>
      </c>
      <c r="K81" s="87">
        <v>13.7</v>
      </c>
      <c r="L81" s="87">
        <v>5.4</v>
      </c>
      <c r="M81" s="54">
        <f t="shared" si="10"/>
        <v>9.5500000000000007</v>
      </c>
      <c r="N81" s="36">
        <v>64</v>
      </c>
      <c r="O81" s="55">
        <f t="shared" si="11"/>
        <v>29.836842657326933</v>
      </c>
      <c r="P81" s="56">
        <f t="shared" si="12"/>
        <v>19.811663524465082</v>
      </c>
      <c r="Q81" s="56">
        <v>13.753457599999999</v>
      </c>
      <c r="R81" s="11">
        <f t="shared" si="13"/>
        <v>2.2061611883363996</v>
      </c>
      <c r="S81" s="35">
        <f t="shared" si="14"/>
        <v>2.6411354323494454</v>
      </c>
    </row>
    <row r="82" spans="7:19" ht="18.5" x14ac:dyDescent="0.45">
      <c r="G82" s="59">
        <v>2009</v>
      </c>
      <c r="H82" s="46">
        <v>3</v>
      </c>
      <c r="I82" s="46">
        <f t="shared" si="15"/>
        <v>20</v>
      </c>
      <c r="J82" s="46">
        <f t="shared" si="15"/>
        <v>79</v>
      </c>
      <c r="K82" s="87">
        <v>9.5</v>
      </c>
      <c r="L82" s="87">
        <v>6</v>
      </c>
      <c r="M82" s="54">
        <f t="shared" si="10"/>
        <v>7.75</v>
      </c>
      <c r="N82" s="36">
        <v>48.5</v>
      </c>
      <c r="O82" s="55">
        <f t="shared" si="11"/>
        <v>66.419599474411925</v>
      </c>
      <c r="P82" s="56">
        <f t="shared" si="12"/>
        <v>18.597487852835339</v>
      </c>
      <c r="Q82" s="56">
        <v>19.881550799999999</v>
      </c>
      <c r="R82" s="11">
        <f t="shared" si="13"/>
        <v>2.9792652985430998</v>
      </c>
      <c r="S82" s="35">
        <f t="shared" si="14"/>
        <v>2.2315044295134934</v>
      </c>
    </row>
    <row r="83" spans="7:19" ht="18.5" x14ac:dyDescent="0.45">
      <c r="G83" s="59">
        <v>2009</v>
      </c>
      <c r="H83" s="46">
        <v>3</v>
      </c>
      <c r="I83" s="46">
        <f t="shared" si="15"/>
        <v>21</v>
      </c>
      <c r="J83" s="46">
        <f t="shared" si="15"/>
        <v>80</v>
      </c>
      <c r="K83" s="87">
        <v>12.5</v>
      </c>
      <c r="L83" s="87">
        <v>4</v>
      </c>
      <c r="M83" s="54">
        <f t="shared" si="10"/>
        <v>8.25</v>
      </c>
      <c r="N83" s="36">
        <v>49.5</v>
      </c>
      <c r="O83" s="55">
        <f t="shared" si="11"/>
        <v>40.2484170650539</v>
      </c>
      <c r="P83" s="56">
        <f t="shared" si="12"/>
        <v>27.368923604236652</v>
      </c>
      <c r="Q83" s="56">
        <v>18.774926699999998</v>
      </c>
      <c r="R83" s="11">
        <f t="shared" si="13"/>
        <v>2.8684943197377746</v>
      </c>
      <c r="S83" s="35">
        <f t="shared" si="14"/>
        <v>3.2636278935836467</v>
      </c>
    </row>
    <row r="84" spans="7:19" ht="18.5" x14ac:dyDescent="0.45">
      <c r="G84" s="59">
        <v>2009</v>
      </c>
      <c r="H84" s="46">
        <v>3</v>
      </c>
      <c r="I84" s="46">
        <f t="shared" si="15"/>
        <v>22</v>
      </c>
      <c r="J84" s="46">
        <f t="shared" si="15"/>
        <v>81</v>
      </c>
      <c r="K84" s="87">
        <v>16.5</v>
      </c>
      <c r="L84" s="87">
        <v>5.5</v>
      </c>
      <c r="M84" s="54">
        <f t="shared" si="10"/>
        <v>11</v>
      </c>
      <c r="N84" s="36">
        <v>47</v>
      </c>
      <c r="O84" s="55">
        <f t="shared" si="11"/>
        <v>8.563206925784522</v>
      </c>
      <c r="P84" s="56">
        <f t="shared" si="12"/>
        <v>7.5356220946903791</v>
      </c>
      <c r="Q84" s="56">
        <v>4.5441510999999997</v>
      </c>
      <c r="R84" s="11">
        <f t="shared" si="13"/>
        <v>0.76756165060319981</v>
      </c>
      <c r="S84" s="35">
        <f t="shared" si="14"/>
        <v>1.316541817599602</v>
      </c>
    </row>
    <row r="85" spans="7:19" ht="18.5" x14ac:dyDescent="0.45">
      <c r="G85" s="59">
        <v>2009</v>
      </c>
      <c r="H85" s="46">
        <v>3</v>
      </c>
      <c r="I85" s="46">
        <f t="shared" si="15"/>
        <v>23</v>
      </c>
      <c r="J85" s="46">
        <f t="shared" si="15"/>
        <v>82</v>
      </c>
      <c r="K85" s="87">
        <v>10.199999999999999</v>
      </c>
      <c r="L85" s="87">
        <v>5.8</v>
      </c>
      <c r="M85" s="54">
        <f t="shared" si="10"/>
        <v>8</v>
      </c>
      <c r="N85" s="36">
        <v>61</v>
      </c>
      <c r="O85" s="55">
        <f t="shared" si="11"/>
        <v>49.095933415167231</v>
      </c>
      <c r="P85" s="56">
        <f t="shared" si="12"/>
        <v>17.281768562138865</v>
      </c>
      <c r="Q85" s="56">
        <v>16.4775198</v>
      </c>
      <c r="R85" s="11">
        <f t="shared" si="13"/>
        <v>2.4933288635765996</v>
      </c>
      <c r="S85" s="35">
        <f t="shared" si="14"/>
        <v>2.0887820014827994</v>
      </c>
    </row>
    <row r="86" spans="7:19" ht="18.5" x14ac:dyDescent="0.45">
      <c r="G86" s="59">
        <v>2009</v>
      </c>
      <c r="H86" s="46">
        <v>3</v>
      </c>
      <c r="I86" s="46">
        <f t="shared" si="15"/>
        <v>24</v>
      </c>
      <c r="J86" s="46">
        <f t="shared" si="15"/>
        <v>83</v>
      </c>
      <c r="K86" s="87">
        <v>9.3000000000000007</v>
      </c>
      <c r="L86" s="87">
        <v>1.6</v>
      </c>
      <c r="M86" s="54">
        <f t="shared" si="10"/>
        <v>5.45</v>
      </c>
      <c r="N86" s="36">
        <v>69</v>
      </c>
      <c r="O86" s="55">
        <f t="shared" si="11"/>
        <v>52.707415996489843</v>
      </c>
      <c r="P86" s="56">
        <f t="shared" si="12"/>
        <v>32.467768253837747</v>
      </c>
      <c r="Q86" s="56">
        <v>23.401142999999998</v>
      </c>
      <c r="R86" s="11">
        <f t="shared" si="13"/>
        <v>3.1910091109087495</v>
      </c>
      <c r="S86" s="35">
        <f t="shared" si="14"/>
        <v>2.8550293136850309</v>
      </c>
    </row>
    <row r="87" spans="7:19" ht="18.5" x14ac:dyDescent="0.45">
      <c r="G87" s="59">
        <v>2009</v>
      </c>
      <c r="H87" s="46">
        <v>3</v>
      </c>
      <c r="I87" s="46">
        <f t="shared" si="15"/>
        <v>25</v>
      </c>
      <c r="J87" s="46">
        <f t="shared" si="15"/>
        <v>84</v>
      </c>
      <c r="K87" s="87">
        <v>10.4</v>
      </c>
      <c r="L87" s="87">
        <v>0.5</v>
      </c>
      <c r="M87" s="54">
        <f t="shared" si="10"/>
        <v>5.45</v>
      </c>
      <c r="N87" s="36">
        <v>54</v>
      </c>
      <c r="O87" s="55">
        <f t="shared" si="11"/>
        <v>49.542554957135756</v>
      </c>
      <c r="P87" s="56">
        <f t="shared" si="12"/>
        <v>39.237703526051519</v>
      </c>
      <c r="Q87" s="56">
        <v>24.941121599999995</v>
      </c>
      <c r="R87" s="11">
        <f t="shared" si="13"/>
        <v>3.4010025177779988</v>
      </c>
      <c r="S87" s="35">
        <f t="shared" si="14"/>
        <v>3.4143352130691467</v>
      </c>
    </row>
    <row r="88" spans="7:19" ht="18.5" x14ac:dyDescent="0.45">
      <c r="G88" s="59">
        <v>2009</v>
      </c>
      <c r="H88" s="46">
        <v>3</v>
      </c>
      <c r="I88" s="46">
        <f t="shared" si="15"/>
        <v>26</v>
      </c>
      <c r="J88" s="46">
        <f t="shared" si="15"/>
        <v>85</v>
      </c>
      <c r="K88" s="87">
        <v>12.1</v>
      </c>
      <c r="L88" s="87">
        <v>2.8</v>
      </c>
      <c r="M88" s="54">
        <f t="shared" si="10"/>
        <v>7.4499999999999993</v>
      </c>
      <c r="N88" s="36">
        <v>48.5</v>
      </c>
      <c r="O88" s="55">
        <f t="shared" si="11"/>
        <v>46.710202807244272</v>
      </c>
      <c r="P88" s="56">
        <f t="shared" si="12"/>
        <v>34.752390888589744</v>
      </c>
      <c r="Q88" s="56">
        <v>22.791515799999999</v>
      </c>
      <c r="R88" s="11">
        <f t="shared" si="13"/>
        <v>3.375224064216749</v>
      </c>
      <c r="S88" s="35">
        <f t="shared" si="14"/>
        <v>3.8713053615269857</v>
      </c>
    </row>
    <row r="89" spans="7:19" ht="18.5" x14ac:dyDescent="0.45">
      <c r="G89" s="59">
        <v>2009</v>
      </c>
      <c r="H89" s="46">
        <v>3</v>
      </c>
      <c r="I89" s="46">
        <f t="shared" si="15"/>
        <v>27</v>
      </c>
      <c r="J89" s="46">
        <f t="shared" si="15"/>
        <v>86</v>
      </c>
      <c r="K89" s="87">
        <v>12.7</v>
      </c>
      <c r="L89" s="87">
        <v>6.1</v>
      </c>
      <c r="M89" s="54">
        <f t="shared" si="10"/>
        <v>9.3999999999999986</v>
      </c>
      <c r="N89" s="36">
        <v>46</v>
      </c>
      <c r="O89" s="55">
        <f t="shared" si="11"/>
        <v>46.175955465777861</v>
      </c>
      <c r="P89" s="56">
        <f t="shared" si="12"/>
        <v>24.38090448593071</v>
      </c>
      <c r="Q89" s="56">
        <v>18.980508399999998</v>
      </c>
      <c r="R89" s="11">
        <f t="shared" si="13"/>
        <v>3.0279225440351993</v>
      </c>
      <c r="S89" s="35">
        <f t="shared" si="14"/>
        <v>3.3419671895363905</v>
      </c>
    </row>
    <row r="90" spans="7:19" ht="18.5" x14ac:dyDescent="0.45">
      <c r="G90" s="59">
        <v>2009</v>
      </c>
      <c r="H90" s="46">
        <v>3</v>
      </c>
      <c r="I90" s="46">
        <f t="shared" si="15"/>
        <v>28</v>
      </c>
      <c r="J90" s="46">
        <f t="shared" si="15"/>
        <v>87</v>
      </c>
      <c r="K90" s="87">
        <v>10.3</v>
      </c>
      <c r="L90" s="87">
        <v>4.2</v>
      </c>
      <c r="M90" s="54">
        <f t="shared" si="10"/>
        <v>7.25</v>
      </c>
      <c r="N90" s="36">
        <v>66</v>
      </c>
      <c r="O90" s="55">
        <f t="shared" si="11"/>
        <v>59.40850407322592</v>
      </c>
      <c r="P90" s="56">
        <f t="shared" si="12"/>
        <v>28.991349987734253</v>
      </c>
      <c r="Q90" s="56">
        <v>23.476509</v>
      </c>
      <c r="R90" s="11">
        <f t="shared" si="13"/>
        <v>3.4491276183892494</v>
      </c>
      <c r="S90" s="35">
        <f t="shared" si="14"/>
        <v>3.1395655774127071</v>
      </c>
    </row>
    <row r="91" spans="7:19" ht="18.5" x14ac:dyDescent="0.45">
      <c r="G91" s="59">
        <v>2009</v>
      </c>
      <c r="H91" s="46">
        <v>3</v>
      </c>
      <c r="I91" s="46">
        <f t="shared" si="15"/>
        <v>29</v>
      </c>
      <c r="J91" s="46">
        <f t="shared" si="15"/>
        <v>88</v>
      </c>
      <c r="K91" s="87">
        <v>11.3</v>
      </c>
      <c r="L91" s="87">
        <v>3.8</v>
      </c>
      <c r="M91" s="54">
        <f t="shared" si="10"/>
        <v>7.5500000000000007</v>
      </c>
      <c r="N91" s="36">
        <v>66</v>
      </c>
      <c r="O91" s="55">
        <f t="shared" si="11"/>
        <v>35.921902622778909</v>
      </c>
      <c r="P91" s="56">
        <f t="shared" si="12"/>
        <v>21.553141573667347</v>
      </c>
      <c r="Q91" s="56">
        <v>15.740189099999998</v>
      </c>
      <c r="R91" s="11">
        <f t="shared" si="13"/>
        <v>2.3402158999625251</v>
      </c>
      <c r="S91" s="35">
        <f t="shared" si="14"/>
        <v>2.453958884841172</v>
      </c>
    </row>
    <row r="92" spans="7:19" ht="18.5" x14ac:dyDescent="0.45">
      <c r="G92" s="59">
        <v>2009</v>
      </c>
      <c r="H92" s="46">
        <v>3</v>
      </c>
      <c r="I92" s="46">
        <f t="shared" si="15"/>
        <v>30</v>
      </c>
      <c r="J92" s="46">
        <f t="shared" si="15"/>
        <v>89</v>
      </c>
      <c r="K92" s="87">
        <v>15.7</v>
      </c>
      <c r="L92" s="87">
        <v>5.4</v>
      </c>
      <c r="M92" s="54">
        <f t="shared" si="10"/>
        <v>10.55</v>
      </c>
      <c r="N92" s="36">
        <v>61.5</v>
      </c>
      <c r="O92" s="55">
        <f t="shared" si="11"/>
        <v>45.011868966570987</v>
      </c>
      <c r="P92" s="56">
        <f t="shared" si="12"/>
        <v>37.089780028454491</v>
      </c>
      <c r="Q92" s="56">
        <v>23.113496099999999</v>
      </c>
      <c r="R92" s="11">
        <f t="shared" si="13"/>
        <v>3.8431445586612742</v>
      </c>
      <c r="S92" s="35">
        <f t="shared" si="14"/>
        <v>5.0151651891608768</v>
      </c>
    </row>
    <row r="93" spans="7:19" ht="18.5" x14ac:dyDescent="0.45">
      <c r="G93" s="59">
        <v>2009</v>
      </c>
      <c r="H93" s="60">
        <v>3</v>
      </c>
      <c r="I93" s="60">
        <f t="shared" si="15"/>
        <v>31</v>
      </c>
      <c r="J93" s="46">
        <f t="shared" si="15"/>
        <v>90</v>
      </c>
      <c r="K93" s="87">
        <v>18.5</v>
      </c>
      <c r="L93" s="87">
        <v>8.3000000000000007</v>
      </c>
      <c r="M93" s="54">
        <f t="shared" si="10"/>
        <v>13.4</v>
      </c>
      <c r="N93" s="36">
        <v>52</v>
      </c>
      <c r="O93" s="55">
        <f t="shared" si="11"/>
        <v>27.584271018603307</v>
      </c>
      <c r="P93" s="56">
        <f t="shared" si="12"/>
        <v>22.508765151180295</v>
      </c>
      <c r="Q93" s="56">
        <v>14.095535499999999</v>
      </c>
      <c r="R93" s="49">
        <f t="shared" si="13"/>
        <v>2.5793138500739996</v>
      </c>
      <c r="S93" s="48">
        <f t="shared" si="14"/>
        <v>3.5980024802113717</v>
      </c>
    </row>
    <row r="94" spans="7:19" ht="18.5" x14ac:dyDescent="0.45">
      <c r="G94" s="59">
        <v>2009</v>
      </c>
      <c r="H94" s="59">
        <v>4</v>
      </c>
      <c r="I94" s="46">
        <v>1</v>
      </c>
      <c r="J94" s="46">
        <f t="shared" si="15"/>
        <v>91</v>
      </c>
      <c r="K94" s="87">
        <v>18.5</v>
      </c>
      <c r="L94" s="87">
        <v>8.1999999999999993</v>
      </c>
      <c r="M94" s="54">
        <f t="shared" si="10"/>
        <v>13.35</v>
      </c>
      <c r="N94" s="36">
        <v>45.5</v>
      </c>
      <c r="O94" s="55">
        <f t="shared" si="11"/>
        <v>9.6509334834761535</v>
      </c>
      <c r="P94" s="56">
        <f t="shared" si="12"/>
        <v>7.952369190384351</v>
      </c>
      <c r="Q94" s="56">
        <v>4.9557332000000001</v>
      </c>
      <c r="R94" s="11">
        <f t="shared" si="13"/>
        <v>0.90538643804069974</v>
      </c>
      <c r="S94" s="35">
        <f t="shared" si="14"/>
        <v>1.5602145097673064</v>
      </c>
    </row>
    <row r="95" spans="7:19" ht="18.5" x14ac:dyDescent="0.45">
      <c r="G95" s="59">
        <v>2009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87">
        <v>19</v>
      </c>
      <c r="L95" s="87">
        <v>11</v>
      </c>
      <c r="M95" s="54">
        <f t="shared" si="10"/>
        <v>15</v>
      </c>
      <c r="N95" s="36">
        <v>37.5</v>
      </c>
      <c r="O95" s="55">
        <f t="shared" si="11"/>
        <v>33.123265243543081</v>
      </c>
      <c r="P95" s="56">
        <f t="shared" si="12"/>
        <v>21.198889755867572</v>
      </c>
      <c r="Q95" s="56">
        <v>14.989878699999998</v>
      </c>
      <c r="R95" s="11">
        <f t="shared" si="13"/>
        <v>2.8836329452763989</v>
      </c>
      <c r="S95" s="35">
        <f t="shared" si="14"/>
        <v>4.2543811107593799</v>
      </c>
    </row>
    <row r="96" spans="7:19" ht="18.5" x14ac:dyDescent="0.45">
      <c r="G96" s="59">
        <v>2009</v>
      </c>
      <c r="H96" s="59">
        <v>4</v>
      </c>
      <c r="I96" s="46">
        <f t="shared" si="16"/>
        <v>3</v>
      </c>
      <c r="J96" s="46">
        <f t="shared" si="16"/>
        <v>93</v>
      </c>
      <c r="K96" s="87">
        <v>19</v>
      </c>
      <c r="L96" s="87">
        <v>10.199999999999999</v>
      </c>
      <c r="M96" s="54">
        <f t="shared" si="10"/>
        <v>14.6</v>
      </c>
      <c r="N96" s="36">
        <v>43</v>
      </c>
      <c r="O96" s="55">
        <f t="shared" si="11"/>
        <v>25.156225424943038</v>
      </c>
      <c r="P96" s="56">
        <f t="shared" si="12"/>
        <v>17.709982699159902</v>
      </c>
      <c r="Q96" s="56">
        <v>11.940067900000001</v>
      </c>
      <c r="R96" s="11">
        <f t="shared" si="13"/>
        <v>2.2689233427654001</v>
      </c>
      <c r="S96" s="35">
        <f t="shared" si="14"/>
        <v>3.3302768197985637</v>
      </c>
    </row>
    <row r="97" spans="7:32" ht="18.5" x14ac:dyDescent="0.45">
      <c r="G97" s="59">
        <v>2009</v>
      </c>
      <c r="H97" s="59">
        <v>4</v>
      </c>
      <c r="I97" s="46">
        <f t="shared" si="16"/>
        <v>4</v>
      </c>
      <c r="J97" s="46">
        <f t="shared" si="16"/>
        <v>94</v>
      </c>
      <c r="K97" s="87">
        <v>13</v>
      </c>
      <c r="L97" s="87">
        <v>8.8000000000000007</v>
      </c>
      <c r="M97" s="54">
        <f t="shared" si="10"/>
        <v>10.9</v>
      </c>
      <c r="N97" s="36">
        <v>42.5</v>
      </c>
      <c r="O97" s="55">
        <f t="shared" si="11"/>
        <v>81.257078961091892</v>
      </c>
      <c r="P97" s="56">
        <f t="shared" si="12"/>
        <v>27.302378530926873</v>
      </c>
      <c r="Q97" s="56">
        <v>26.6443932</v>
      </c>
      <c r="R97" s="11">
        <f t="shared" si="13"/>
        <v>4.4849308075866006</v>
      </c>
      <c r="S97" s="35">
        <f t="shared" si="14"/>
        <v>4.2454802244016268</v>
      </c>
    </row>
    <row r="98" spans="7:32" ht="18.5" x14ac:dyDescent="0.45">
      <c r="G98" s="59">
        <v>2009</v>
      </c>
      <c r="H98" s="59">
        <v>4</v>
      </c>
      <c r="I98" s="46">
        <f t="shared" si="16"/>
        <v>5</v>
      </c>
      <c r="J98" s="46">
        <f t="shared" si="16"/>
        <v>95</v>
      </c>
      <c r="K98" s="87">
        <v>17</v>
      </c>
      <c r="L98" s="87">
        <v>5.6</v>
      </c>
      <c r="M98" s="54">
        <f t="shared" si="10"/>
        <v>11.3</v>
      </c>
      <c r="N98" s="36">
        <v>59.5</v>
      </c>
      <c r="O98" s="55">
        <f t="shared" si="11"/>
        <v>49.477736683018037</v>
      </c>
      <c r="P98" s="56">
        <f t="shared" si="12"/>
        <v>45.123695854912448</v>
      </c>
      <c r="Q98" s="56">
        <v>26.728970599999997</v>
      </c>
      <c r="R98" s="11">
        <f t="shared" si="13"/>
        <v>4.5618735057578998</v>
      </c>
      <c r="S98" s="35">
        <f t="shared" si="14"/>
        <v>6.2885770562645735</v>
      </c>
    </row>
    <row r="99" spans="7:32" ht="18.5" x14ac:dyDescent="0.45">
      <c r="G99" s="59">
        <v>2009</v>
      </c>
      <c r="H99" s="59">
        <v>4</v>
      </c>
      <c r="I99" s="46">
        <f t="shared" si="16"/>
        <v>6</v>
      </c>
      <c r="J99" s="46">
        <f t="shared" si="16"/>
        <v>96</v>
      </c>
      <c r="K99" s="87">
        <v>19</v>
      </c>
      <c r="L99" s="87">
        <v>11.8</v>
      </c>
      <c r="M99" s="54">
        <f t="shared" si="10"/>
        <v>15.4</v>
      </c>
      <c r="N99" s="36">
        <v>55</v>
      </c>
      <c r="O99" s="55">
        <f t="shared" si="11"/>
        <v>55.812681338386717</v>
      </c>
      <c r="P99" s="56">
        <f t="shared" si="12"/>
        <v>32.148104450910743</v>
      </c>
      <c r="Q99" s="56">
        <v>23.961782299999996</v>
      </c>
      <c r="R99" s="11">
        <f t="shared" si="13"/>
        <v>4.6657903258913986</v>
      </c>
      <c r="S99" s="35">
        <f t="shared" si="14"/>
        <v>5.3767339029160492</v>
      </c>
    </row>
    <row r="100" spans="7:32" ht="18.5" x14ac:dyDescent="0.45">
      <c r="G100" s="59">
        <v>2009</v>
      </c>
      <c r="H100" s="59">
        <v>4</v>
      </c>
      <c r="I100" s="46">
        <f t="shared" si="16"/>
        <v>7</v>
      </c>
      <c r="J100" s="46">
        <f t="shared" si="16"/>
        <v>97</v>
      </c>
      <c r="K100" s="87">
        <v>17</v>
      </c>
      <c r="L100" s="87">
        <v>9.8000000000000007</v>
      </c>
      <c r="M100" s="54">
        <f t="shared" si="10"/>
        <v>13.4</v>
      </c>
      <c r="N100" s="36">
        <v>45.5</v>
      </c>
      <c r="O100" s="55">
        <f t="shared" si="11"/>
        <v>41.96410675198662</v>
      </c>
      <c r="P100" s="56">
        <f t="shared" si="12"/>
        <v>24.171325489144291</v>
      </c>
      <c r="Q100" s="56">
        <v>18.016242299999998</v>
      </c>
      <c r="R100" s="11">
        <f t="shared" si="13"/>
        <v>3.2967561459923993</v>
      </c>
      <c r="S100" s="35">
        <f t="shared" si="14"/>
        <v>4.0881142772142613</v>
      </c>
    </row>
    <row r="101" spans="7:32" ht="18.5" x14ac:dyDescent="0.45">
      <c r="G101" s="59">
        <v>2009</v>
      </c>
      <c r="H101" s="59">
        <v>4</v>
      </c>
      <c r="I101" s="46">
        <f t="shared" si="16"/>
        <v>8</v>
      </c>
      <c r="J101" s="46">
        <f t="shared" si="16"/>
        <v>98</v>
      </c>
      <c r="K101" s="87">
        <v>14.8</v>
      </c>
      <c r="L101" s="87">
        <v>7.3</v>
      </c>
      <c r="M101" s="54">
        <f t="shared" si="10"/>
        <v>11.05</v>
      </c>
      <c r="N101" s="36">
        <v>34.5</v>
      </c>
      <c r="O101" s="55">
        <f t="shared" si="11"/>
        <v>41.073259977589672</v>
      </c>
      <c r="P101" s="56">
        <f t="shared" si="12"/>
        <v>24.643955986553806</v>
      </c>
      <c r="Q101" s="56">
        <v>17.997400799999998</v>
      </c>
      <c r="R101" s="11">
        <f t="shared" si="13"/>
        <v>3.0452547017141995</v>
      </c>
      <c r="S101" s="35">
        <f t="shared" si="14"/>
        <v>4.2938567111767894</v>
      </c>
    </row>
    <row r="102" spans="7:32" ht="18.5" x14ac:dyDescent="0.45">
      <c r="G102" s="59">
        <v>2009</v>
      </c>
      <c r="H102" s="59">
        <v>4</v>
      </c>
      <c r="I102" s="46">
        <f t="shared" si="16"/>
        <v>9</v>
      </c>
      <c r="J102" s="46">
        <f t="shared" si="16"/>
        <v>99</v>
      </c>
      <c r="K102" s="87">
        <v>16.8</v>
      </c>
      <c r="L102" s="87">
        <v>7.9</v>
      </c>
      <c r="M102" s="54">
        <f t="shared" si="10"/>
        <v>12.350000000000001</v>
      </c>
      <c r="N102" s="36">
        <v>41</v>
      </c>
      <c r="O102" s="55">
        <f t="shared" si="11"/>
        <v>21.793499657387471</v>
      </c>
      <c r="P102" s="56">
        <f t="shared" si="12"/>
        <v>15.516971756059881</v>
      </c>
      <c r="Q102" s="56">
        <v>10.402601499999999</v>
      </c>
      <c r="R102" s="11">
        <f t="shared" si="13"/>
        <v>1.8394894225946248</v>
      </c>
      <c r="S102" s="35">
        <f t="shared" si="14"/>
        <v>2.7815382700851115</v>
      </c>
    </row>
    <row r="103" spans="7:32" ht="18.5" x14ac:dyDescent="0.45">
      <c r="G103" s="59">
        <v>2009</v>
      </c>
      <c r="H103" s="59">
        <v>4</v>
      </c>
      <c r="I103" s="46">
        <f t="shared" si="16"/>
        <v>10</v>
      </c>
      <c r="J103" s="46">
        <f t="shared" si="16"/>
        <v>100</v>
      </c>
      <c r="K103" s="87">
        <v>16</v>
      </c>
      <c r="L103" s="87">
        <v>5.4</v>
      </c>
      <c r="M103" s="54">
        <f t="shared" si="10"/>
        <v>10.7</v>
      </c>
      <c r="N103" s="36">
        <v>65</v>
      </c>
      <c r="O103" s="55">
        <f t="shared" si="11"/>
        <v>52.635470499336648</v>
      </c>
      <c r="P103" s="56">
        <f t="shared" si="12"/>
        <v>44.634878983437474</v>
      </c>
      <c r="Q103" s="56">
        <v>27.418988199999998</v>
      </c>
      <c r="R103" s="11">
        <f t="shared" si="13"/>
        <v>4.5831524251004989</v>
      </c>
      <c r="S103" s="35">
        <f t="shared" si="14"/>
        <v>6.0306001396133109</v>
      </c>
      <c r="AF103" s="34"/>
    </row>
    <row r="104" spans="7:32" ht="18.5" x14ac:dyDescent="0.45">
      <c r="G104" s="59">
        <v>2009</v>
      </c>
      <c r="H104" s="59">
        <v>4</v>
      </c>
      <c r="I104" s="46">
        <f t="shared" si="16"/>
        <v>11</v>
      </c>
      <c r="J104" s="46">
        <f t="shared" si="16"/>
        <v>101</v>
      </c>
      <c r="K104" s="87">
        <v>17</v>
      </c>
      <c r="L104" s="87">
        <v>5.8</v>
      </c>
      <c r="M104" s="54">
        <f t="shared" si="10"/>
        <v>11.4</v>
      </c>
      <c r="N104" s="36">
        <v>66</v>
      </c>
      <c r="O104" s="55">
        <f t="shared" si="11"/>
        <v>37.481558300816936</v>
      </c>
      <c r="P104" s="56">
        <f t="shared" si="12"/>
        <v>33.583476237531968</v>
      </c>
      <c r="Q104" s="56">
        <v>20.069965799999999</v>
      </c>
      <c r="R104" s="11">
        <f t="shared" si="13"/>
        <v>3.4371422029763994</v>
      </c>
      <c r="S104" s="35">
        <f t="shared" si="14"/>
        <v>4.7753812508878033</v>
      </c>
      <c r="AF104" s="34"/>
    </row>
    <row r="105" spans="7:32" ht="18.5" x14ac:dyDescent="0.45">
      <c r="G105" s="59">
        <v>2009</v>
      </c>
      <c r="H105" s="59">
        <v>4</v>
      </c>
      <c r="I105" s="46">
        <f t="shared" si="16"/>
        <v>12</v>
      </c>
      <c r="J105" s="46">
        <f t="shared" si="16"/>
        <v>102</v>
      </c>
      <c r="K105" s="87">
        <v>17.5</v>
      </c>
      <c r="L105" s="87">
        <v>8</v>
      </c>
      <c r="M105" s="54">
        <f t="shared" si="10"/>
        <v>12.75</v>
      </c>
      <c r="N105" s="36">
        <v>63.5</v>
      </c>
      <c r="O105" s="55">
        <f t="shared" si="11"/>
        <v>30.012232900141747</v>
      </c>
      <c r="P105" s="56">
        <f t="shared" si="12"/>
        <v>22.809297004107727</v>
      </c>
      <c r="Q105" s="56">
        <v>14.800626299999999</v>
      </c>
      <c r="R105" s="11">
        <f t="shared" si="13"/>
        <v>2.6519133177722249</v>
      </c>
      <c r="S105" s="35">
        <f t="shared" si="14"/>
        <v>3.5464674381526411</v>
      </c>
      <c r="AF105" s="34"/>
    </row>
    <row r="106" spans="7:32" ht="18.5" x14ac:dyDescent="0.45">
      <c r="G106" s="59">
        <v>2009</v>
      </c>
      <c r="H106" s="59">
        <v>4</v>
      </c>
      <c r="I106" s="46">
        <f t="shared" si="16"/>
        <v>13</v>
      </c>
      <c r="J106" s="46">
        <f t="shared" si="16"/>
        <v>103</v>
      </c>
      <c r="K106" s="87">
        <v>15.6</v>
      </c>
      <c r="L106" s="87">
        <v>7.1</v>
      </c>
      <c r="M106" s="54">
        <f t="shared" si="10"/>
        <v>11.35</v>
      </c>
      <c r="N106" s="36">
        <v>56.5</v>
      </c>
      <c r="O106" s="55">
        <f t="shared" si="11"/>
        <v>7.6052014404719284</v>
      </c>
      <c r="P106" s="56">
        <f t="shared" si="12"/>
        <v>5.1715369795209121</v>
      </c>
      <c r="Q106" s="56">
        <v>3.5476451</v>
      </c>
      <c r="R106" s="11">
        <f t="shared" si="13"/>
        <v>0.60652225761022494</v>
      </c>
      <c r="S106" s="35">
        <f t="shared" si="14"/>
        <v>0.96962876138308651</v>
      </c>
      <c r="AF106" s="34"/>
    </row>
    <row r="107" spans="7:32" ht="18.5" x14ac:dyDescent="0.45">
      <c r="G107" s="59">
        <v>2009</v>
      </c>
      <c r="H107" s="59">
        <v>4</v>
      </c>
      <c r="I107" s="46">
        <f t="shared" si="16"/>
        <v>14</v>
      </c>
      <c r="J107" s="46">
        <f t="shared" si="16"/>
        <v>104</v>
      </c>
      <c r="K107" s="87">
        <v>18.3</v>
      </c>
      <c r="L107" s="87">
        <v>6.2</v>
      </c>
      <c r="M107" s="54">
        <f t="shared" si="10"/>
        <v>12.25</v>
      </c>
      <c r="N107" s="36">
        <v>47.5</v>
      </c>
      <c r="O107" s="55">
        <f t="shared" si="11"/>
        <v>15.776455374164456</v>
      </c>
      <c r="P107" s="56">
        <f t="shared" si="12"/>
        <v>15.271608802191196</v>
      </c>
      <c r="Q107" s="56">
        <v>8.7805576999999992</v>
      </c>
      <c r="R107" s="11">
        <f t="shared" si="13"/>
        <v>1.5475140258605249</v>
      </c>
      <c r="S107" s="35">
        <f t="shared" si="14"/>
        <v>2.5058854172520464</v>
      </c>
      <c r="AF107" s="34"/>
    </row>
    <row r="108" spans="7:32" ht="18.5" x14ac:dyDescent="0.45">
      <c r="G108" s="59">
        <v>2009</v>
      </c>
      <c r="H108" s="59">
        <v>4</v>
      </c>
      <c r="I108" s="46">
        <f t="shared" si="16"/>
        <v>15</v>
      </c>
      <c r="J108" s="46">
        <f t="shared" si="16"/>
        <v>105</v>
      </c>
      <c r="K108" s="87">
        <v>14</v>
      </c>
      <c r="L108" s="87">
        <v>6.4</v>
      </c>
      <c r="M108" s="54">
        <f t="shared" si="10"/>
        <v>10.199999999999999</v>
      </c>
      <c r="N108" s="36">
        <v>43.5</v>
      </c>
      <c r="O108" s="55">
        <f t="shared" si="11"/>
        <v>41.144822147338836</v>
      </c>
      <c r="P108" s="56">
        <f t="shared" si="12"/>
        <v>25.016051865582011</v>
      </c>
      <c r="Q108" s="56">
        <v>18.1485515</v>
      </c>
      <c r="R108" s="11">
        <f t="shared" si="13"/>
        <v>2.9803551273299997</v>
      </c>
      <c r="S108" s="35">
        <f t="shared" si="14"/>
        <v>3.716986510159427</v>
      </c>
      <c r="AF108" s="34"/>
    </row>
    <row r="109" spans="7:32" ht="18.5" x14ac:dyDescent="0.45">
      <c r="G109" s="59">
        <v>2009</v>
      </c>
      <c r="H109" s="59">
        <v>4</v>
      </c>
      <c r="I109" s="46">
        <f t="shared" si="16"/>
        <v>16</v>
      </c>
      <c r="J109" s="46">
        <f t="shared" si="16"/>
        <v>106</v>
      </c>
      <c r="K109" s="87">
        <v>14.2</v>
      </c>
      <c r="L109" s="87">
        <v>5.2</v>
      </c>
      <c r="M109" s="54">
        <f t="shared" si="10"/>
        <v>9.6999999999999993</v>
      </c>
      <c r="N109" s="36">
        <v>58</v>
      </c>
      <c r="O109" s="55">
        <f t="shared" si="11"/>
        <v>43.701812499999996</v>
      </c>
      <c r="P109" s="56">
        <f t="shared" si="12"/>
        <v>31.465304999999997</v>
      </c>
      <c r="Q109" s="56">
        <v>20.976869999999998</v>
      </c>
      <c r="R109" s="11">
        <f t="shared" si="13"/>
        <v>3.3833069201249995</v>
      </c>
      <c r="S109" s="35">
        <f t="shared" si="14"/>
        <v>4.0850527180161942</v>
      </c>
      <c r="AF109" s="34"/>
    </row>
    <row r="110" spans="7:32" ht="18.5" x14ac:dyDescent="0.45">
      <c r="G110" s="59">
        <v>2009</v>
      </c>
      <c r="H110" s="59">
        <v>4</v>
      </c>
      <c r="I110" s="46">
        <f t="shared" si="16"/>
        <v>17</v>
      </c>
      <c r="J110" s="46">
        <f t="shared" si="16"/>
        <v>107</v>
      </c>
      <c r="K110" s="87">
        <v>11.4</v>
      </c>
      <c r="L110" s="87">
        <v>6.2</v>
      </c>
      <c r="M110" s="54">
        <f t="shared" si="10"/>
        <v>8.8000000000000007</v>
      </c>
      <c r="N110" s="36">
        <v>67.5</v>
      </c>
      <c r="O110" s="55">
        <f t="shared" si="11"/>
        <v>60.60117239765286</v>
      </c>
      <c r="P110" s="56">
        <f t="shared" si="12"/>
        <v>25.21008771742359</v>
      </c>
      <c r="Q110" s="56">
        <v>22.1107096</v>
      </c>
      <c r="R110" s="11">
        <f t="shared" si="13"/>
        <v>3.4494696939864</v>
      </c>
      <c r="S110" s="35">
        <f t="shared" si="14"/>
        <v>3.1291865249214941</v>
      </c>
      <c r="AF110" s="34"/>
    </row>
    <row r="111" spans="7:32" ht="18.5" x14ac:dyDescent="0.45">
      <c r="G111" s="59">
        <v>2009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87">
        <v>9.1999999999999993</v>
      </c>
      <c r="L111" s="87">
        <v>3.9</v>
      </c>
      <c r="M111" s="54">
        <f t="shared" si="10"/>
        <v>6.55</v>
      </c>
      <c r="N111" s="36">
        <v>70</v>
      </c>
      <c r="O111" s="55">
        <f t="shared" si="11"/>
        <v>9.1117700680493456</v>
      </c>
      <c r="P111" s="56">
        <f t="shared" si="12"/>
        <v>3.8633905088529219</v>
      </c>
      <c r="Q111" s="56">
        <v>3.3562991999999996</v>
      </c>
      <c r="R111" s="11">
        <f t="shared" si="13"/>
        <v>0.47932231857479984</v>
      </c>
      <c r="S111" s="35">
        <f t="shared" si="14"/>
        <v>0.56094475304992375</v>
      </c>
      <c r="AF111" s="34"/>
    </row>
    <row r="112" spans="7:32" ht="18.5" x14ac:dyDescent="0.45">
      <c r="G112" s="59">
        <v>2009</v>
      </c>
      <c r="H112" s="59">
        <v>4</v>
      </c>
      <c r="I112" s="46">
        <f t="shared" si="17"/>
        <v>19</v>
      </c>
      <c r="J112" s="46">
        <f t="shared" si="17"/>
        <v>109</v>
      </c>
      <c r="K112" s="87">
        <v>16</v>
      </c>
      <c r="L112" s="87">
        <v>1.5</v>
      </c>
      <c r="M112" s="54">
        <f t="shared" si="10"/>
        <v>8.75</v>
      </c>
      <c r="N112" s="36">
        <v>64</v>
      </c>
      <c r="O112" s="55">
        <f t="shared" si="11"/>
        <v>44.118473309202621</v>
      </c>
      <c r="P112" s="56">
        <f t="shared" si="12"/>
        <v>51.177429038675037</v>
      </c>
      <c r="Q112" s="56">
        <v>26.879702599999998</v>
      </c>
      <c r="R112" s="11">
        <f t="shared" si="13"/>
        <v>4.1855930501359495</v>
      </c>
      <c r="S112" s="35">
        <f t="shared" si="14"/>
        <v>6.0837011059960435</v>
      </c>
      <c r="AF112" s="34"/>
    </row>
    <row r="113" spans="7:32" ht="18.5" x14ac:dyDescent="0.45">
      <c r="G113" s="59">
        <v>2009</v>
      </c>
      <c r="H113" s="59">
        <v>4</v>
      </c>
      <c r="I113" s="46">
        <f t="shared" si="17"/>
        <v>20</v>
      </c>
      <c r="J113" s="46">
        <f t="shared" si="17"/>
        <v>110</v>
      </c>
      <c r="K113" s="87">
        <v>18.600000000000001</v>
      </c>
      <c r="L113" s="87">
        <v>10.5</v>
      </c>
      <c r="M113" s="54">
        <f t="shared" si="10"/>
        <v>14.55</v>
      </c>
      <c r="N113" s="36">
        <v>67</v>
      </c>
      <c r="O113" s="55">
        <f t="shared" si="11"/>
        <v>55.81404127047319</v>
      </c>
      <c r="P113" s="56">
        <f t="shared" si="12"/>
        <v>36.167498743266634</v>
      </c>
      <c r="Q113" s="56">
        <v>25.415927399999998</v>
      </c>
      <c r="R113" s="11">
        <f t="shared" si="13"/>
        <v>4.8222337994023494</v>
      </c>
      <c r="S113" s="35">
        <f t="shared" si="14"/>
        <v>5.839609072132121</v>
      </c>
      <c r="AF113" s="34"/>
    </row>
    <row r="114" spans="7:32" ht="18.5" x14ac:dyDescent="0.45">
      <c r="G114" s="59">
        <v>2009</v>
      </c>
      <c r="H114" s="59">
        <v>4</v>
      </c>
      <c r="I114" s="46">
        <f t="shared" si="17"/>
        <v>21</v>
      </c>
      <c r="J114" s="46">
        <f t="shared" si="17"/>
        <v>111</v>
      </c>
      <c r="K114" s="87">
        <v>18.600000000000001</v>
      </c>
      <c r="L114" s="87">
        <v>11.5</v>
      </c>
      <c r="M114" s="54">
        <f t="shared" si="10"/>
        <v>15.05</v>
      </c>
      <c r="N114" s="36">
        <v>63.5</v>
      </c>
      <c r="O114" s="55">
        <f t="shared" si="11"/>
        <v>58.885475308934147</v>
      </c>
      <c r="P114" s="56">
        <f t="shared" si="12"/>
        <v>33.446949975474602</v>
      </c>
      <c r="Q114" s="56">
        <v>25.104833299999999</v>
      </c>
      <c r="R114" s="11">
        <f t="shared" si="13"/>
        <v>4.8368289839528247</v>
      </c>
      <c r="S114" s="35">
        <f t="shared" si="14"/>
        <v>5.5173923497696089</v>
      </c>
      <c r="AF114" s="34"/>
    </row>
    <row r="115" spans="7:32" ht="18.5" x14ac:dyDescent="0.45">
      <c r="G115" s="59">
        <v>2009</v>
      </c>
      <c r="H115" s="59">
        <v>4</v>
      </c>
      <c r="I115" s="46">
        <f t="shared" si="17"/>
        <v>22</v>
      </c>
      <c r="J115" s="46">
        <f t="shared" si="17"/>
        <v>112</v>
      </c>
      <c r="K115" s="87">
        <v>21</v>
      </c>
      <c r="L115" s="87">
        <v>10.199999999999999</v>
      </c>
      <c r="M115" s="54">
        <f t="shared" si="10"/>
        <v>15.6</v>
      </c>
      <c r="N115" s="36">
        <v>79</v>
      </c>
      <c r="O115" s="55">
        <f t="shared" si="11"/>
        <v>49.875605626441029</v>
      </c>
      <c r="P115" s="56">
        <f t="shared" si="12"/>
        <v>43.092523261245056</v>
      </c>
      <c r="Q115" s="56">
        <v>26.225274500000001</v>
      </c>
      <c r="R115" s="11">
        <f t="shared" si="13"/>
        <v>5.137295247079499</v>
      </c>
      <c r="S115" s="35">
        <f t="shared" si="14"/>
        <v>7.1406105389340215</v>
      </c>
      <c r="AF115" s="34"/>
    </row>
    <row r="116" spans="7:32" ht="18.5" x14ac:dyDescent="0.45">
      <c r="G116" s="59">
        <v>2009</v>
      </c>
      <c r="H116" s="59">
        <v>4</v>
      </c>
      <c r="I116" s="46">
        <f t="shared" si="17"/>
        <v>23</v>
      </c>
      <c r="J116" s="46">
        <f t="shared" si="17"/>
        <v>113</v>
      </c>
      <c r="K116" s="87">
        <v>20.8</v>
      </c>
      <c r="L116" s="87">
        <v>12.7</v>
      </c>
      <c r="M116" s="54">
        <f t="shared" si="10"/>
        <v>16.75</v>
      </c>
      <c r="N116" s="36">
        <v>66.5</v>
      </c>
      <c r="O116" s="55">
        <f t="shared" si="11"/>
        <v>24.390943836806731</v>
      </c>
      <c r="P116" s="56">
        <f t="shared" si="12"/>
        <v>15.805331606250764</v>
      </c>
      <c r="Q116" s="56">
        <v>11.106854899999998</v>
      </c>
      <c r="R116" s="11">
        <f t="shared" si="13"/>
        <v>2.2506458728026741</v>
      </c>
      <c r="S116" s="35">
        <f t="shared" si="14"/>
        <v>2.9266617122978609</v>
      </c>
      <c r="AF116" s="34"/>
    </row>
    <row r="117" spans="7:32" ht="18.5" x14ac:dyDescent="0.45">
      <c r="G117" s="59">
        <v>2009</v>
      </c>
      <c r="H117" s="59">
        <v>4</v>
      </c>
      <c r="I117" s="46">
        <f t="shared" si="17"/>
        <v>24</v>
      </c>
      <c r="J117" s="46">
        <f t="shared" si="17"/>
        <v>114</v>
      </c>
      <c r="K117" s="87">
        <v>19</v>
      </c>
      <c r="L117" s="87">
        <v>8.9</v>
      </c>
      <c r="M117" s="54">
        <f t="shared" si="10"/>
        <v>13.95</v>
      </c>
      <c r="N117" s="36">
        <v>42.5</v>
      </c>
      <c r="O117" s="55">
        <f t="shared" si="11"/>
        <v>55.850221507947658</v>
      </c>
      <c r="P117" s="56">
        <f t="shared" si="12"/>
        <v>45.126978978421704</v>
      </c>
      <c r="Q117" s="56">
        <v>28.399164899999999</v>
      </c>
      <c r="R117" s="11">
        <f t="shared" si="13"/>
        <v>5.2883149928973747</v>
      </c>
      <c r="S117" s="35">
        <f t="shared" si="14"/>
        <v>7.8088879760149581</v>
      </c>
      <c r="AF117" s="34"/>
    </row>
    <row r="118" spans="7:32" ht="18.5" x14ac:dyDescent="0.45">
      <c r="G118" s="59">
        <v>2009</v>
      </c>
      <c r="H118" s="59">
        <v>4</v>
      </c>
      <c r="I118" s="46">
        <f t="shared" si="17"/>
        <v>25</v>
      </c>
      <c r="J118" s="46">
        <f t="shared" si="17"/>
        <v>115</v>
      </c>
      <c r="K118" s="87">
        <v>16</v>
      </c>
      <c r="L118" s="87">
        <v>7</v>
      </c>
      <c r="M118" s="54">
        <f t="shared" si="10"/>
        <v>11.5</v>
      </c>
      <c r="N118" s="36">
        <v>31.5</v>
      </c>
      <c r="O118" s="55">
        <f t="shared" si="11"/>
        <v>62.951544999999996</v>
      </c>
      <c r="P118" s="56">
        <f t="shared" si="12"/>
        <v>45.325112399999995</v>
      </c>
      <c r="Q118" s="56">
        <v>30.216741599999995</v>
      </c>
      <c r="R118" s="11">
        <f t="shared" si="13"/>
        <v>5.1925808518811998</v>
      </c>
      <c r="S118" s="35">
        <f t="shared" si="14"/>
        <v>8.0644671158927217</v>
      </c>
      <c r="AF118" s="34"/>
    </row>
    <row r="119" spans="7:32" ht="18.5" x14ac:dyDescent="0.45">
      <c r="G119" s="59">
        <v>2009</v>
      </c>
      <c r="H119" s="59">
        <v>4</v>
      </c>
      <c r="I119" s="46">
        <f t="shared" si="17"/>
        <v>26</v>
      </c>
      <c r="J119" s="46">
        <f t="shared" si="17"/>
        <v>116</v>
      </c>
      <c r="K119" s="87">
        <v>17.3</v>
      </c>
      <c r="L119" s="87">
        <v>9.6999999999999993</v>
      </c>
      <c r="M119" s="54">
        <f t="shared" si="10"/>
        <v>13.5</v>
      </c>
      <c r="N119" s="36">
        <v>38.5</v>
      </c>
      <c r="O119" s="55">
        <f t="shared" si="11"/>
        <v>65.471953350291869</v>
      </c>
      <c r="P119" s="56">
        <f t="shared" si="12"/>
        <v>39.806947636977462</v>
      </c>
      <c r="Q119" s="56">
        <v>28.878995099999997</v>
      </c>
      <c r="R119" s="11">
        <f t="shared" si="13"/>
        <v>5.3014470859849503</v>
      </c>
      <c r="S119" s="35">
        <f t="shared" si="14"/>
        <v>7.1629604800256539</v>
      </c>
      <c r="AF119" s="34"/>
    </row>
    <row r="120" spans="7:32" ht="18.5" x14ac:dyDescent="0.45">
      <c r="G120" s="59">
        <v>2009</v>
      </c>
      <c r="H120" s="59">
        <v>4</v>
      </c>
      <c r="I120" s="46">
        <f t="shared" si="17"/>
        <v>27</v>
      </c>
      <c r="J120" s="46">
        <f t="shared" si="17"/>
        <v>117</v>
      </c>
      <c r="K120" s="87">
        <v>19.5</v>
      </c>
      <c r="L120" s="87">
        <v>11.1</v>
      </c>
      <c r="M120" s="54">
        <f t="shared" si="10"/>
        <v>15.3</v>
      </c>
      <c r="N120" s="36">
        <v>41</v>
      </c>
      <c r="O120" s="55">
        <f t="shared" si="11"/>
        <v>60.065931768966308</v>
      </c>
      <c r="P120" s="56">
        <f t="shared" si="12"/>
        <v>40.364306148745364</v>
      </c>
      <c r="Q120" s="56">
        <v>27.854017499999998</v>
      </c>
      <c r="R120" s="11">
        <f t="shared" si="13"/>
        <v>5.4073421983012491</v>
      </c>
      <c r="S120" s="35">
        <f t="shared" si="14"/>
        <v>7.5000005426763039</v>
      </c>
      <c r="AF120" s="34"/>
    </row>
    <row r="121" spans="7:32" ht="18.5" x14ac:dyDescent="0.45">
      <c r="G121" s="59">
        <v>2009</v>
      </c>
      <c r="H121" s="59">
        <v>4</v>
      </c>
      <c r="I121" s="46">
        <f t="shared" si="17"/>
        <v>28</v>
      </c>
      <c r="J121" s="46">
        <f t="shared" si="17"/>
        <v>118</v>
      </c>
      <c r="K121" s="87">
        <v>20.3</v>
      </c>
      <c r="L121" s="87">
        <v>12</v>
      </c>
      <c r="M121" s="54">
        <f t="shared" si="10"/>
        <v>16.149999999999999</v>
      </c>
      <c r="N121" s="36">
        <v>38.5</v>
      </c>
      <c r="O121" s="55">
        <f t="shared" si="11"/>
        <v>52.251716203809423</v>
      </c>
      <c r="P121" s="56">
        <f t="shared" si="12"/>
        <v>34.695139559329462</v>
      </c>
      <c r="Q121" s="56">
        <v>24.085717499999998</v>
      </c>
      <c r="R121" s="11">
        <f t="shared" si="13"/>
        <v>4.7958697900181253</v>
      </c>
      <c r="S121" s="35">
        <f t="shared" si="14"/>
        <v>6.8834814483413496</v>
      </c>
      <c r="AF121" s="34"/>
    </row>
    <row r="122" spans="7:32" ht="18.5" x14ac:dyDescent="0.45">
      <c r="G122" s="59">
        <v>2009</v>
      </c>
      <c r="H122" s="59">
        <v>4</v>
      </c>
      <c r="I122" s="46">
        <f t="shared" si="17"/>
        <v>29</v>
      </c>
      <c r="J122" s="46">
        <f t="shared" si="17"/>
        <v>119</v>
      </c>
      <c r="K122" s="87">
        <v>21.4</v>
      </c>
      <c r="L122" s="87">
        <v>14.5</v>
      </c>
      <c r="M122" s="54">
        <f t="shared" si="10"/>
        <v>17.95</v>
      </c>
      <c r="N122" s="36">
        <v>36.5</v>
      </c>
      <c r="O122" s="55">
        <f t="shared" si="11"/>
        <v>64.977928542701619</v>
      </c>
      <c r="P122" s="56">
        <f t="shared" si="12"/>
        <v>35.867816555571288</v>
      </c>
      <c r="Q122" s="56">
        <v>27.309288799999997</v>
      </c>
      <c r="R122" s="11">
        <f t="shared" si="13"/>
        <v>5.7260409925289988</v>
      </c>
      <c r="S122" s="35">
        <f t="shared" si="14"/>
        <v>7.6464593815999473</v>
      </c>
      <c r="AF122" s="34"/>
    </row>
    <row r="123" spans="7:32" ht="18.5" x14ac:dyDescent="0.45">
      <c r="G123" s="59">
        <v>2009</v>
      </c>
      <c r="H123" s="60">
        <v>4</v>
      </c>
      <c r="I123" s="60">
        <f t="shared" si="17"/>
        <v>30</v>
      </c>
      <c r="J123" s="46">
        <f t="shared" si="17"/>
        <v>120</v>
      </c>
      <c r="K123" s="87">
        <v>22.2</v>
      </c>
      <c r="L123" s="87">
        <v>14</v>
      </c>
      <c r="M123" s="54">
        <f t="shared" si="10"/>
        <v>18.100000000000001</v>
      </c>
      <c r="N123" s="36">
        <v>31</v>
      </c>
      <c r="O123" s="55">
        <f t="shared" si="11"/>
        <v>31.100224540598127</v>
      </c>
      <c r="P123" s="56">
        <f t="shared" si="12"/>
        <v>20.401747298632369</v>
      </c>
      <c r="Q123" s="56">
        <v>14.249198399999999</v>
      </c>
      <c r="R123" s="49">
        <f t="shared" si="13"/>
        <v>3.0002185953144003</v>
      </c>
      <c r="S123" s="48">
        <f t="shared" si="14"/>
        <v>4.8476073691168464</v>
      </c>
      <c r="AF123" s="34"/>
    </row>
    <row r="124" spans="7:32" ht="18.5" x14ac:dyDescent="0.45">
      <c r="G124" s="59">
        <v>2009</v>
      </c>
      <c r="H124" s="59">
        <v>5</v>
      </c>
      <c r="I124" s="46">
        <v>1</v>
      </c>
      <c r="J124" s="46">
        <f t="shared" si="17"/>
        <v>121</v>
      </c>
      <c r="K124" s="87">
        <v>21</v>
      </c>
      <c r="L124" s="87">
        <v>11.9</v>
      </c>
      <c r="M124" s="54">
        <f t="shared" si="10"/>
        <v>16.45</v>
      </c>
      <c r="N124" s="36">
        <v>28.5</v>
      </c>
      <c r="O124" s="55">
        <f t="shared" si="11"/>
        <v>44.579218289787853</v>
      </c>
      <c r="P124" s="56">
        <f t="shared" si="12"/>
        <v>32.453670914965556</v>
      </c>
      <c r="Q124" s="56">
        <v>21.516574299999998</v>
      </c>
      <c r="R124" s="11">
        <f t="shared" si="13"/>
        <v>4.3221687582303749</v>
      </c>
      <c r="S124" s="35">
        <f t="shared" si="14"/>
        <v>7.3214733861114318</v>
      </c>
      <c r="AF124" s="34"/>
    </row>
    <row r="125" spans="7:32" ht="18.5" x14ac:dyDescent="0.45">
      <c r="G125" s="59">
        <v>2009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87">
        <v>20.7</v>
      </c>
      <c r="L125" s="87">
        <v>13.7</v>
      </c>
      <c r="M125" s="54">
        <f t="shared" si="10"/>
        <v>17.2</v>
      </c>
      <c r="N125" s="36">
        <v>24</v>
      </c>
      <c r="O125" s="55">
        <f t="shared" si="11"/>
        <v>9.520939721225762</v>
      </c>
      <c r="P125" s="56">
        <f t="shared" si="12"/>
        <v>5.3317262438864272</v>
      </c>
      <c r="Q125" s="56">
        <v>4.0304061999999998</v>
      </c>
      <c r="R125" s="11">
        <f t="shared" si="13"/>
        <v>0.82734163270499983</v>
      </c>
      <c r="S125" s="35">
        <f t="shared" si="14"/>
        <v>1.6854364933055157</v>
      </c>
      <c r="AF125" s="34"/>
    </row>
    <row r="126" spans="7:32" ht="18.5" x14ac:dyDescent="0.45">
      <c r="G126" s="59">
        <v>2009</v>
      </c>
      <c r="H126" s="59">
        <v>5</v>
      </c>
      <c r="I126" s="46">
        <f t="shared" si="18"/>
        <v>3</v>
      </c>
      <c r="J126" s="46">
        <f t="shared" si="17"/>
        <v>123</v>
      </c>
      <c r="K126" s="87">
        <v>20</v>
      </c>
      <c r="L126" s="87">
        <v>14</v>
      </c>
      <c r="M126" s="54">
        <f t="shared" si="10"/>
        <v>17</v>
      </c>
      <c r="N126" s="36">
        <v>23</v>
      </c>
      <c r="O126" s="55">
        <f t="shared" si="11"/>
        <v>71.545309545112318</v>
      </c>
      <c r="P126" s="56">
        <f t="shared" si="12"/>
        <v>34.34174858165391</v>
      </c>
      <c r="Q126" s="56">
        <v>28.039920300000002</v>
      </c>
      <c r="R126" s="11">
        <f t="shared" si="13"/>
        <v>5.7230038130705996</v>
      </c>
      <c r="S126" s="35">
        <f t="shared" si="14"/>
        <v>8.3140828381498491</v>
      </c>
      <c r="AF126" s="34"/>
    </row>
    <row r="127" spans="7:32" ht="18.5" x14ac:dyDescent="0.45">
      <c r="G127" s="59">
        <v>2009</v>
      </c>
      <c r="H127" s="59">
        <v>5</v>
      </c>
      <c r="I127" s="46">
        <f t="shared" si="18"/>
        <v>4</v>
      </c>
      <c r="J127" s="46">
        <f t="shared" si="18"/>
        <v>124</v>
      </c>
      <c r="K127" s="87">
        <v>19</v>
      </c>
      <c r="L127" s="87">
        <v>14.7</v>
      </c>
      <c r="M127" s="54">
        <f t="shared" si="10"/>
        <v>16.850000000000001</v>
      </c>
      <c r="N127" s="36">
        <v>30.5</v>
      </c>
      <c r="O127" s="55">
        <f t="shared" si="11"/>
        <v>68.304082152587043</v>
      </c>
      <c r="P127" s="56">
        <f t="shared" si="12"/>
        <v>23.496604260489949</v>
      </c>
      <c r="Q127" s="56">
        <v>22.6621375</v>
      </c>
      <c r="R127" s="11">
        <f t="shared" si="13"/>
        <v>4.6054505725593762</v>
      </c>
      <c r="S127" s="35">
        <f t="shared" si="14"/>
        <v>5.3652481041681526</v>
      </c>
      <c r="AF127" s="34"/>
    </row>
    <row r="128" spans="7:32" ht="18.5" x14ac:dyDescent="0.45">
      <c r="G128" s="59">
        <v>2009</v>
      </c>
      <c r="H128" s="59">
        <v>5</v>
      </c>
      <c r="I128" s="46">
        <f t="shared" si="18"/>
        <v>5</v>
      </c>
      <c r="J128" s="46">
        <f t="shared" si="18"/>
        <v>125</v>
      </c>
      <c r="K128" s="87">
        <v>19.2</v>
      </c>
      <c r="L128" s="87">
        <v>10.7</v>
      </c>
      <c r="M128" s="54">
        <f t="shared" si="10"/>
        <v>14.95</v>
      </c>
      <c r="N128" s="36">
        <v>36.5</v>
      </c>
      <c r="O128" s="55">
        <f t="shared" si="11"/>
        <v>47.300708782012229</v>
      </c>
      <c r="P128" s="56">
        <f t="shared" si="12"/>
        <v>32.164481971768318</v>
      </c>
      <c r="Q128" s="56">
        <v>22.064652599999999</v>
      </c>
      <c r="R128" s="11">
        <f t="shared" si="13"/>
        <v>4.2381508905922489</v>
      </c>
      <c r="S128" s="35">
        <f t="shared" si="14"/>
        <v>6.3228357377993705</v>
      </c>
      <c r="AF128" s="34"/>
    </row>
    <row r="129" spans="7:32" ht="18.5" x14ac:dyDescent="0.45">
      <c r="G129" s="59">
        <v>2009</v>
      </c>
      <c r="H129" s="59">
        <v>5</v>
      </c>
      <c r="I129" s="46">
        <f t="shared" si="18"/>
        <v>6</v>
      </c>
      <c r="J129" s="46">
        <f t="shared" si="18"/>
        <v>126</v>
      </c>
      <c r="K129" s="87">
        <v>17</v>
      </c>
      <c r="L129" s="87">
        <v>8.6999999999999993</v>
      </c>
      <c r="M129" s="54">
        <f t="shared" si="10"/>
        <v>12.85</v>
      </c>
      <c r="N129" s="36">
        <v>40.5</v>
      </c>
      <c r="O129" s="55">
        <f t="shared" si="11"/>
        <v>54.937649707758389</v>
      </c>
      <c r="P129" s="56">
        <f t="shared" si="12"/>
        <v>36.47859940595157</v>
      </c>
      <c r="Q129" s="56">
        <v>25.323813399999999</v>
      </c>
      <c r="R129" s="11">
        <f t="shared" si="13"/>
        <v>4.5522656753641488</v>
      </c>
      <c r="S129" s="35">
        <f t="shared" si="14"/>
        <v>6.2653102081671408</v>
      </c>
      <c r="AF129" s="34"/>
    </row>
    <row r="130" spans="7:32" ht="18.5" x14ac:dyDescent="0.45">
      <c r="G130" s="59">
        <v>2009</v>
      </c>
      <c r="H130" s="59">
        <v>5</v>
      </c>
      <c r="I130" s="46">
        <f t="shared" si="18"/>
        <v>7</v>
      </c>
      <c r="J130" s="46">
        <f t="shared" si="18"/>
        <v>127</v>
      </c>
      <c r="K130" s="87">
        <v>18.7</v>
      </c>
      <c r="L130" s="87">
        <v>10.199999999999999</v>
      </c>
      <c r="M130" s="54">
        <f t="shared" si="10"/>
        <v>14.45</v>
      </c>
      <c r="N130" s="36">
        <v>50.5</v>
      </c>
      <c r="O130" s="55">
        <f t="shared" si="11"/>
        <v>32.971730168098162</v>
      </c>
      <c r="P130" s="56">
        <f t="shared" si="12"/>
        <v>22.420776514306752</v>
      </c>
      <c r="Q130" s="56">
        <v>15.380525799999997</v>
      </c>
      <c r="R130" s="11">
        <f t="shared" si="13"/>
        <v>2.9091687780982487</v>
      </c>
      <c r="S130" s="35">
        <f t="shared" si="14"/>
        <v>3.728218111912974</v>
      </c>
      <c r="AF130" s="34"/>
    </row>
    <row r="131" spans="7:32" ht="18.5" x14ac:dyDescent="0.45">
      <c r="G131" s="59">
        <v>2009</v>
      </c>
      <c r="H131" s="59">
        <v>5</v>
      </c>
      <c r="I131" s="46">
        <f t="shared" si="18"/>
        <v>8</v>
      </c>
      <c r="J131" s="46">
        <f t="shared" si="18"/>
        <v>128</v>
      </c>
      <c r="K131" s="87">
        <v>20</v>
      </c>
      <c r="L131" s="87">
        <v>12.8</v>
      </c>
      <c r="M131" s="54">
        <f t="shared" si="10"/>
        <v>16.399999999999999</v>
      </c>
      <c r="N131" s="36">
        <v>51</v>
      </c>
      <c r="O131" s="55">
        <f t="shared" si="11"/>
        <v>65.407207872260244</v>
      </c>
      <c r="P131" s="56">
        <f t="shared" si="12"/>
        <v>37.674551734421897</v>
      </c>
      <c r="Q131" s="56">
        <v>28.080952899999996</v>
      </c>
      <c r="R131" s="11">
        <f t="shared" si="13"/>
        <v>5.6325617755406983</v>
      </c>
      <c r="S131" s="35">
        <f t="shared" si="14"/>
        <v>6.4383114973821955</v>
      </c>
      <c r="AF131" s="34"/>
    </row>
    <row r="132" spans="7:32" ht="18.5" x14ac:dyDescent="0.45">
      <c r="G132" s="59">
        <v>2009</v>
      </c>
      <c r="H132" s="59">
        <v>5</v>
      </c>
      <c r="I132" s="46">
        <f t="shared" si="18"/>
        <v>9</v>
      </c>
      <c r="J132" s="46">
        <f t="shared" si="18"/>
        <v>129</v>
      </c>
      <c r="K132" s="87">
        <v>21</v>
      </c>
      <c r="L132" s="87">
        <v>13</v>
      </c>
      <c r="M132" s="54">
        <f t="shared" si="10"/>
        <v>17</v>
      </c>
      <c r="N132" s="36">
        <v>62.5</v>
      </c>
      <c r="O132" s="55">
        <f t="shared" si="11"/>
        <v>61.652887518057611</v>
      </c>
      <c r="P132" s="56">
        <f t="shared" si="12"/>
        <v>39.457848011556869</v>
      </c>
      <c r="Q132" s="56">
        <v>27.900911899999997</v>
      </c>
      <c r="R132" s="11">
        <f t="shared" si="13"/>
        <v>5.6946319206137979</v>
      </c>
      <c r="S132" s="35">
        <f t="shared" si="14"/>
        <v>6.8424112194032709</v>
      </c>
      <c r="AF132" s="34"/>
    </row>
    <row r="133" spans="7:32" ht="18.5" x14ac:dyDescent="0.45">
      <c r="G133" s="59">
        <v>2009</v>
      </c>
      <c r="H133" s="59">
        <v>5</v>
      </c>
      <c r="I133" s="46">
        <f t="shared" si="18"/>
        <v>10</v>
      </c>
      <c r="J133" s="46">
        <f t="shared" si="18"/>
        <v>130</v>
      </c>
      <c r="K133" s="87">
        <v>21.7</v>
      </c>
      <c r="L133" s="87">
        <v>10</v>
      </c>
      <c r="M133" s="54">
        <f t="shared" ref="M133:M196" si="19">(K133+L133)/2</f>
        <v>15.85</v>
      </c>
      <c r="N133" s="36">
        <v>59</v>
      </c>
      <c r="O133" s="55">
        <f t="shared" ref="O133:O196" si="20">((Q133)/(0.16*(K133-(L133))^0.5))</f>
        <v>34.529019767500706</v>
      </c>
      <c r="P133" s="56">
        <f t="shared" ref="P133:P196" si="21">0.16*((K133-L133)^1/2)*O133</f>
        <v>32.319162502380657</v>
      </c>
      <c r="Q133" s="56">
        <v>18.897187099999996</v>
      </c>
      <c r="R133" s="11">
        <f t="shared" ref="R133:R196" si="22">0.0023*0.408*O133*(K133-L133)^0.5*(M133+17.8)</f>
        <v>3.7294968787914731</v>
      </c>
      <c r="S133" s="35">
        <f t="shared" ref="S133:S196" si="23">0.31*(IF(N133&gt;50,1,(1+(50-N133)/70)))*(P133+2.09)*((M133/(M133+15)))</f>
        <v>5.4803701768378383</v>
      </c>
      <c r="AF133" s="34"/>
    </row>
    <row r="134" spans="7:32" ht="18.5" x14ac:dyDescent="0.45">
      <c r="G134" s="59">
        <v>2009</v>
      </c>
      <c r="H134" s="59">
        <v>5</v>
      </c>
      <c r="I134" s="46">
        <f t="shared" si="18"/>
        <v>11</v>
      </c>
      <c r="J134" s="46">
        <f t="shared" si="18"/>
        <v>131</v>
      </c>
      <c r="K134" s="87">
        <v>19.7</v>
      </c>
      <c r="L134" s="87">
        <v>11</v>
      </c>
      <c r="M134" s="54">
        <f t="shared" si="19"/>
        <v>15.35</v>
      </c>
      <c r="N134" s="36">
        <v>67.5</v>
      </c>
      <c r="O134" s="55">
        <f t="shared" si="20"/>
        <v>61.091960646912774</v>
      </c>
      <c r="P134" s="56">
        <f t="shared" si="21"/>
        <v>42.520004610251291</v>
      </c>
      <c r="Q134" s="56">
        <v>28.8312633</v>
      </c>
      <c r="R134" s="11">
        <f t="shared" si="22"/>
        <v>5.6055111592866744</v>
      </c>
      <c r="S134" s="35">
        <f t="shared" si="23"/>
        <v>6.9942901791723493</v>
      </c>
      <c r="AF134" s="34"/>
    </row>
    <row r="135" spans="7:32" ht="18.5" x14ac:dyDescent="0.45">
      <c r="G135" s="59">
        <v>2009</v>
      </c>
      <c r="H135" s="59">
        <v>5</v>
      </c>
      <c r="I135" s="46">
        <f t="shared" si="18"/>
        <v>12</v>
      </c>
      <c r="J135" s="46">
        <f t="shared" si="18"/>
        <v>132</v>
      </c>
      <c r="K135" s="87">
        <v>24</v>
      </c>
      <c r="L135" s="87">
        <v>13</v>
      </c>
      <c r="M135" s="54">
        <f t="shared" si="19"/>
        <v>18.5</v>
      </c>
      <c r="N135" s="36">
        <v>68</v>
      </c>
      <c r="O135" s="55">
        <f t="shared" si="20"/>
        <v>59.054014775669643</v>
      </c>
      <c r="P135" s="56">
        <f t="shared" si="21"/>
        <v>51.967533002589285</v>
      </c>
      <c r="Q135" s="56">
        <v>31.337601500000002</v>
      </c>
      <c r="R135" s="11">
        <f t="shared" si="22"/>
        <v>6.6717596905492487</v>
      </c>
      <c r="S135" s="35">
        <f t="shared" si="23"/>
        <v>9.2543269185029722</v>
      </c>
      <c r="AF135" s="34"/>
    </row>
    <row r="136" spans="7:32" ht="18.5" x14ac:dyDescent="0.45">
      <c r="G136" s="59">
        <v>2009</v>
      </c>
      <c r="H136" s="59">
        <v>5</v>
      </c>
      <c r="I136" s="46">
        <f t="shared" si="18"/>
        <v>13</v>
      </c>
      <c r="J136" s="46">
        <f t="shared" si="18"/>
        <v>133</v>
      </c>
      <c r="K136" s="87">
        <v>24.8</v>
      </c>
      <c r="L136" s="87">
        <v>15</v>
      </c>
      <c r="M136" s="54">
        <f t="shared" si="19"/>
        <v>19.899999999999999</v>
      </c>
      <c r="N136" s="36">
        <v>76</v>
      </c>
      <c r="O136" s="55">
        <f t="shared" si="20"/>
        <v>59.254901985330264</v>
      </c>
      <c r="P136" s="56">
        <f t="shared" si="21"/>
        <v>46.455843156498929</v>
      </c>
      <c r="Q136" s="56">
        <v>29.6795495</v>
      </c>
      <c r="R136" s="11">
        <f t="shared" si="22"/>
        <v>6.5624600297197508</v>
      </c>
      <c r="S136" s="35">
        <f t="shared" si="23"/>
        <v>8.5810689522189652</v>
      </c>
      <c r="AF136" s="34"/>
    </row>
    <row r="137" spans="7:32" ht="18.5" x14ac:dyDescent="0.45">
      <c r="G137" s="59">
        <v>2009</v>
      </c>
      <c r="H137" s="59">
        <v>5</v>
      </c>
      <c r="I137" s="46">
        <f t="shared" si="18"/>
        <v>14</v>
      </c>
      <c r="J137" s="46">
        <f t="shared" si="18"/>
        <v>134</v>
      </c>
      <c r="K137" s="87">
        <v>26.2</v>
      </c>
      <c r="L137" s="87">
        <v>17.2</v>
      </c>
      <c r="M137" s="54">
        <f t="shared" si="19"/>
        <v>21.7</v>
      </c>
      <c r="N137" s="36">
        <v>71.5</v>
      </c>
      <c r="O137" s="55">
        <f t="shared" si="20"/>
        <v>53.52730583333333</v>
      </c>
      <c r="P137" s="56">
        <f t="shared" si="21"/>
        <v>38.539660199999993</v>
      </c>
      <c r="Q137" s="56">
        <v>25.693106799999999</v>
      </c>
      <c r="R137" s="11">
        <f t="shared" si="22"/>
        <v>5.9522578195889997</v>
      </c>
      <c r="S137" s="35">
        <f t="shared" si="23"/>
        <v>7.4472949363869185</v>
      </c>
      <c r="AF137" s="34"/>
    </row>
    <row r="138" spans="7:32" ht="18.5" x14ac:dyDescent="0.45">
      <c r="G138" s="59">
        <v>2009</v>
      </c>
      <c r="H138" s="59">
        <v>5</v>
      </c>
      <c r="I138" s="46">
        <f t="shared" si="18"/>
        <v>15</v>
      </c>
      <c r="J138" s="46">
        <f t="shared" si="18"/>
        <v>135</v>
      </c>
      <c r="K138" s="87">
        <v>27.5</v>
      </c>
      <c r="L138" s="87">
        <v>17</v>
      </c>
      <c r="M138" s="54">
        <f t="shared" si="19"/>
        <v>22.25</v>
      </c>
      <c r="N138" s="36">
        <v>66</v>
      </c>
      <c r="O138" s="55">
        <f t="shared" si="20"/>
        <v>54.255186075625865</v>
      </c>
      <c r="P138" s="56">
        <f t="shared" si="21"/>
        <v>45.574356303525725</v>
      </c>
      <c r="Q138" s="56">
        <v>28.129103400000002</v>
      </c>
      <c r="R138" s="11">
        <f t="shared" si="22"/>
        <v>6.6073365172120484</v>
      </c>
      <c r="S138" s="35">
        <f t="shared" si="23"/>
        <v>8.8259032913709703</v>
      </c>
      <c r="AF138" s="34"/>
    </row>
    <row r="139" spans="7:32" ht="18.5" x14ac:dyDescent="0.45">
      <c r="G139" s="59">
        <v>2009</v>
      </c>
      <c r="H139" s="59">
        <v>5</v>
      </c>
      <c r="I139" s="46">
        <f t="shared" si="18"/>
        <v>16</v>
      </c>
      <c r="J139" s="46">
        <f t="shared" si="18"/>
        <v>136</v>
      </c>
      <c r="K139" s="87">
        <v>29.2</v>
      </c>
      <c r="L139" s="87">
        <v>19</v>
      </c>
      <c r="M139" s="54">
        <f t="shared" si="19"/>
        <v>24.1</v>
      </c>
      <c r="N139" s="36">
        <v>65</v>
      </c>
      <c r="O139" s="55">
        <f t="shared" si="20"/>
        <v>60.548560558167537</v>
      </c>
      <c r="P139" s="56">
        <f t="shared" si="21"/>
        <v>49.407625415464707</v>
      </c>
      <c r="Q139" s="56">
        <v>30.940255199999999</v>
      </c>
      <c r="R139" s="11">
        <f t="shared" si="22"/>
        <v>7.6033666037412013</v>
      </c>
      <c r="S139" s="35">
        <f t="shared" si="23"/>
        <v>9.8398659713283099</v>
      </c>
      <c r="AF139" s="34"/>
    </row>
    <row r="140" spans="7:32" ht="18.5" x14ac:dyDescent="0.45">
      <c r="G140" s="59">
        <v>2009</v>
      </c>
      <c r="H140" s="59">
        <v>5</v>
      </c>
      <c r="I140" s="46">
        <f t="shared" si="18"/>
        <v>17</v>
      </c>
      <c r="J140" s="46">
        <f t="shared" si="18"/>
        <v>137</v>
      </c>
      <c r="K140" s="87">
        <v>30.3</v>
      </c>
      <c r="L140" s="87">
        <v>20</v>
      </c>
      <c r="M140" s="54">
        <f t="shared" si="19"/>
        <v>25.15</v>
      </c>
      <c r="N140" s="36">
        <v>59.5</v>
      </c>
      <c r="O140" s="55">
        <f t="shared" si="20"/>
        <v>60.640412568952485</v>
      </c>
      <c r="P140" s="56">
        <f t="shared" si="21"/>
        <v>49.967699956816851</v>
      </c>
      <c r="Q140" s="56">
        <v>31.138719000000002</v>
      </c>
      <c r="R140" s="11">
        <f t="shared" si="22"/>
        <v>7.8438978088582498</v>
      </c>
      <c r="S140" s="35">
        <f t="shared" si="23"/>
        <v>10.108788486010523</v>
      </c>
      <c r="AF140" s="34"/>
    </row>
    <row r="141" spans="7:32" ht="18.5" x14ac:dyDescent="0.45">
      <c r="G141" s="59">
        <v>2009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87">
        <v>32</v>
      </c>
      <c r="L141" s="87">
        <v>21.5</v>
      </c>
      <c r="M141" s="54">
        <f t="shared" si="19"/>
        <v>26.75</v>
      </c>
      <c r="N141" s="36">
        <v>54.5</v>
      </c>
      <c r="O141" s="55">
        <f t="shared" si="20"/>
        <v>54.038753253318276</v>
      </c>
      <c r="P141" s="56">
        <f t="shared" si="21"/>
        <v>45.392552732787351</v>
      </c>
      <c r="Q141" s="56">
        <v>28.016891799999996</v>
      </c>
      <c r="R141" s="11">
        <f t="shared" si="22"/>
        <v>7.3204145866318484</v>
      </c>
      <c r="S141" s="35">
        <f t="shared" si="23"/>
        <v>9.4311154140512379</v>
      </c>
      <c r="AF141" s="34"/>
    </row>
    <row r="142" spans="7:32" ht="18.5" x14ac:dyDescent="0.45">
      <c r="G142" s="59">
        <v>2009</v>
      </c>
      <c r="H142" s="59">
        <v>5</v>
      </c>
      <c r="I142" s="46">
        <f t="shared" si="24"/>
        <v>19</v>
      </c>
      <c r="J142" s="46">
        <f t="shared" si="24"/>
        <v>139</v>
      </c>
      <c r="K142" s="87">
        <v>32.5</v>
      </c>
      <c r="L142" s="87">
        <v>24.1</v>
      </c>
      <c r="M142" s="54">
        <f t="shared" si="19"/>
        <v>28.3</v>
      </c>
      <c r="N142" s="36">
        <v>56</v>
      </c>
      <c r="O142" s="55">
        <f t="shared" si="20"/>
        <v>31.089819295014163</v>
      </c>
      <c r="P142" s="56">
        <f t="shared" si="21"/>
        <v>20.892358566249516</v>
      </c>
      <c r="Q142" s="56">
        <v>14.417097099999998</v>
      </c>
      <c r="R142" s="11">
        <f t="shared" si="22"/>
        <v>3.8980442540581492</v>
      </c>
      <c r="S142" s="35">
        <f t="shared" si="23"/>
        <v>4.6564487690925418</v>
      </c>
      <c r="AF142" s="34"/>
    </row>
    <row r="143" spans="7:32" ht="18.5" x14ac:dyDescent="0.45">
      <c r="G143" s="59">
        <v>2009</v>
      </c>
      <c r="H143" s="59">
        <v>5</v>
      </c>
      <c r="I143" s="46">
        <f t="shared" si="24"/>
        <v>20</v>
      </c>
      <c r="J143" s="46">
        <f t="shared" si="24"/>
        <v>140</v>
      </c>
      <c r="K143" s="87">
        <v>35.299999999999997</v>
      </c>
      <c r="L143" s="87">
        <v>25.6</v>
      </c>
      <c r="M143" s="54">
        <f t="shared" si="19"/>
        <v>30.45</v>
      </c>
      <c r="N143" s="36">
        <v>49</v>
      </c>
      <c r="O143" s="55">
        <f t="shared" si="20"/>
        <v>47.074609711998789</v>
      </c>
      <c r="P143" s="56">
        <f t="shared" si="21"/>
        <v>36.529897136511046</v>
      </c>
      <c r="Q143" s="56">
        <v>23.458086199999997</v>
      </c>
      <c r="R143" s="11">
        <f t="shared" si="22"/>
        <v>6.6383158459147484</v>
      </c>
      <c r="S143" s="35">
        <f t="shared" si="23"/>
        <v>8.13554262153915</v>
      </c>
      <c r="AF143" s="34"/>
    </row>
    <row r="144" spans="7:32" ht="18.5" x14ac:dyDescent="0.45">
      <c r="G144" s="59">
        <v>2009</v>
      </c>
      <c r="H144" s="59">
        <v>5</v>
      </c>
      <c r="I144" s="46">
        <f t="shared" si="24"/>
        <v>21</v>
      </c>
      <c r="J144" s="46">
        <f t="shared" si="24"/>
        <v>141</v>
      </c>
      <c r="K144" s="87">
        <v>30.3</v>
      </c>
      <c r="L144" s="87">
        <v>22.6</v>
      </c>
      <c r="M144" s="54">
        <f t="shared" si="19"/>
        <v>26.450000000000003</v>
      </c>
      <c r="N144" s="36">
        <v>68.5</v>
      </c>
      <c r="O144" s="55">
        <f t="shared" si="20"/>
        <v>44.102970414955166</v>
      </c>
      <c r="P144" s="56">
        <f t="shared" si="21"/>
        <v>27.167429775612383</v>
      </c>
      <c r="Q144" s="56">
        <v>19.580924199999998</v>
      </c>
      <c r="R144" s="11">
        <f t="shared" si="22"/>
        <v>5.0817638291602485</v>
      </c>
      <c r="S144" s="35">
        <f t="shared" si="23"/>
        <v>5.7876066452384496</v>
      </c>
      <c r="AF144" s="34"/>
    </row>
    <row r="145" spans="7:32" ht="18.5" x14ac:dyDescent="0.45">
      <c r="G145" s="59">
        <v>2009</v>
      </c>
      <c r="H145" s="59">
        <v>5</v>
      </c>
      <c r="I145" s="46">
        <f t="shared" si="24"/>
        <v>22</v>
      </c>
      <c r="J145" s="46">
        <f t="shared" si="24"/>
        <v>142</v>
      </c>
      <c r="K145" s="87">
        <v>26.6</v>
      </c>
      <c r="L145" s="87">
        <v>18.600000000000001</v>
      </c>
      <c r="M145" s="54">
        <f t="shared" si="19"/>
        <v>22.6</v>
      </c>
      <c r="N145" s="36">
        <v>57.5</v>
      </c>
      <c r="O145" s="55">
        <f t="shared" si="20"/>
        <v>63.438533224044541</v>
      </c>
      <c r="P145" s="56">
        <f t="shared" si="21"/>
        <v>40.60066126338851</v>
      </c>
      <c r="Q145" s="56">
        <v>28.709002899999998</v>
      </c>
      <c r="R145" s="11">
        <f t="shared" si="22"/>
        <v>6.802483401143399</v>
      </c>
      <c r="S145" s="35">
        <f t="shared" si="23"/>
        <v>7.9545418300877628</v>
      </c>
      <c r="AF145" s="34"/>
    </row>
    <row r="146" spans="7:32" ht="18.5" x14ac:dyDescent="0.45">
      <c r="G146" s="59">
        <v>2009</v>
      </c>
      <c r="H146" s="59">
        <v>5</v>
      </c>
      <c r="I146" s="46">
        <f t="shared" si="24"/>
        <v>23</v>
      </c>
      <c r="J146" s="46">
        <f t="shared" si="24"/>
        <v>143</v>
      </c>
      <c r="K146" s="87">
        <v>28</v>
      </c>
      <c r="L146" s="87">
        <v>18</v>
      </c>
      <c r="M146" s="54">
        <f t="shared" si="19"/>
        <v>23</v>
      </c>
      <c r="N146" s="36">
        <v>47.5</v>
      </c>
      <c r="O146" s="55">
        <f t="shared" si="20"/>
        <v>21.633250967075863</v>
      </c>
      <c r="P146" s="56">
        <f t="shared" si="21"/>
        <v>17.306600773660691</v>
      </c>
      <c r="Q146" s="56">
        <v>10.9456554</v>
      </c>
      <c r="R146" s="11">
        <f t="shared" si="22"/>
        <v>2.6192077719767997</v>
      </c>
      <c r="S146" s="35">
        <f t="shared" si="23"/>
        <v>3.7693939304227646</v>
      </c>
      <c r="AF146" s="34"/>
    </row>
    <row r="147" spans="7:32" ht="18.5" x14ac:dyDescent="0.45">
      <c r="G147" s="59">
        <v>2009</v>
      </c>
      <c r="H147" s="59">
        <v>5</v>
      </c>
      <c r="I147" s="46">
        <f t="shared" si="24"/>
        <v>24</v>
      </c>
      <c r="J147" s="46">
        <f t="shared" si="24"/>
        <v>144</v>
      </c>
      <c r="K147" s="87">
        <v>24</v>
      </c>
      <c r="L147" s="87">
        <v>16.7</v>
      </c>
      <c r="M147" s="54">
        <f t="shared" si="19"/>
        <v>20.350000000000001</v>
      </c>
      <c r="N147" s="36">
        <v>41.5</v>
      </c>
      <c r="O147" s="55">
        <f t="shared" si="20"/>
        <v>56.363734160987669</v>
      </c>
      <c r="P147" s="56">
        <f t="shared" si="21"/>
        <v>32.916420750016805</v>
      </c>
      <c r="Q147" s="56">
        <v>24.365827800000002</v>
      </c>
      <c r="R147" s="11">
        <f t="shared" si="22"/>
        <v>5.4518478787930507</v>
      </c>
      <c r="S147" s="35">
        <f t="shared" si="23"/>
        <v>7.0057722433486589</v>
      </c>
      <c r="AF147" s="34"/>
    </row>
    <row r="148" spans="7:32" ht="18.5" x14ac:dyDescent="0.45">
      <c r="G148" s="59">
        <v>2009</v>
      </c>
      <c r="H148" s="59">
        <v>5</v>
      </c>
      <c r="I148" s="46">
        <f t="shared" si="24"/>
        <v>25</v>
      </c>
      <c r="J148" s="46">
        <f t="shared" si="24"/>
        <v>145</v>
      </c>
      <c r="K148" s="87">
        <v>26.1</v>
      </c>
      <c r="L148" s="87">
        <v>14.7</v>
      </c>
      <c r="M148" s="54">
        <f t="shared" si="19"/>
        <v>20.399999999999999</v>
      </c>
      <c r="N148" s="36">
        <v>40.5</v>
      </c>
      <c r="O148" s="55">
        <f t="shared" si="20"/>
        <v>55.569641353097332</v>
      </c>
      <c r="P148" s="56">
        <f t="shared" si="21"/>
        <v>50.679512914024777</v>
      </c>
      <c r="Q148" s="56">
        <v>30.0199526</v>
      </c>
      <c r="R148" s="11">
        <f t="shared" si="22"/>
        <v>6.7257602403618</v>
      </c>
      <c r="S148" s="35">
        <f t="shared" si="23"/>
        <v>10.706333645532391</v>
      </c>
      <c r="AF148" s="34"/>
    </row>
    <row r="149" spans="7:32" ht="18.5" x14ac:dyDescent="0.45">
      <c r="G149" s="59">
        <v>2009</v>
      </c>
      <c r="H149" s="59">
        <v>5</v>
      </c>
      <c r="I149" s="46">
        <f t="shared" si="24"/>
        <v>26</v>
      </c>
      <c r="J149" s="46">
        <f t="shared" si="24"/>
        <v>146</v>
      </c>
      <c r="K149" s="87">
        <v>24</v>
      </c>
      <c r="L149" s="87">
        <v>14.4</v>
      </c>
      <c r="M149" s="54">
        <f t="shared" si="19"/>
        <v>19.2</v>
      </c>
      <c r="N149" s="36">
        <v>46</v>
      </c>
      <c r="O149" s="55">
        <f t="shared" si="20"/>
        <v>36.874075942283085</v>
      </c>
      <c r="P149" s="56">
        <f t="shared" si="21"/>
        <v>28.31929032367341</v>
      </c>
      <c r="Q149" s="56">
        <v>18.280023299999996</v>
      </c>
      <c r="R149" s="11">
        <f t="shared" si="22"/>
        <v>3.9668564562164983</v>
      </c>
      <c r="S149" s="35">
        <f t="shared" si="23"/>
        <v>5.5946997094742299</v>
      </c>
      <c r="AF149" s="34"/>
    </row>
    <row r="150" spans="7:32" ht="18.5" x14ac:dyDescent="0.45">
      <c r="G150" s="59">
        <v>2009</v>
      </c>
      <c r="H150" s="59">
        <v>5</v>
      </c>
      <c r="I150" s="46">
        <f t="shared" si="24"/>
        <v>27</v>
      </c>
      <c r="J150" s="46">
        <f t="shared" si="24"/>
        <v>147</v>
      </c>
      <c r="K150" s="87">
        <v>24.5</v>
      </c>
      <c r="L150" s="87">
        <v>13.8</v>
      </c>
      <c r="M150" s="54">
        <f t="shared" si="19"/>
        <v>19.149999999999999</v>
      </c>
      <c r="N150" s="36">
        <v>53.5</v>
      </c>
      <c r="O150" s="55">
        <f t="shared" si="20"/>
        <v>58.490548470555765</v>
      </c>
      <c r="P150" s="56">
        <f t="shared" si="21"/>
        <v>50.067909490795735</v>
      </c>
      <c r="Q150" s="56">
        <v>30.612413099999998</v>
      </c>
      <c r="R150" s="11">
        <f t="shared" si="22"/>
        <v>6.6340696146239262</v>
      </c>
      <c r="S150" s="35">
        <f t="shared" si="23"/>
        <v>9.0669232706327634</v>
      </c>
      <c r="AF150" s="34"/>
    </row>
    <row r="151" spans="7:32" ht="18.5" x14ac:dyDescent="0.45">
      <c r="G151" s="59">
        <v>2009</v>
      </c>
      <c r="H151" s="59">
        <v>5</v>
      </c>
      <c r="I151" s="46">
        <f t="shared" si="24"/>
        <v>28</v>
      </c>
      <c r="J151" s="46">
        <f t="shared" si="24"/>
        <v>148</v>
      </c>
      <c r="K151" s="87">
        <v>26</v>
      </c>
      <c r="L151" s="87">
        <v>13.5</v>
      </c>
      <c r="M151" s="54">
        <f t="shared" si="19"/>
        <v>19.75</v>
      </c>
      <c r="N151" s="36">
        <v>55</v>
      </c>
      <c r="O151" s="55">
        <f t="shared" si="20"/>
        <v>52.262981678647584</v>
      </c>
      <c r="P151" s="56">
        <f t="shared" si="21"/>
        <v>52.262981678647584</v>
      </c>
      <c r="Q151" s="56">
        <v>29.564406999999999</v>
      </c>
      <c r="R151" s="11">
        <f t="shared" si="22"/>
        <v>6.510991526915249</v>
      </c>
      <c r="S151" s="35">
        <f t="shared" si="23"/>
        <v>9.5762915202163974</v>
      </c>
      <c r="AF151" s="34"/>
    </row>
    <row r="152" spans="7:32" ht="18.5" x14ac:dyDescent="0.45">
      <c r="G152" s="59">
        <v>2009</v>
      </c>
      <c r="H152" s="59">
        <v>5</v>
      </c>
      <c r="I152" s="46">
        <f t="shared" si="24"/>
        <v>29</v>
      </c>
      <c r="J152" s="46">
        <f t="shared" si="24"/>
        <v>149</v>
      </c>
      <c r="K152" s="87">
        <v>26.2</v>
      </c>
      <c r="L152" s="87">
        <v>14.6</v>
      </c>
      <c r="M152" s="54">
        <f t="shared" si="19"/>
        <v>20.399999999999999</v>
      </c>
      <c r="N152" s="36">
        <v>48.5</v>
      </c>
      <c r="O152" s="55">
        <f t="shared" si="20"/>
        <v>53.447333579273469</v>
      </c>
      <c r="P152" s="56">
        <f t="shared" si="21"/>
        <v>49.599125561565778</v>
      </c>
      <c r="Q152" s="56">
        <v>29.125609399999998</v>
      </c>
      <c r="R152" s="11">
        <f t="shared" si="22"/>
        <v>6.5253889068041984</v>
      </c>
      <c r="S152" s="35">
        <f t="shared" si="23"/>
        <v>9.4318261294071615</v>
      </c>
      <c r="AF152" s="34"/>
    </row>
    <row r="153" spans="7:32" ht="18.5" x14ac:dyDescent="0.45">
      <c r="G153" s="59">
        <v>2009</v>
      </c>
      <c r="H153" s="59">
        <v>5</v>
      </c>
      <c r="I153" s="46">
        <f t="shared" si="24"/>
        <v>30</v>
      </c>
      <c r="J153" s="46">
        <f t="shared" si="24"/>
        <v>150</v>
      </c>
      <c r="K153" s="87">
        <v>27.8</v>
      </c>
      <c r="L153" s="87">
        <v>15.7</v>
      </c>
      <c r="M153" s="54">
        <f t="shared" si="19"/>
        <v>21.75</v>
      </c>
      <c r="N153" s="36">
        <v>34.5</v>
      </c>
      <c r="O153" s="55">
        <f t="shared" si="20"/>
        <v>54.674810320354304</v>
      </c>
      <c r="P153" s="56">
        <f t="shared" si="21"/>
        <v>52.925216390102968</v>
      </c>
      <c r="Q153" s="56">
        <v>30.429859899999997</v>
      </c>
      <c r="R153" s="11">
        <f t="shared" si="22"/>
        <v>7.0585331247989229</v>
      </c>
      <c r="S153" s="35">
        <f t="shared" si="23"/>
        <v>12.328621283431691</v>
      </c>
      <c r="AF153" s="34"/>
    </row>
    <row r="154" spans="7:32" ht="18.5" x14ac:dyDescent="0.45">
      <c r="G154" s="59">
        <v>2009</v>
      </c>
      <c r="H154" s="60">
        <v>5</v>
      </c>
      <c r="I154" s="60">
        <f t="shared" si="24"/>
        <v>31</v>
      </c>
      <c r="J154" s="46">
        <f t="shared" si="24"/>
        <v>151</v>
      </c>
      <c r="K154" s="87">
        <v>29.8</v>
      </c>
      <c r="L154" s="87">
        <v>19.3</v>
      </c>
      <c r="M154" s="54">
        <f t="shared" si="19"/>
        <v>24.55</v>
      </c>
      <c r="N154" s="36">
        <v>34.5</v>
      </c>
      <c r="O154" s="55">
        <f t="shared" si="20"/>
        <v>61.440271225142737</v>
      </c>
      <c r="P154" s="56">
        <f t="shared" si="21"/>
        <v>51.609827829119901</v>
      </c>
      <c r="Q154" s="56">
        <v>31.854277299999996</v>
      </c>
      <c r="R154" s="49">
        <f t="shared" si="22"/>
        <v>7.9120529950365723</v>
      </c>
      <c r="S154" s="48">
        <f t="shared" si="23"/>
        <v>12.621404061331299</v>
      </c>
      <c r="AF154" s="34"/>
    </row>
    <row r="155" spans="7:32" ht="18.5" x14ac:dyDescent="0.45">
      <c r="G155" s="59">
        <v>2009</v>
      </c>
      <c r="H155" s="59">
        <v>6</v>
      </c>
      <c r="I155" s="46">
        <v>1</v>
      </c>
      <c r="J155" s="46">
        <f t="shared" si="24"/>
        <v>152</v>
      </c>
      <c r="K155" s="87">
        <v>31.4</v>
      </c>
      <c r="L155" s="87">
        <v>17.2</v>
      </c>
      <c r="M155" s="54">
        <f t="shared" si="19"/>
        <v>24.299999999999997</v>
      </c>
      <c r="N155" s="36">
        <v>34.5</v>
      </c>
      <c r="O155" s="55">
        <f t="shared" si="20"/>
        <v>36.586914916445757</v>
      </c>
      <c r="P155" s="56">
        <f t="shared" si="21"/>
        <v>41.562735345082373</v>
      </c>
      <c r="Q155" s="56">
        <v>22.059209499999998</v>
      </c>
      <c r="R155" s="11">
        <f t="shared" si="22"/>
        <v>5.446782802506748</v>
      </c>
      <c r="S155" s="35">
        <f t="shared" si="23"/>
        <v>10.220095504474816</v>
      </c>
      <c r="AF155" s="34"/>
    </row>
    <row r="156" spans="7:32" ht="18.5" x14ac:dyDescent="0.45">
      <c r="G156" s="59">
        <v>2009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87">
        <v>31</v>
      </c>
      <c r="L156" s="87">
        <v>20.399999999999999</v>
      </c>
      <c r="M156" s="54">
        <f t="shared" si="19"/>
        <v>25.7</v>
      </c>
      <c r="N156" s="36">
        <v>36</v>
      </c>
      <c r="O156" s="55">
        <f t="shared" si="20"/>
        <v>60.953652770320289</v>
      </c>
      <c r="P156" s="56">
        <f t="shared" si="21"/>
        <v>51.688697549231613</v>
      </c>
      <c r="Q156" s="56">
        <v>31.752114499999998</v>
      </c>
      <c r="R156" s="11">
        <f t="shared" si="22"/>
        <v>8.100837592098749</v>
      </c>
      <c r="S156" s="35">
        <f t="shared" si="23"/>
        <v>12.632576413996899</v>
      </c>
      <c r="AF156" s="34"/>
    </row>
    <row r="157" spans="7:32" ht="18.5" x14ac:dyDescent="0.45">
      <c r="G157" s="59">
        <v>2009</v>
      </c>
      <c r="H157" s="59">
        <v>6</v>
      </c>
      <c r="I157" s="46">
        <f t="shared" si="25"/>
        <v>3</v>
      </c>
      <c r="J157" s="46">
        <f t="shared" si="25"/>
        <v>154</v>
      </c>
      <c r="K157" s="87">
        <v>32</v>
      </c>
      <c r="L157" s="87">
        <v>22.2</v>
      </c>
      <c r="M157" s="54">
        <f t="shared" si="19"/>
        <v>27.1</v>
      </c>
      <c r="N157" s="36">
        <v>29.5</v>
      </c>
      <c r="O157" s="55">
        <f t="shared" si="20"/>
        <v>61.803652724601925</v>
      </c>
      <c r="P157" s="56">
        <f t="shared" si="21"/>
        <v>48.45406373608791</v>
      </c>
      <c r="Q157" s="56">
        <v>30.956165800000001</v>
      </c>
      <c r="R157" s="11">
        <f t="shared" si="22"/>
        <v>8.1519502675233007</v>
      </c>
      <c r="S157" s="35">
        <f t="shared" si="23"/>
        <v>13.03975958260677</v>
      </c>
      <c r="AF157" s="34"/>
    </row>
    <row r="158" spans="7:32" ht="18.5" x14ac:dyDescent="0.45">
      <c r="G158" s="59">
        <v>2009</v>
      </c>
      <c r="H158" s="59">
        <v>6</v>
      </c>
      <c r="I158" s="46">
        <f t="shared" si="25"/>
        <v>4</v>
      </c>
      <c r="J158" s="46">
        <f t="shared" si="25"/>
        <v>155</v>
      </c>
      <c r="K158" s="87">
        <v>33.4</v>
      </c>
      <c r="L158" s="87">
        <v>23.2</v>
      </c>
      <c r="M158" s="54">
        <f t="shared" si="19"/>
        <v>28.299999999999997</v>
      </c>
      <c r="N158" s="36">
        <v>29</v>
      </c>
      <c r="O158" s="55">
        <f t="shared" si="20"/>
        <v>48.003924012947969</v>
      </c>
      <c r="P158" s="56">
        <f t="shared" si="21"/>
        <v>39.171201994565543</v>
      </c>
      <c r="Q158" s="56">
        <v>24.529958199999999</v>
      </c>
      <c r="R158" s="11">
        <f t="shared" si="22"/>
        <v>6.6323242432622997</v>
      </c>
      <c r="S158" s="35">
        <f t="shared" si="23"/>
        <v>10.867895672697935</v>
      </c>
      <c r="AF158" s="34"/>
    </row>
    <row r="159" spans="7:32" ht="18.5" x14ac:dyDescent="0.45">
      <c r="G159" s="59">
        <v>2009</v>
      </c>
      <c r="H159" s="59">
        <v>6</v>
      </c>
      <c r="I159" s="46">
        <f t="shared" si="25"/>
        <v>5</v>
      </c>
      <c r="J159" s="46">
        <f t="shared" si="25"/>
        <v>156</v>
      </c>
      <c r="K159" s="87">
        <v>28.2</v>
      </c>
      <c r="L159" s="87">
        <v>20.2</v>
      </c>
      <c r="M159" s="54">
        <f t="shared" si="19"/>
        <v>24.2</v>
      </c>
      <c r="N159" s="36">
        <v>29</v>
      </c>
      <c r="O159" s="55">
        <f t="shared" si="20"/>
        <v>63.657806815919621</v>
      </c>
      <c r="P159" s="56">
        <f t="shared" si="21"/>
        <v>40.740996362188561</v>
      </c>
      <c r="Q159" s="56">
        <v>28.808234799999997</v>
      </c>
      <c r="R159" s="11">
        <f t="shared" si="22"/>
        <v>7.0963324782839985</v>
      </c>
      <c r="S159" s="35">
        <f t="shared" si="23"/>
        <v>10.655958549027554</v>
      </c>
      <c r="AF159" s="34"/>
    </row>
    <row r="160" spans="7:32" ht="18.5" x14ac:dyDescent="0.45">
      <c r="G160" s="59">
        <v>2009</v>
      </c>
      <c r="H160" s="59">
        <v>6</v>
      </c>
      <c r="I160" s="46">
        <f t="shared" si="25"/>
        <v>6</v>
      </c>
      <c r="J160" s="46">
        <f t="shared" si="25"/>
        <v>157</v>
      </c>
      <c r="K160" s="87">
        <v>29.6</v>
      </c>
      <c r="L160" s="87">
        <v>18.899999999999999</v>
      </c>
      <c r="M160" s="54">
        <f t="shared" si="19"/>
        <v>24.25</v>
      </c>
      <c r="N160" s="36">
        <v>27.5</v>
      </c>
      <c r="O160" s="55">
        <f t="shared" si="20"/>
        <v>55.888141864689231</v>
      </c>
      <c r="P160" s="56">
        <f t="shared" si="21"/>
        <v>47.840249436173991</v>
      </c>
      <c r="Q160" s="56">
        <v>29.250381999999998</v>
      </c>
      <c r="R160" s="11">
        <f t="shared" si="22"/>
        <v>7.2138242725814976</v>
      </c>
      <c r="S160" s="35">
        <f t="shared" si="23"/>
        <v>12.636919067377804</v>
      </c>
      <c r="AF160" s="34"/>
    </row>
    <row r="161" spans="7:32" ht="18.5" x14ac:dyDescent="0.45">
      <c r="G161" s="59">
        <v>2009</v>
      </c>
      <c r="H161" s="59">
        <v>6</v>
      </c>
      <c r="I161" s="46">
        <f t="shared" si="25"/>
        <v>7</v>
      </c>
      <c r="J161" s="46">
        <f t="shared" si="25"/>
        <v>158</v>
      </c>
      <c r="K161" s="87">
        <v>29.9</v>
      </c>
      <c r="L161" s="87">
        <v>19</v>
      </c>
      <c r="M161" s="54">
        <f t="shared" si="19"/>
        <v>24.45</v>
      </c>
      <c r="N161" s="36">
        <v>43</v>
      </c>
      <c r="O161" s="55">
        <f t="shared" si="20"/>
        <v>58.174974833184137</v>
      </c>
      <c r="P161" s="56">
        <f t="shared" si="21"/>
        <v>50.728578054536563</v>
      </c>
      <c r="Q161" s="56">
        <v>30.730486500000001</v>
      </c>
      <c r="R161" s="11">
        <f t="shared" si="22"/>
        <v>7.6148993153756246</v>
      </c>
      <c r="S161" s="35">
        <f t="shared" si="23"/>
        <v>11.16279476808101</v>
      </c>
      <c r="AF161" s="34"/>
    </row>
    <row r="162" spans="7:32" ht="18.5" x14ac:dyDescent="0.45">
      <c r="G162" s="59">
        <v>2009</v>
      </c>
      <c r="H162" s="59">
        <v>6</v>
      </c>
      <c r="I162" s="46">
        <f t="shared" si="25"/>
        <v>8</v>
      </c>
      <c r="J162" s="46">
        <f t="shared" si="25"/>
        <v>159</v>
      </c>
      <c r="K162" s="87">
        <v>29.5</v>
      </c>
      <c r="L162" s="87">
        <v>17.5</v>
      </c>
      <c r="M162" s="54">
        <f t="shared" si="19"/>
        <v>23.5</v>
      </c>
      <c r="N162" s="36">
        <v>38.5</v>
      </c>
      <c r="O162" s="55">
        <f t="shared" si="20"/>
        <v>56.406959461329102</v>
      </c>
      <c r="P162" s="56">
        <f t="shared" si="21"/>
        <v>54.150681082875934</v>
      </c>
      <c r="Q162" s="56">
        <v>31.263910299999999</v>
      </c>
      <c r="R162" s="11">
        <f t="shared" si="22"/>
        <v>7.5728850404623484</v>
      </c>
      <c r="S162" s="35">
        <f t="shared" si="23"/>
        <v>12.390218544576335</v>
      </c>
      <c r="AF162" s="34"/>
    </row>
    <row r="163" spans="7:32" ht="18.5" x14ac:dyDescent="0.45">
      <c r="G163" s="59">
        <v>2009</v>
      </c>
      <c r="H163" s="59">
        <v>6</v>
      </c>
      <c r="I163" s="46">
        <f t="shared" si="25"/>
        <v>9</v>
      </c>
      <c r="J163" s="46">
        <f t="shared" si="25"/>
        <v>160</v>
      </c>
      <c r="K163" s="87">
        <v>32.5</v>
      </c>
      <c r="L163" s="87">
        <v>20.3</v>
      </c>
      <c r="M163" s="54">
        <f t="shared" si="19"/>
        <v>26.4</v>
      </c>
      <c r="N163" s="36">
        <v>29</v>
      </c>
      <c r="O163" s="55">
        <f t="shared" si="20"/>
        <v>54.855594303933259</v>
      </c>
      <c r="P163" s="56">
        <f t="shared" si="21"/>
        <v>53.539060040638859</v>
      </c>
      <c r="Q163" s="56">
        <v>30.656376599999994</v>
      </c>
      <c r="R163" s="11">
        <f t="shared" si="22"/>
        <v>7.9471444751477982</v>
      </c>
      <c r="S163" s="35">
        <f t="shared" si="23"/>
        <v>14.295862212182728</v>
      </c>
      <c r="AF163" s="34"/>
    </row>
    <row r="164" spans="7:32" ht="18.5" x14ac:dyDescent="0.45">
      <c r="G164" s="59">
        <v>2009</v>
      </c>
      <c r="H164" s="59">
        <v>6</v>
      </c>
      <c r="I164" s="46">
        <f t="shared" si="25"/>
        <v>10</v>
      </c>
      <c r="J164" s="46">
        <f t="shared" si="25"/>
        <v>161</v>
      </c>
      <c r="K164" s="87">
        <v>32.5</v>
      </c>
      <c r="L164" s="87">
        <v>22.2</v>
      </c>
      <c r="M164" s="54">
        <f t="shared" si="19"/>
        <v>27.35</v>
      </c>
      <c r="N164" s="36">
        <v>40.5</v>
      </c>
      <c r="O164" s="55">
        <f t="shared" si="20"/>
        <v>58.956636154337886</v>
      </c>
      <c r="P164" s="56">
        <f t="shared" si="21"/>
        <v>48.580268191174419</v>
      </c>
      <c r="Q164" s="56">
        <v>30.274103499999995</v>
      </c>
      <c r="R164" s="11">
        <f t="shared" si="22"/>
        <v>8.016726408791623</v>
      </c>
      <c r="S164" s="35">
        <f t="shared" si="23"/>
        <v>11.520939643879354</v>
      </c>
      <c r="AF164" s="34"/>
    </row>
    <row r="165" spans="7:32" ht="18.5" x14ac:dyDescent="0.45">
      <c r="G165" s="59">
        <v>2009</v>
      </c>
      <c r="H165" s="59">
        <v>6</v>
      </c>
      <c r="I165" s="46">
        <f t="shared" si="25"/>
        <v>11</v>
      </c>
      <c r="J165" s="46">
        <f t="shared" si="25"/>
        <v>162</v>
      </c>
      <c r="K165" s="87">
        <v>31.8</v>
      </c>
      <c r="L165" s="87">
        <v>22.2</v>
      </c>
      <c r="M165" s="54">
        <f t="shared" si="19"/>
        <v>27</v>
      </c>
      <c r="N165" s="36">
        <v>37.5</v>
      </c>
      <c r="O165" s="55">
        <f t="shared" si="20"/>
        <v>63.04462765321518</v>
      </c>
      <c r="P165" s="56">
        <f t="shared" si="21"/>
        <v>48.418274037669264</v>
      </c>
      <c r="Q165" s="56">
        <v>31.253861499999999</v>
      </c>
      <c r="R165" s="11">
        <f t="shared" si="22"/>
        <v>8.2120146168479984</v>
      </c>
      <c r="S165" s="35">
        <f t="shared" si="23"/>
        <v>11.863002016959719</v>
      </c>
      <c r="AF165" s="34"/>
    </row>
    <row r="166" spans="7:32" ht="18.5" x14ac:dyDescent="0.45">
      <c r="G166" s="59">
        <v>2009</v>
      </c>
      <c r="H166" s="59">
        <v>6</v>
      </c>
      <c r="I166" s="46">
        <f t="shared" si="25"/>
        <v>12</v>
      </c>
      <c r="J166" s="46">
        <f t="shared" si="25"/>
        <v>163</v>
      </c>
      <c r="K166" s="87">
        <v>35</v>
      </c>
      <c r="L166" s="87">
        <v>26.8</v>
      </c>
      <c r="M166" s="54">
        <f t="shared" si="19"/>
        <v>30.9</v>
      </c>
      <c r="N166" s="36">
        <v>34.5</v>
      </c>
      <c r="O166" s="55">
        <f t="shared" si="20"/>
        <v>67.871817014287231</v>
      </c>
      <c r="P166" s="56">
        <f t="shared" si="21"/>
        <v>44.52391196137242</v>
      </c>
      <c r="Q166" s="56">
        <v>31.096848999999999</v>
      </c>
      <c r="R166" s="11">
        <f t="shared" si="22"/>
        <v>8.8820530440494991</v>
      </c>
      <c r="S166" s="35">
        <f t="shared" si="23"/>
        <v>11.882042844372187</v>
      </c>
      <c r="AF166" s="34"/>
    </row>
    <row r="167" spans="7:32" ht="18.5" x14ac:dyDescent="0.45">
      <c r="G167" s="59">
        <v>2009</v>
      </c>
      <c r="H167" s="59">
        <v>6</v>
      </c>
      <c r="I167" s="46">
        <f t="shared" si="25"/>
        <v>13</v>
      </c>
      <c r="J167" s="46">
        <f t="shared" si="25"/>
        <v>164</v>
      </c>
      <c r="K167" s="87">
        <v>34</v>
      </c>
      <c r="L167" s="87">
        <v>26.1</v>
      </c>
      <c r="M167" s="54">
        <f t="shared" si="19"/>
        <v>30.05</v>
      </c>
      <c r="N167" s="36">
        <v>28</v>
      </c>
      <c r="O167" s="55">
        <f t="shared" si="20"/>
        <v>68.046160652672825</v>
      </c>
      <c r="P167" s="56">
        <f t="shared" si="21"/>
        <v>43.005173532489216</v>
      </c>
      <c r="Q167" s="56">
        <v>30.601108199999999</v>
      </c>
      <c r="R167" s="11">
        <f t="shared" si="22"/>
        <v>8.5879026555250491</v>
      </c>
      <c r="S167" s="35">
        <f t="shared" si="23"/>
        <v>12.255505372397369</v>
      </c>
      <c r="AF167" s="34"/>
    </row>
    <row r="168" spans="7:32" ht="18.5" x14ac:dyDescent="0.45">
      <c r="G168" s="59">
        <v>2009</v>
      </c>
      <c r="H168" s="59">
        <v>6</v>
      </c>
      <c r="I168" s="46">
        <f t="shared" si="25"/>
        <v>14</v>
      </c>
      <c r="J168" s="46">
        <f t="shared" si="25"/>
        <v>165</v>
      </c>
      <c r="K168" s="87">
        <v>32</v>
      </c>
      <c r="L168" s="87">
        <v>20.6</v>
      </c>
      <c r="M168" s="54">
        <f t="shared" si="19"/>
        <v>26.3</v>
      </c>
      <c r="N168" s="36">
        <v>26</v>
      </c>
      <c r="O168" s="55">
        <f t="shared" si="20"/>
        <v>53.426623997783182</v>
      </c>
      <c r="P168" s="56">
        <f t="shared" si="21"/>
        <v>48.72508108597826</v>
      </c>
      <c r="Q168" s="56">
        <v>28.862247100000001</v>
      </c>
      <c r="R168" s="11">
        <f t="shared" si="22"/>
        <v>7.4651191945501498</v>
      </c>
      <c r="S168" s="35">
        <f t="shared" si="23"/>
        <v>13.47068954439094</v>
      </c>
      <c r="AF168" s="34"/>
    </row>
    <row r="169" spans="7:32" ht="18.5" x14ac:dyDescent="0.45">
      <c r="G169" s="59">
        <v>2009</v>
      </c>
      <c r="H169" s="59">
        <v>6</v>
      </c>
      <c r="I169" s="46">
        <f t="shared" si="25"/>
        <v>15</v>
      </c>
      <c r="J169" s="46">
        <f t="shared" si="25"/>
        <v>166</v>
      </c>
      <c r="K169" s="87">
        <v>32</v>
      </c>
      <c r="L169" s="87">
        <v>19</v>
      </c>
      <c r="M169" s="54">
        <f t="shared" si="19"/>
        <v>25.5</v>
      </c>
      <c r="N169" s="36">
        <v>22.5</v>
      </c>
      <c r="O169" s="55">
        <f t="shared" si="20"/>
        <v>54.144699925222234</v>
      </c>
      <c r="P169" s="56">
        <f t="shared" si="21"/>
        <v>56.310487922231125</v>
      </c>
      <c r="Q169" s="56">
        <v>31.235438699999996</v>
      </c>
      <c r="R169" s="11">
        <f t="shared" si="22"/>
        <v>7.9323802173391487</v>
      </c>
      <c r="S169" s="35">
        <f t="shared" si="23"/>
        <v>15.877053283936723</v>
      </c>
      <c r="AF169" s="34"/>
    </row>
    <row r="170" spans="7:32" ht="18.5" x14ac:dyDescent="0.45">
      <c r="G170" s="59">
        <v>2009</v>
      </c>
      <c r="H170" s="59">
        <v>6</v>
      </c>
      <c r="I170" s="46">
        <f t="shared" si="25"/>
        <v>16</v>
      </c>
      <c r="J170" s="46">
        <f t="shared" si="25"/>
        <v>167</v>
      </c>
      <c r="K170" s="87">
        <v>34.6</v>
      </c>
      <c r="L170" s="87">
        <v>20.8</v>
      </c>
      <c r="M170" s="54">
        <f t="shared" si="19"/>
        <v>27.700000000000003</v>
      </c>
      <c r="N170" s="36">
        <v>20.5</v>
      </c>
      <c r="O170" s="55">
        <f t="shared" si="20"/>
        <v>50.80273684840158</v>
      </c>
      <c r="P170" s="56">
        <f t="shared" si="21"/>
        <v>56.086221480635352</v>
      </c>
      <c r="Q170" s="56">
        <v>30.195806599999997</v>
      </c>
      <c r="R170" s="11">
        <f t="shared" si="22"/>
        <v>8.0579774597594973</v>
      </c>
      <c r="S170" s="35">
        <f t="shared" si="23"/>
        <v>16.629689454163422</v>
      </c>
      <c r="AF170" s="34"/>
    </row>
    <row r="171" spans="7:32" ht="18.5" x14ac:dyDescent="0.45">
      <c r="G171" s="59">
        <v>2009</v>
      </c>
      <c r="H171" s="59">
        <v>6</v>
      </c>
      <c r="I171" s="46">
        <f t="shared" si="25"/>
        <v>17</v>
      </c>
      <c r="J171" s="46">
        <f t="shared" si="25"/>
        <v>168</v>
      </c>
      <c r="K171" s="87">
        <v>30.4</v>
      </c>
      <c r="L171" s="87">
        <v>17.7</v>
      </c>
      <c r="M171" s="54">
        <f t="shared" si="19"/>
        <v>24.049999999999997</v>
      </c>
      <c r="N171" s="36">
        <v>22.5</v>
      </c>
      <c r="O171" s="55">
        <f t="shared" si="20"/>
        <v>54.151899827782081</v>
      </c>
      <c r="P171" s="56">
        <f t="shared" si="21"/>
        <v>55.018330225026595</v>
      </c>
      <c r="Q171" s="56">
        <v>30.877031500000001</v>
      </c>
      <c r="R171" s="11">
        <f t="shared" si="22"/>
        <v>7.578775100932873</v>
      </c>
      <c r="S171" s="35">
        <f t="shared" si="23"/>
        <v>15.186642659333039</v>
      </c>
      <c r="AF171" s="34"/>
    </row>
    <row r="172" spans="7:32" ht="18.5" x14ac:dyDescent="0.45">
      <c r="G172" s="59">
        <v>2009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87">
        <v>29.9</v>
      </c>
      <c r="L172" s="87">
        <v>16.2</v>
      </c>
      <c r="M172" s="54">
        <f t="shared" si="19"/>
        <v>23.049999999999997</v>
      </c>
      <c r="N172" s="36">
        <v>28</v>
      </c>
      <c r="O172" s="55">
        <f t="shared" si="20"/>
        <v>50.198086217991744</v>
      </c>
      <c r="P172" s="56">
        <f t="shared" si="21"/>
        <v>55.017102494918944</v>
      </c>
      <c r="Q172" s="56">
        <v>29.7281187</v>
      </c>
      <c r="R172" s="11">
        <f t="shared" si="22"/>
        <v>7.1224187507691727</v>
      </c>
      <c r="S172" s="35">
        <f t="shared" si="23"/>
        <v>14.094766165092842</v>
      </c>
      <c r="AF172" s="34"/>
    </row>
    <row r="173" spans="7:32" ht="18.5" x14ac:dyDescent="0.45">
      <c r="G173" s="59">
        <v>2009</v>
      </c>
      <c r="H173" s="59">
        <v>6</v>
      </c>
      <c r="I173" s="46">
        <f t="shared" si="26"/>
        <v>19</v>
      </c>
      <c r="J173" s="46">
        <f t="shared" si="26"/>
        <v>170</v>
      </c>
      <c r="K173" s="87">
        <v>30</v>
      </c>
      <c r="L173" s="87">
        <v>17</v>
      </c>
      <c r="M173" s="54">
        <f t="shared" si="19"/>
        <v>23.5</v>
      </c>
      <c r="N173" s="36">
        <v>52</v>
      </c>
      <c r="O173" s="55">
        <f t="shared" si="20"/>
        <v>52.355626249056066</v>
      </c>
      <c r="P173" s="56">
        <f t="shared" si="21"/>
        <v>54.449851299018313</v>
      </c>
      <c r="Q173" s="56">
        <v>30.203343199999999</v>
      </c>
      <c r="R173" s="11">
        <f t="shared" si="22"/>
        <v>7.3159897049483993</v>
      </c>
      <c r="S173" s="35">
        <f t="shared" si="23"/>
        <v>10.69851471982723</v>
      </c>
      <c r="AF173" s="34"/>
    </row>
    <row r="174" spans="7:32" ht="18.5" x14ac:dyDescent="0.45">
      <c r="G174" s="59">
        <v>2009</v>
      </c>
      <c r="H174" s="59">
        <v>6</v>
      </c>
      <c r="I174" s="46">
        <f t="shared" si="26"/>
        <v>20</v>
      </c>
      <c r="J174" s="46">
        <f t="shared" si="26"/>
        <v>171</v>
      </c>
      <c r="K174" s="87">
        <v>30.5</v>
      </c>
      <c r="L174" s="87">
        <v>18.600000000000001</v>
      </c>
      <c r="M174" s="54">
        <f t="shared" si="19"/>
        <v>24.55</v>
      </c>
      <c r="N174" s="36">
        <v>32.5</v>
      </c>
      <c r="O174" s="55">
        <f t="shared" si="20"/>
        <v>56.657880955300548</v>
      </c>
      <c r="P174" s="56">
        <f t="shared" si="21"/>
        <v>53.938302669446117</v>
      </c>
      <c r="Q174" s="56">
        <v>31.271865599999998</v>
      </c>
      <c r="R174" s="11">
        <f t="shared" si="22"/>
        <v>7.7673919753583993</v>
      </c>
      <c r="S174" s="35">
        <f t="shared" si="23"/>
        <v>13.476719262510105</v>
      </c>
      <c r="AF174" s="34"/>
    </row>
    <row r="175" spans="7:32" ht="18.5" x14ac:dyDescent="0.45">
      <c r="G175" s="59">
        <v>2009</v>
      </c>
      <c r="H175" s="59">
        <v>6</v>
      </c>
      <c r="I175" s="46">
        <f t="shared" si="26"/>
        <v>21</v>
      </c>
      <c r="J175" s="46">
        <f t="shared" si="26"/>
        <v>172</v>
      </c>
      <c r="K175" s="87">
        <v>32</v>
      </c>
      <c r="L175" s="87">
        <v>20</v>
      </c>
      <c r="M175" s="54">
        <f t="shared" si="19"/>
        <v>26</v>
      </c>
      <c r="N175" s="36">
        <v>33</v>
      </c>
      <c r="O175" s="55">
        <f t="shared" si="20"/>
        <v>53.321796643559104</v>
      </c>
      <c r="P175" s="56">
        <f t="shared" si="21"/>
        <v>51.188924777816737</v>
      </c>
      <c r="Q175" s="56">
        <v>29.553939499999998</v>
      </c>
      <c r="R175" s="11">
        <f t="shared" si="22"/>
        <v>7.5920228563364978</v>
      </c>
      <c r="S175" s="35">
        <f t="shared" si="23"/>
        <v>13.017507885958416</v>
      </c>
      <c r="AF175" s="34"/>
    </row>
    <row r="176" spans="7:32" ht="18.5" x14ac:dyDescent="0.45">
      <c r="G176" s="59">
        <v>2009</v>
      </c>
      <c r="H176" s="59">
        <v>6</v>
      </c>
      <c r="I176" s="46">
        <f t="shared" si="26"/>
        <v>22</v>
      </c>
      <c r="J176" s="46">
        <f t="shared" si="26"/>
        <v>173</v>
      </c>
      <c r="K176" s="87">
        <v>34.4</v>
      </c>
      <c r="L176" s="87">
        <v>22.9</v>
      </c>
      <c r="M176" s="54">
        <f t="shared" si="19"/>
        <v>28.65</v>
      </c>
      <c r="N176" s="36">
        <v>28</v>
      </c>
      <c r="O176" s="55">
        <f t="shared" si="20"/>
        <v>56.473443079734281</v>
      </c>
      <c r="P176" s="56">
        <f t="shared" si="21"/>
        <v>51.955567633355543</v>
      </c>
      <c r="Q176" s="56">
        <v>30.641722099999999</v>
      </c>
      <c r="R176" s="11">
        <f t="shared" si="22"/>
        <v>8.3477013704114267</v>
      </c>
      <c r="S176" s="35">
        <f t="shared" si="23"/>
        <v>14.452798305377041</v>
      </c>
      <c r="AF176" s="34"/>
    </row>
    <row r="177" spans="7:32" ht="18.5" x14ac:dyDescent="0.45">
      <c r="G177" s="59">
        <v>2009</v>
      </c>
      <c r="H177" s="59">
        <v>6</v>
      </c>
      <c r="I177" s="46">
        <f t="shared" si="26"/>
        <v>23</v>
      </c>
      <c r="J177" s="46">
        <f t="shared" si="26"/>
        <v>174</v>
      </c>
      <c r="K177" s="87">
        <v>34.700000000000003</v>
      </c>
      <c r="L177" s="87">
        <v>22.3</v>
      </c>
      <c r="M177" s="54">
        <f t="shared" si="19"/>
        <v>28.5</v>
      </c>
      <c r="N177" s="36">
        <v>23.5</v>
      </c>
      <c r="O177" s="55">
        <f t="shared" si="20"/>
        <v>55.588549959948736</v>
      </c>
      <c r="P177" s="56">
        <f t="shared" si="21"/>
        <v>55.143841560269159</v>
      </c>
      <c r="Q177" s="56">
        <v>31.319597399999996</v>
      </c>
      <c r="R177" s="11">
        <f t="shared" si="22"/>
        <v>8.5048210141712968</v>
      </c>
      <c r="S177" s="35">
        <f t="shared" si="23"/>
        <v>16.025052726716051</v>
      </c>
      <c r="AF177" s="34"/>
    </row>
    <row r="178" spans="7:32" ht="18.5" x14ac:dyDescent="0.45">
      <c r="G178" s="59">
        <v>2009</v>
      </c>
      <c r="H178" s="59">
        <v>6</v>
      </c>
      <c r="I178" s="46">
        <f t="shared" si="26"/>
        <v>24</v>
      </c>
      <c r="J178" s="46">
        <f t="shared" si="26"/>
        <v>175</v>
      </c>
      <c r="K178" s="87">
        <v>35</v>
      </c>
      <c r="L178" s="87">
        <v>20</v>
      </c>
      <c r="M178" s="54">
        <f t="shared" si="19"/>
        <v>27.5</v>
      </c>
      <c r="N178" s="36">
        <v>23.5</v>
      </c>
      <c r="O178" s="55">
        <f t="shared" si="20"/>
        <v>50.346513125584003</v>
      </c>
      <c r="P178" s="56">
        <f t="shared" si="21"/>
        <v>60.415815750700801</v>
      </c>
      <c r="Q178" s="56">
        <v>31.198593099999997</v>
      </c>
      <c r="R178" s="11">
        <f t="shared" si="22"/>
        <v>8.2889826084769478</v>
      </c>
      <c r="S178" s="35">
        <f t="shared" si="23"/>
        <v>17.284433831936436</v>
      </c>
      <c r="AF178" s="34"/>
    </row>
    <row r="179" spans="7:32" ht="18.5" x14ac:dyDescent="0.45">
      <c r="G179" s="59">
        <v>2009</v>
      </c>
      <c r="H179" s="59">
        <v>6</v>
      </c>
      <c r="I179" s="46">
        <f t="shared" si="26"/>
        <v>25</v>
      </c>
      <c r="J179" s="46">
        <f t="shared" si="26"/>
        <v>176</v>
      </c>
      <c r="K179" s="87">
        <v>35.5</v>
      </c>
      <c r="L179" s="87">
        <v>20.8</v>
      </c>
      <c r="M179" s="54">
        <f t="shared" si="19"/>
        <v>28.15</v>
      </c>
      <c r="N179" s="36">
        <v>22.5</v>
      </c>
      <c r="O179" s="55">
        <f t="shared" si="20"/>
        <v>48.284505041653809</v>
      </c>
      <c r="P179" s="56">
        <f t="shared" si="21"/>
        <v>56.782577928984878</v>
      </c>
      <c r="Q179" s="56">
        <v>29.620094099999996</v>
      </c>
      <c r="R179" s="11">
        <f t="shared" si="22"/>
        <v>7.9825190946441742</v>
      </c>
      <c r="S179" s="35">
        <f t="shared" si="23"/>
        <v>16.583604122325919</v>
      </c>
      <c r="AF179" s="34"/>
    </row>
    <row r="180" spans="7:32" ht="18.5" x14ac:dyDescent="0.45">
      <c r="G180" s="59">
        <v>2009</v>
      </c>
      <c r="H180" s="59">
        <v>6</v>
      </c>
      <c r="I180" s="46">
        <f t="shared" si="26"/>
        <v>26</v>
      </c>
      <c r="J180" s="46">
        <f t="shared" si="26"/>
        <v>177</v>
      </c>
      <c r="K180" s="87">
        <v>34</v>
      </c>
      <c r="L180" s="87">
        <v>22</v>
      </c>
      <c r="M180" s="54">
        <f t="shared" si="19"/>
        <v>28</v>
      </c>
      <c r="N180" s="36">
        <v>23.5</v>
      </c>
      <c r="O180" s="55">
        <f t="shared" si="20"/>
        <v>54.194314531542538</v>
      </c>
      <c r="P180" s="56">
        <f t="shared" si="21"/>
        <v>52.026541950280837</v>
      </c>
      <c r="Q180" s="56">
        <v>30.037537999999998</v>
      </c>
      <c r="R180" s="11">
        <f t="shared" si="22"/>
        <v>8.0685933449459988</v>
      </c>
      <c r="S180" s="35">
        <f t="shared" si="23"/>
        <v>15.059500952954894</v>
      </c>
      <c r="AF180" s="34"/>
    </row>
    <row r="181" spans="7:32" ht="18.5" x14ac:dyDescent="0.45">
      <c r="G181" s="59">
        <v>2009</v>
      </c>
      <c r="H181" s="59">
        <v>6</v>
      </c>
      <c r="I181" s="46">
        <f t="shared" si="26"/>
        <v>27</v>
      </c>
      <c r="J181" s="46">
        <f t="shared" si="26"/>
        <v>178</v>
      </c>
      <c r="K181" s="87">
        <v>36.5</v>
      </c>
      <c r="L181" s="87">
        <v>19.8</v>
      </c>
      <c r="M181" s="54">
        <f t="shared" si="19"/>
        <v>28.15</v>
      </c>
      <c r="N181" s="36">
        <v>23</v>
      </c>
      <c r="O181" s="55">
        <f t="shared" si="20"/>
        <v>46.54398483195893</v>
      </c>
      <c r="P181" s="56">
        <f t="shared" si="21"/>
        <v>62.182763735497133</v>
      </c>
      <c r="Q181" s="56">
        <v>30.432790799999999</v>
      </c>
      <c r="R181" s="11">
        <f t="shared" si="22"/>
        <v>8.2015382140299007</v>
      </c>
      <c r="S181" s="35">
        <f t="shared" si="23"/>
        <v>18.011918045213747</v>
      </c>
      <c r="AF181" s="34"/>
    </row>
    <row r="182" spans="7:32" ht="18.5" x14ac:dyDescent="0.45">
      <c r="G182" s="59">
        <v>2009</v>
      </c>
      <c r="H182" s="59">
        <v>6</v>
      </c>
      <c r="I182" s="46">
        <f t="shared" si="26"/>
        <v>28</v>
      </c>
      <c r="J182" s="46">
        <f t="shared" si="26"/>
        <v>179</v>
      </c>
      <c r="K182" s="87">
        <v>31</v>
      </c>
      <c r="L182" s="87">
        <v>21.4</v>
      </c>
      <c r="M182" s="54">
        <f t="shared" si="19"/>
        <v>26.2</v>
      </c>
      <c r="N182" s="36">
        <v>24.5</v>
      </c>
      <c r="O182" s="55">
        <f t="shared" si="20"/>
        <v>61.108821014040828</v>
      </c>
      <c r="P182" s="56">
        <f t="shared" si="21"/>
        <v>46.931574538783366</v>
      </c>
      <c r="Q182" s="56">
        <v>30.294201099999999</v>
      </c>
      <c r="R182" s="11">
        <f t="shared" si="22"/>
        <v>7.8177215358659984</v>
      </c>
      <c r="S182" s="35">
        <f t="shared" si="23"/>
        <v>13.184338873988162</v>
      </c>
      <c r="AF182" s="34"/>
    </row>
    <row r="183" spans="7:32" ht="18.5" x14ac:dyDescent="0.45">
      <c r="G183" s="59">
        <v>2009</v>
      </c>
      <c r="H183" s="59">
        <v>6</v>
      </c>
      <c r="I183" s="46">
        <f t="shared" si="26"/>
        <v>29</v>
      </c>
      <c r="J183" s="46">
        <f t="shared" si="26"/>
        <v>180</v>
      </c>
      <c r="K183" s="87">
        <v>38.6</v>
      </c>
      <c r="L183" s="87">
        <v>21.8</v>
      </c>
      <c r="M183" s="54">
        <f t="shared" si="19"/>
        <v>30.200000000000003</v>
      </c>
      <c r="N183" s="36">
        <v>23</v>
      </c>
      <c r="O183" s="55">
        <f t="shared" si="20"/>
        <v>45.311585823650539</v>
      </c>
      <c r="P183" s="56">
        <f t="shared" si="21"/>
        <v>60.898771346986329</v>
      </c>
      <c r="Q183" s="56">
        <v>29.715557700000002</v>
      </c>
      <c r="R183" s="11">
        <f t="shared" si="22"/>
        <v>8.3655238037040007</v>
      </c>
      <c r="S183" s="35">
        <f t="shared" si="23"/>
        <v>18.078693142540182</v>
      </c>
      <c r="AF183" s="34"/>
    </row>
    <row r="184" spans="7:32" ht="18.5" x14ac:dyDescent="0.45">
      <c r="G184" s="59">
        <v>2009</v>
      </c>
      <c r="H184" s="60">
        <v>6</v>
      </c>
      <c r="I184" s="60">
        <f t="shared" si="26"/>
        <v>30</v>
      </c>
      <c r="J184" s="46">
        <f t="shared" si="26"/>
        <v>181</v>
      </c>
      <c r="K184" s="87">
        <v>34</v>
      </c>
      <c r="L184" s="87">
        <v>23.3</v>
      </c>
      <c r="M184" s="54">
        <f t="shared" si="19"/>
        <v>28.65</v>
      </c>
      <c r="N184" s="36">
        <v>20</v>
      </c>
      <c r="O184" s="55">
        <f t="shared" si="20"/>
        <v>57.032144768589994</v>
      </c>
      <c r="P184" s="56">
        <f t="shared" si="21"/>
        <v>48.819515921913037</v>
      </c>
      <c r="Q184" s="56">
        <v>29.849122999999999</v>
      </c>
      <c r="R184" s="49">
        <f t="shared" si="22"/>
        <v>8.1317741920477502</v>
      </c>
      <c r="S184" s="48">
        <f t="shared" si="23"/>
        <v>14.797999203419101</v>
      </c>
      <c r="AF184" s="34"/>
    </row>
    <row r="185" spans="7:32" ht="18.5" x14ac:dyDescent="0.45">
      <c r="G185" s="59">
        <v>2009</v>
      </c>
      <c r="H185" s="59">
        <v>7</v>
      </c>
      <c r="I185" s="46">
        <v>1</v>
      </c>
      <c r="J185" s="46">
        <f t="shared" si="26"/>
        <v>182</v>
      </c>
      <c r="K185" s="87">
        <v>36.5</v>
      </c>
      <c r="L185" s="87">
        <v>25.1</v>
      </c>
      <c r="M185" s="54">
        <f t="shared" si="19"/>
        <v>30.8</v>
      </c>
      <c r="N185" s="36">
        <v>20</v>
      </c>
      <c r="O185" s="55">
        <f t="shared" si="20"/>
        <v>54.361336088383133</v>
      </c>
      <c r="P185" s="56">
        <f t="shared" si="21"/>
        <v>49.577538512605415</v>
      </c>
      <c r="Q185" s="56">
        <v>29.367199299999999</v>
      </c>
      <c r="R185" s="11">
        <f t="shared" si="22"/>
        <v>8.3707971212726999</v>
      </c>
      <c r="S185" s="35">
        <f t="shared" si="23"/>
        <v>15.387450334321787</v>
      </c>
      <c r="AF185" s="34"/>
    </row>
    <row r="186" spans="7:32" ht="18.5" x14ac:dyDescent="0.45">
      <c r="G186" s="59">
        <v>2009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87">
        <v>36.799999999999997</v>
      </c>
      <c r="L186" s="87">
        <v>24.7</v>
      </c>
      <c r="M186" s="54">
        <f t="shared" si="19"/>
        <v>30.75</v>
      </c>
      <c r="N186" s="36">
        <v>27.5</v>
      </c>
      <c r="O186" s="55">
        <f t="shared" si="20"/>
        <v>51.423375475705086</v>
      </c>
      <c r="P186" s="56">
        <f t="shared" si="21"/>
        <v>49.777827460482513</v>
      </c>
      <c r="Q186" s="56">
        <v>28.620238499999996</v>
      </c>
      <c r="R186" s="11">
        <f t="shared" si="22"/>
        <v>8.1494912768613723</v>
      </c>
      <c r="S186" s="35">
        <f t="shared" si="23"/>
        <v>14.280962072506506</v>
      </c>
      <c r="AF186" s="34"/>
    </row>
    <row r="187" spans="7:32" ht="18.5" x14ac:dyDescent="0.45">
      <c r="G187" s="59">
        <v>2009</v>
      </c>
      <c r="H187" s="59">
        <v>7</v>
      </c>
      <c r="I187" s="46">
        <f t="shared" si="27"/>
        <v>3</v>
      </c>
      <c r="J187" s="46">
        <f t="shared" si="26"/>
        <v>184</v>
      </c>
      <c r="K187" s="87">
        <v>36.1</v>
      </c>
      <c r="L187" s="87">
        <v>23.7</v>
      </c>
      <c r="M187" s="54">
        <f t="shared" si="19"/>
        <v>29.9</v>
      </c>
      <c r="N187" s="36">
        <v>25</v>
      </c>
      <c r="O187" s="55">
        <f t="shared" si="20"/>
        <v>46.26879908366579</v>
      </c>
      <c r="P187" s="56">
        <f t="shared" si="21"/>
        <v>45.898648690996474</v>
      </c>
      <c r="Q187" s="56">
        <v>26.068680699999998</v>
      </c>
      <c r="R187" s="11">
        <f t="shared" si="22"/>
        <v>7.2929871469723482</v>
      </c>
      <c r="S187" s="35">
        <f t="shared" si="23"/>
        <v>13.444684870537827</v>
      </c>
      <c r="AF187" s="34"/>
    </row>
    <row r="188" spans="7:32" ht="18.5" x14ac:dyDescent="0.45">
      <c r="G188" s="59">
        <v>2009</v>
      </c>
      <c r="H188" s="59">
        <v>7</v>
      </c>
      <c r="I188" s="46">
        <f t="shared" si="27"/>
        <v>4</v>
      </c>
      <c r="J188" s="46">
        <f t="shared" si="27"/>
        <v>185</v>
      </c>
      <c r="K188" s="87">
        <v>34.799999999999997</v>
      </c>
      <c r="L188" s="87">
        <v>23</v>
      </c>
      <c r="M188" s="54">
        <f t="shared" si="19"/>
        <v>28.9</v>
      </c>
      <c r="N188" s="36">
        <v>24</v>
      </c>
      <c r="O188" s="55">
        <f t="shared" si="20"/>
        <v>51.057477899686674</v>
      </c>
      <c r="P188" s="56">
        <f t="shared" si="21"/>
        <v>48.198259137304213</v>
      </c>
      <c r="Q188" s="56">
        <v>28.062111399999999</v>
      </c>
      <c r="R188" s="11">
        <f t="shared" si="22"/>
        <v>7.6860860329586993</v>
      </c>
      <c r="S188" s="35">
        <f t="shared" si="23"/>
        <v>14.074559488013801</v>
      </c>
      <c r="AF188" s="34"/>
    </row>
    <row r="189" spans="7:32" ht="18.5" x14ac:dyDescent="0.45">
      <c r="G189" s="59">
        <v>2009</v>
      </c>
      <c r="H189" s="59">
        <v>7</v>
      </c>
      <c r="I189" s="46">
        <f t="shared" si="27"/>
        <v>5</v>
      </c>
      <c r="J189" s="46">
        <f t="shared" si="27"/>
        <v>186</v>
      </c>
      <c r="K189" s="87">
        <v>31.7</v>
      </c>
      <c r="L189" s="87">
        <v>18.5</v>
      </c>
      <c r="M189" s="54">
        <f t="shared" si="19"/>
        <v>25.1</v>
      </c>
      <c r="N189" s="36">
        <v>22</v>
      </c>
      <c r="O189" s="55">
        <f t="shared" si="20"/>
        <v>52.386040153606885</v>
      </c>
      <c r="P189" s="56">
        <f t="shared" si="21"/>
        <v>55.319658402208873</v>
      </c>
      <c r="Q189" s="56">
        <v>30.452469699999995</v>
      </c>
      <c r="R189" s="11">
        <f t="shared" si="22"/>
        <v>7.6621002225124482</v>
      </c>
      <c r="S189" s="35">
        <f t="shared" si="23"/>
        <v>15.595670145601551</v>
      </c>
      <c r="AF189" s="34"/>
    </row>
    <row r="190" spans="7:32" ht="18.5" x14ac:dyDescent="0.45">
      <c r="G190" s="59">
        <v>2009</v>
      </c>
      <c r="H190" s="59">
        <v>7</v>
      </c>
      <c r="I190" s="46">
        <f t="shared" si="27"/>
        <v>6</v>
      </c>
      <c r="J190" s="46">
        <f t="shared" si="27"/>
        <v>187</v>
      </c>
      <c r="K190" s="87">
        <v>34</v>
      </c>
      <c r="L190" s="87">
        <v>20.2</v>
      </c>
      <c r="M190" s="54">
        <f t="shared" si="19"/>
        <v>27.1</v>
      </c>
      <c r="N190" s="36">
        <v>20.5</v>
      </c>
      <c r="O190" s="55">
        <f t="shared" si="20"/>
        <v>50.737928453963953</v>
      </c>
      <c r="P190" s="56">
        <f t="shared" si="21"/>
        <v>56.014673013176207</v>
      </c>
      <c r="Q190" s="56">
        <v>30.157286199999998</v>
      </c>
      <c r="R190" s="11">
        <f t="shared" si="22"/>
        <v>7.9415745119786996</v>
      </c>
      <c r="S190" s="35">
        <f t="shared" si="23"/>
        <v>16.481054333008991</v>
      </c>
      <c r="AF190" s="34"/>
    </row>
    <row r="191" spans="7:32" ht="18.5" x14ac:dyDescent="0.45">
      <c r="G191" s="59">
        <v>2009</v>
      </c>
      <c r="H191" s="59">
        <v>7</v>
      </c>
      <c r="I191" s="46">
        <f t="shared" si="27"/>
        <v>7</v>
      </c>
      <c r="J191" s="46">
        <f t="shared" si="27"/>
        <v>188</v>
      </c>
      <c r="K191" s="87">
        <v>35</v>
      </c>
      <c r="L191" s="87">
        <v>23</v>
      </c>
      <c r="M191" s="54">
        <f t="shared" si="19"/>
        <v>29</v>
      </c>
      <c r="N191" s="36">
        <v>17</v>
      </c>
      <c r="O191" s="55">
        <f t="shared" si="20"/>
        <v>43.907668574252121</v>
      </c>
      <c r="P191" s="56">
        <f t="shared" si="21"/>
        <v>42.151361831282031</v>
      </c>
      <c r="Q191" s="56">
        <v>24.336100099999999</v>
      </c>
      <c r="R191" s="11">
        <f t="shared" si="22"/>
        <v>6.6798214276481991</v>
      </c>
      <c r="S191" s="35">
        <f t="shared" si="23"/>
        <v>13.300705784062412</v>
      </c>
      <c r="AF191" s="34"/>
    </row>
    <row r="192" spans="7:32" ht="18.5" x14ac:dyDescent="0.45">
      <c r="G192" s="59">
        <v>2009</v>
      </c>
      <c r="H192" s="59">
        <v>7</v>
      </c>
      <c r="I192" s="46">
        <f t="shared" si="27"/>
        <v>8</v>
      </c>
      <c r="J192" s="46">
        <f t="shared" si="27"/>
        <v>189</v>
      </c>
      <c r="K192" s="87">
        <v>35.6</v>
      </c>
      <c r="L192" s="87">
        <v>24.8</v>
      </c>
      <c r="M192" s="54">
        <f t="shared" si="19"/>
        <v>30.200000000000003</v>
      </c>
      <c r="N192" s="36">
        <v>18.5</v>
      </c>
      <c r="O192" s="55">
        <f t="shared" si="20"/>
        <v>59.517081365643513</v>
      </c>
      <c r="P192" s="56">
        <f t="shared" si="21"/>
        <v>51.422758299915998</v>
      </c>
      <c r="Q192" s="56">
        <v>31.294894099999997</v>
      </c>
      <c r="R192" s="11">
        <f t="shared" si="22"/>
        <v>8.8101385870320001</v>
      </c>
      <c r="S192" s="35">
        <f t="shared" si="23"/>
        <v>16.071467757644463</v>
      </c>
      <c r="AF192" s="34"/>
    </row>
    <row r="193" spans="7:32" ht="18.5" x14ac:dyDescent="0.45">
      <c r="G193" s="59">
        <v>2009</v>
      </c>
      <c r="H193" s="59">
        <v>7</v>
      </c>
      <c r="I193" s="46">
        <f t="shared" si="27"/>
        <v>9</v>
      </c>
      <c r="J193" s="46">
        <f t="shared" si="27"/>
        <v>190</v>
      </c>
      <c r="K193" s="87">
        <v>35.799999999999997</v>
      </c>
      <c r="L193" s="87">
        <v>22.4</v>
      </c>
      <c r="M193" s="54">
        <f t="shared" si="19"/>
        <v>29.099999999999998</v>
      </c>
      <c r="N193" s="36">
        <v>21.5</v>
      </c>
      <c r="O193" s="55">
        <f t="shared" si="20"/>
        <v>53.734352340000385</v>
      </c>
      <c r="P193" s="56">
        <f t="shared" si="21"/>
        <v>57.603225708480402</v>
      </c>
      <c r="Q193" s="56">
        <v>31.472004199999997</v>
      </c>
      <c r="R193" s="11">
        <f t="shared" si="22"/>
        <v>8.6569569872876979</v>
      </c>
      <c r="S193" s="35">
        <f t="shared" si="23"/>
        <v>17.182222231274981</v>
      </c>
      <c r="AF193" s="34"/>
    </row>
    <row r="194" spans="7:32" ht="18.5" x14ac:dyDescent="0.45">
      <c r="G194" s="59">
        <v>2009</v>
      </c>
      <c r="H194" s="59">
        <v>7</v>
      </c>
      <c r="I194" s="46">
        <f t="shared" si="27"/>
        <v>10</v>
      </c>
      <c r="J194" s="46">
        <f t="shared" si="27"/>
        <v>191</v>
      </c>
      <c r="K194" s="87">
        <v>36</v>
      </c>
      <c r="L194" s="87">
        <v>23.3</v>
      </c>
      <c r="M194" s="54">
        <f t="shared" si="19"/>
        <v>29.65</v>
      </c>
      <c r="N194" s="36">
        <v>25.5</v>
      </c>
      <c r="O194" s="55">
        <f t="shared" si="20"/>
        <v>53.284676372678533</v>
      </c>
      <c r="P194" s="56">
        <f t="shared" si="21"/>
        <v>54.137231194641387</v>
      </c>
      <c r="Q194" s="56">
        <v>30.382546799999997</v>
      </c>
      <c r="R194" s="11">
        <f t="shared" si="22"/>
        <v>8.4552880747958987</v>
      </c>
      <c r="S194" s="35">
        <f t="shared" si="23"/>
        <v>15.6259127426537</v>
      </c>
      <c r="AF194" s="34"/>
    </row>
    <row r="195" spans="7:32" ht="18.5" x14ac:dyDescent="0.45">
      <c r="G195" s="59">
        <v>2009</v>
      </c>
      <c r="H195" s="59">
        <v>7</v>
      </c>
      <c r="I195" s="46">
        <f t="shared" si="27"/>
        <v>11</v>
      </c>
      <c r="J195" s="46">
        <f t="shared" si="27"/>
        <v>192</v>
      </c>
      <c r="K195" s="87">
        <v>37.299999999999997</v>
      </c>
      <c r="L195" s="87">
        <v>25.8</v>
      </c>
      <c r="M195" s="54">
        <f t="shared" si="19"/>
        <v>31.549999999999997</v>
      </c>
      <c r="N195" s="36">
        <v>21.5</v>
      </c>
      <c r="O195" s="55">
        <f t="shared" si="20"/>
        <v>53.659146768954592</v>
      </c>
      <c r="P195" s="56">
        <f t="shared" si="21"/>
        <v>49.366415027438208</v>
      </c>
      <c r="Q195" s="56">
        <v>29.1147232</v>
      </c>
      <c r="R195" s="11">
        <f t="shared" si="22"/>
        <v>8.4268999748807989</v>
      </c>
      <c r="S195" s="35">
        <f t="shared" si="23"/>
        <v>15.213147925985009</v>
      </c>
      <c r="AF195" s="34"/>
    </row>
    <row r="196" spans="7:32" ht="18.5" x14ac:dyDescent="0.45">
      <c r="G196" s="59">
        <v>2009</v>
      </c>
      <c r="H196" s="59">
        <v>7</v>
      </c>
      <c r="I196" s="46">
        <f t="shared" si="27"/>
        <v>12</v>
      </c>
      <c r="J196" s="46">
        <f t="shared" si="27"/>
        <v>193</v>
      </c>
      <c r="K196" s="87">
        <v>36.4</v>
      </c>
      <c r="L196" s="87">
        <v>28</v>
      </c>
      <c r="M196" s="54">
        <f t="shared" si="19"/>
        <v>32.200000000000003</v>
      </c>
      <c r="N196" s="36">
        <v>23.5</v>
      </c>
      <c r="O196" s="55">
        <f t="shared" si="20"/>
        <v>64.722226547358801</v>
      </c>
      <c r="P196" s="56">
        <f t="shared" si="21"/>
        <v>43.493336239825112</v>
      </c>
      <c r="Q196" s="56">
        <v>30.0132534</v>
      </c>
      <c r="R196" s="11">
        <f t="shared" si="22"/>
        <v>8.80138655955</v>
      </c>
      <c r="S196" s="35">
        <f t="shared" si="23"/>
        <v>13.289570586072234</v>
      </c>
      <c r="AF196" s="34"/>
    </row>
    <row r="197" spans="7:32" ht="18.5" x14ac:dyDescent="0.45">
      <c r="G197" s="59">
        <v>2009</v>
      </c>
      <c r="H197" s="59">
        <v>7</v>
      </c>
      <c r="I197" s="46">
        <f t="shared" si="27"/>
        <v>13</v>
      </c>
      <c r="J197" s="46">
        <f t="shared" si="27"/>
        <v>194</v>
      </c>
      <c r="K197" s="87">
        <v>34.5</v>
      </c>
      <c r="L197" s="87">
        <v>24</v>
      </c>
      <c r="M197" s="54">
        <f t="shared" ref="M197:M260" si="28">(K197+L197)/2</f>
        <v>29.25</v>
      </c>
      <c r="N197" s="36">
        <v>25</v>
      </c>
      <c r="O197" s="55">
        <f t="shared" ref="O197:O260" si="29">((Q197)/(0.16*(K197-(L197))^0.5))</f>
        <v>56.87499232773699</v>
      </c>
      <c r="P197" s="56">
        <f t="shared" ref="P197:P260" si="30">0.16*((K197-L197)^1/2)*O197</f>
        <v>47.774993555299069</v>
      </c>
      <c r="Q197" s="56">
        <v>29.487366199999997</v>
      </c>
      <c r="R197" s="11">
        <f t="shared" ref="R197:R260" si="31">0.0023*0.408*O197*(K197-L197)^0.5*(M197+17.8)</f>
        <v>8.1369870999991463</v>
      </c>
      <c r="S197" s="35">
        <f t="shared" ref="S197:S260" si="32">0.31*(IF(N197&gt;50,1,(1+(50-N197)/70)))*(P197+2.09)*((M197/(M197+15)))</f>
        <v>13.867418486183716</v>
      </c>
      <c r="AF197" s="34"/>
    </row>
    <row r="198" spans="7:32" ht="18.5" x14ac:dyDescent="0.45">
      <c r="G198" s="59">
        <v>2009</v>
      </c>
      <c r="H198" s="59">
        <v>7</v>
      </c>
      <c r="I198" s="46">
        <f t="shared" si="27"/>
        <v>14</v>
      </c>
      <c r="J198" s="46">
        <f t="shared" si="27"/>
        <v>195</v>
      </c>
      <c r="K198" s="87">
        <v>30.6</v>
      </c>
      <c r="L198" s="87">
        <v>23</v>
      </c>
      <c r="M198" s="54">
        <f t="shared" si="28"/>
        <v>26.8</v>
      </c>
      <c r="N198" s="36">
        <v>25</v>
      </c>
      <c r="O198" s="55">
        <f t="shared" si="29"/>
        <v>61.576271031854255</v>
      </c>
      <c r="P198" s="56">
        <f t="shared" si="30"/>
        <v>37.438372787367392</v>
      </c>
      <c r="Q198" s="56">
        <v>27.1606503</v>
      </c>
      <c r="R198" s="11">
        <f t="shared" si="31"/>
        <v>7.1046557448236989</v>
      </c>
      <c r="S198" s="35">
        <f t="shared" si="32"/>
        <v>10.662393542774295</v>
      </c>
      <c r="AF198" s="34"/>
    </row>
    <row r="199" spans="7:32" ht="18.5" x14ac:dyDescent="0.45">
      <c r="G199" s="59">
        <v>2009</v>
      </c>
      <c r="H199" s="59">
        <v>7</v>
      </c>
      <c r="I199" s="46">
        <f t="shared" si="27"/>
        <v>15</v>
      </c>
      <c r="J199" s="46">
        <f t="shared" si="27"/>
        <v>196</v>
      </c>
      <c r="K199" s="87">
        <v>29</v>
      </c>
      <c r="L199" s="87">
        <v>17.399999999999999</v>
      </c>
      <c r="M199" s="54">
        <f t="shared" si="28"/>
        <v>23.2</v>
      </c>
      <c r="N199" s="36">
        <v>21.5</v>
      </c>
      <c r="O199" s="55">
        <f t="shared" si="29"/>
        <v>51.816914070702424</v>
      </c>
      <c r="P199" s="56">
        <f t="shared" si="30"/>
        <v>48.086096257611857</v>
      </c>
      <c r="Q199" s="56">
        <v>28.237127999999998</v>
      </c>
      <c r="R199" s="11">
        <f t="shared" si="31"/>
        <v>6.7900409845199974</v>
      </c>
      <c r="S199" s="35">
        <f t="shared" si="32"/>
        <v>13.292950150354272</v>
      </c>
      <c r="AF199" s="34"/>
    </row>
    <row r="200" spans="7:32" ht="18.5" x14ac:dyDescent="0.45">
      <c r="G200" s="59">
        <v>2009</v>
      </c>
      <c r="H200" s="59">
        <v>7</v>
      </c>
      <c r="I200" s="46">
        <f t="shared" si="27"/>
        <v>16</v>
      </c>
      <c r="J200" s="46">
        <f t="shared" si="27"/>
        <v>197</v>
      </c>
      <c r="K200" s="87">
        <v>31.8</v>
      </c>
      <c r="L200" s="87">
        <v>20</v>
      </c>
      <c r="M200" s="54">
        <f t="shared" si="28"/>
        <v>25.9</v>
      </c>
      <c r="N200" s="36">
        <v>17.5</v>
      </c>
      <c r="O200" s="55">
        <f t="shared" si="29"/>
        <v>53.20423527370292</v>
      </c>
      <c r="P200" s="56">
        <f t="shared" si="30"/>
        <v>50.224798098375558</v>
      </c>
      <c r="Q200" s="56">
        <v>29.242007999999998</v>
      </c>
      <c r="R200" s="11">
        <f t="shared" si="31"/>
        <v>7.4947412714039991</v>
      </c>
      <c r="S200" s="35">
        <f t="shared" si="32"/>
        <v>15.037946272446867</v>
      </c>
      <c r="AF200" s="34"/>
    </row>
    <row r="201" spans="7:32" ht="18.5" x14ac:dyDescent="0.45">
      <c r="G201" s="59">
        <v>2009</v>
      </c>
      <c r="H201" s="59">
        <v>7</v>
      </c>
      <c r="I201" s="46">
        <f t="shared" si="27"/>
        <v>17</v>
      </c>
      <c r="J201" s="46">
        <f t="shared" si="27"/>
        <v>198</v>
      </c>
      <c r="K201" s="87">
        <v>32</v>
      </c>
      <c r="L201" s="87">
        <v>23.6</v>
      </c>
      <c r="M201" s="54">
        <f t="shared" si="28"/>
        <v>27.8</v>
      </c>
      <c r="N201" s="36">
        <v>20.5</v>
      </c>
      <c r="O201" s="55">
        <f t="shared" si="29"/>
        <v>63.615261761958529</v>
      </c>
      <c r="P201" s="56">
        <f t="shared" si="30"/>
        <v>42.749455904036125</v>
      </c>
      <c r="Q201" s="56">
        <v>29.499927199999995</v>
      </c>
      <c r="R201" s="11">
        <f t="shared" si="31"/>
        <v>7.8895785300767995</v>
      </c>
      <c r="S201" s="35">
        <f t="shared" si="32"/>
        <v>12.833588078307026</v>
      </c>
      <c r="AF201" s="34"/>
    </row>
    <row r="202" spans="7:32" ht="18.5" x14ac:dyDescent="0.45">
      <c r="G202" s="59">
        <v>2009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87">
        <v>33.5</v>
      </c>
      <c r="L202" s="87">
        <v>24.3</v>
      </c>
      <c r="M202" s="54">
        <f t="shared" si="28"/>
        <v>28.9</v>
      </c>
      <c r="N202" s="36">
        <v>22.5</v>
      </c>
      <c r="O202" s="55">
        <f t="shared" si="29"/>
        <v>58.325901172087519</v>
      </c>
      <c r="P202" s="56">
        <f t="shared" si="30"/>
        <v>42.927863262656416</v>
      </c>
      <c r="Q202" s="56">
        <v>28.305794799999997</v>
      </c>
      <c r="R202" s="11">
        <f t="shared" si="31"/>
        <v>7.7528298196433996</v>
      </c>
      <c r="S202" s="35">
        <f t="shared" si="32"/>
        <v>12.796360593748304</v>
      </c>
      <c r="AF202" s="34"/>
    </row>
    <row r="203" spans="7:32" ht="18.5" x14ac:dyDescent="0.45">
      <c r="G203" s="59">
        <v>2009</v>
      </c>
      <c r="H203" s="59">
        <v>7</v>
      </c>
      <c r="I203" s="46">
        <f t="shared" si="33"/>
        <v>19</v>
      </c>
      <c r="J203" s="46">
        <f t="shared" si="33"/>
        <v>200</v>
      </c>
      <c r="K203" s="87">
        <v>35</v>
      </c>
      <c r="L203" s="87">
        <v>24.6</v>
      </c>
      <c r="M203" s="54">
        <f t="shared" si="28"/>
        <v>29.8</v>
      </c>
      <c r="N203" s="36">
        <v>27.5</v>
      </c>
      <c r="O203" s="55">
        <f t="shared" si="29"/>
        <v>55.899752472576381</v>
      </c>
      <c r="P203" s="56">
        <f t="shared" si="30"/>
        <v>46.508594057183544</v>
      </c>
      <c r="Q203" s="56">
        <v>28.843405599999997</v>
      </c>
      <c r="R203" s="11">
        <f t="shared" si="31"/>
        <v>8.0523289149743977</v>
      </c>
      <c r="S203" s="35">
        <f t="shared" si="32"/>
        <v>13.242419515552999</v>
      </c>
      <c r="AF203" s="34"/>
    </row>
    <row r="204" spans="7:32" ht="18.5" x14ac:dyDescent="0.45">
      <c r="G204" s="59">
        <v>2009</v>
      </c>
      <c r="H204" s="59">
        <v>7</v>
      </c>
      <c r="I204" s="46">
        <f t="shared" si="33"/>
        <v>20</v>
      </c>
      <c r="J204" s="46">
        <f t="shared" si="33"/>
        <v>201</v>
      </c>
      <c r="K204" s="87">
        <v>37</v>
      </c>
      <c r="L204" s="87">
        <v>25.4</v>
      </c>
      <c r="M204" s="54">
        <f t="shared" si="28"/>
        <v>31.2</v>
      </c>
      <c r="N204" s="36">
        <v>26</v>
      </c>
      <c r="O204" s="55">
        <f t="shared" si="29"/>
        <v>54.341682452024017</v>
      </c>
      <c r="P204" s="56">
        <f t="shared" si="30"/>
        <v>50.4290813154783</v>
      </c>
      <c r="Q204" s="56">
        <v>29.612976199999999</v>
      </c>
      <c r="R204" s="11">
        <f t="shared" si="31"/>
        <v>8.5103251652369991</v>
      </c>
      <c r="S204" s="35">
        <f t="shared" si="32"/>
        <v>14.764585071561774</v>
      </c>
      <c r="AF204" s="34"/>
    </row>
    <row r="205" spans="7:32" ht="18.5" x14ac:dyDescent="0.45">
      <c r="G205" s="59">
        <v>2009</v>
      </c>
      <c r="H205" s="59">
        <v>7</v>
      </c>
      <c r="I205" s="46">
        <f t="shared" si="33"/>
        <v>21</v>
      </c>
      <c r="J205" s="46">
        <f t="shared" si="33"/>
        <v>202</v>
      </c>
      <c r="K205" s="87">
        <v>37.4</v>
      </c>
      <c r="L205" s="87">
        <v>24.1</v>
      </c>
      <c r="M205" s="54">
        <f t="shared" si="28"/>
        <v>30.75</v>
      </c>
      <c r="N205" s="36">
        <v>25.5</v>
      </c>
      <c r="O205" s="55">
        <f t="shared" si="29"/>
        <v>49.777015312300179</v>
      </c>
      <c r="P205" s="56">
        <f t="shared" si="30"/>
        <v>52.962744292287383</v>
      </c>
      <c r="Q205" s="56">
        <v>29.045218999999999</v>
      </c>
      <c r="R205" s="11">
        <f t="shared" si="31"/>
        <v>8.2705026680692484</v>
      </c>
      <c r="S205" s="35">
        <f t="shared" si="32"/>
        <v>15.485614966216609</v>
      </c>
      <c r="AF205" s="34"/>
    </row>
    <row r="206" spans="7:32" ht="18.5" x14ac:dyDescent="0.45">
      <c r="G206" s="59">
        <v>2009</v>
      </c>
      <c r="H206" s="59">
        <v>7</v>
      </c>
      <c r="I206" s="46">
        <f t="shared" si="33"/>
        <v>22</v>
      </c>
      <c r="J206" s="46">
        <f t="shared" si="33"/>
        <v>203</v>
      </c>
      <c r="K206" s="87">
        <v>38.200000000000003</v>
      </c>
      <c r="L206" s="87">
        <v>24.7</v>
      </c>
      <c r="M206" s="54">
        <f t="shared" si="28"/>
        <v>31.450000000000003</v>
      </c>
      <c r="N206" s="36">
        <v>23.5</v>
      </c>
      <c r="O206" s="55">
        <f t="shared" si="29"/>
        <v>46.473985858508335</v>
      </c>
      <c r="P206" s="56">
        <f t="shared" si="30"/>
        <v>50.191904727189019</v>
      </c>
      <c r="Q206" s="56">
        <v>27.321012399999997</v>
      </c>
      <c r="R206" s="11">
        <f t="shared" si="31"/>
        <v>7.8917085830054985</v>
      </c>
      <c r="S206" s="35">
        <f t="shared" si="32"/>
        <v>15.127853147252306</v>
      </c>
      <c r="AF206" s="34"/>
    </row>
    <row r="207" spans="7:32" ht="18.5" x14ac:dyDescent="0.45">
      <c r="G207" s="59">
        <v>2009</v>
      </c>
      <c r="H207" s="59">
        <v>7</v>
      </c>
      <c r="I207" s="46">
        <f t="shared" si="33"/>
        <v>23</v>
      </c>
      <c r="J207" s="46">
        <f t="shared" si="33"/>
        <v>204</v>
      </c>
      <c r="K207" s="87">
        <v>38.4</v>
      </c>
      <c r="L207" s="87">
        <v>23.7</v>
      </c>
      <c r="M207" s="54">
        <f t="shared" si="28"/>
        <v>31.049999999999997</v>
      </c>
      <c r="N207" s="36">
        <v>21.5</v>
      </c>
      <c r="O207" s="55">
        <f t="shared" si="29"/>
        <v>47.795810674581105</v>
      </c>
      <c r="P207" s="56">
        <f t="shared" si="30"/>
        <v>56.207873353307377</v>
      </c>
      <c r="Q207" s="56">
        <v>29.320304899999996</v>
      </c>
      <c r="R207" s="11">
        <f t="shared" si="31"/>
        <v>8.4004212854507205</v>
      </c>
      <c r="S207" s="35">
        <f t="shared" si="32"/>
        <v>17.146858609053083</v>
      </c>
      <c r="AF207" s="34"/>
    </row>
    <row r="208" spans="7:32" ht="18.5" x14ac:dyDescent="0.45">
      <c r="G208" s="59">
        <v>2009</v>
      </c>
      <c r="H208" s="59">
        <v>7</v>
      </c>
      <c r="I208" s="46">
        <f t="shared" si="33"/>
        <v>24</v>
      </c>
      <c r="J208" s="46">
        <f t="shared" si="33"/>
        <v>205</v>
      </c>
      <c r="K208" s="87">
        <v>35</v>
      </c>
      <c r="L208" s="87">
        <v>25</v>
      </c>
      <c r="M208" s="54">
        <f t="shared" si="28"/>
        <v>30</v>
      </c>
      <c r="N208" s="36">
        <v>18.5</v>
      </c>
      <c r="O208" s="55">
        <f t="shared" si="29"/>
        <v>58.525300594618095</v>
      </c>
      <c r="P208" s="56">
        <f t="shared" si="30"/>
        <v>46.820240475694476</v>
      </c>
      <c r="Q208" s="56">
        <v>29.611720099999999</v>
      </c>
      <c r="R208" s="11">
        <f t="shared" si="31"/>
        <v>8.3015568948746985</v>
      </c>
      <c r="S208" s="35">
        <f t="shared" si="32"/>
        <v>14.656768729216445</v>
      </c>
      <c r="AF208" s="34"/>
    </row>
    <row r="209" spans="7:32" ht="18.5" x14ac:dyDescent="0.45">
      <c r="G209" s="59">
        <v>2009</v>
      </c>
      <c r="H209" s="59">
        <v>7</v>
      </c>
      <c r="I209" s="46">
        <f t="shared" si="33"/>
        <v>25</v>
      </c>
      <c r="J209" s="46">
        <f t="shared" si="33"/>
        <v>206</v>
      </c>
      <c r="K209" s="87">
        <v>35</v>
      </c>
      <c r="L209" s="87">
        <v>22.8</v>
      </c>
      <c r="M209" s="54">
        <f t="shared" si="28"/>
        <v>28.9</v>
      </c>
      <c r="N209" s="36">
        <v>19</v>
      </c>
      <c r="O209" s="55">
        <f t="shared" si="29"/>
        <v>52.148701706209877</v>
      </c>
      <c r="P209" s="56">
        <f t="shared" si="30"/>
        <v>50.897132865260836</v>
      </c>
      <c r="Q209" s="56">
        <v>29.143613499999997</v>
      </c>
      <c r="R209" s="11">
        <f t="shared" si="31"/>
        <v>7.9823045913892487</v>
      </c>
      <c r="S209" s="35">
        <f t="shared" si="32"/>
        <v>15.602305257835031</v>
      </c>
      <c r="AF209" s="34"/>
    </row>
    <row r="210" spans="7:32" ht="18.5" x14ac:dyDescent="0.45">
      <c r="G210" s="59">
        <v>2009</v>
      </c>
      <c r="H210" s="59">
        <v>7</v>
      </c>
      <c r="I210" s="46">
        <f t="shared" si="33"/>
        <v>26</v>
      </c>
      <c r="J210" s="46">
        <f t="shared" si="33"/>
        <v>207</v>
      </c>
      <c r="K210" s="87">
        <v>35.1</v>
      </c>
      <c r="L210" s="87">
        <v>22.3</v>
      </c>
      <c r="M210" s="54">
        <f t="shared" si="28"/>
        <v>28.700000000000003</v>
      </c>
      <c r="N210" s="36">
        <v>24</v>
      </c>
      <c r="O210" s="55">
        <f t="shared" si="29"/>
        <v>51.072714110671853</v>
      </c>
      <c r="P210" s="56">
        <f t="shared" si="30"/>
        <v>52.298459249327976</v>
      </c>
      <c r="Q210" s="56">
        <v>29.235727499999999</v>
      </c>
      <c r="R210" s="11">
        <f t="shared" si="31"/>
        <v>7.9732406931187478</v>
      </c>
      <c r="S210" s="35">
        <f t="shared" si="32"/>
        <v>15.185954791226552</v>
      </c>
      <c r="AF210" s="34"/>
    </row>
    <row r="211" spans="7:32" ht="18.5" x14ac:dyDescent="0.45">
      <c r="G211" s="59">
        <v>2009</v>
      </c>
      <c r="H211" s="59">
        <v>7</v>
      </c>
      <c r="I211" s="46">
        <f t="shared" si="33"/>
        <v>27</v>
      </c>
      <c r="J211" s="46">
        <f t="shared" si="33"/>
        <v>208</v>
      </c>
      <c r="K211" s="87">
        <v>37</v>
      </c>
      <c r="L211" s="87">
        <v>24.1</v>
      </c>
      <c r="M211" s="54">
        <f t="shared" si="28"/>
        <v>30.55</v>
      </c>
      <c r="N211" s="36">
        <v>25</v>
      </c>
      <c r="O211" s="55">
        <f t="shared" si="29"/>
        <v>49.319544061079654</v>
      </c>
      <c r="P211" s="56">
        <f t="shared" si="30"/>
        <v>50.897769471034195</v>
      </c>
      <c r="Q211" s="56">
        <v>28.342221699999996</v>
      </c>
      <c r="R211" s="11">
        <f t="shared" si="31"/>
        <v>8.0370817485786734</v>
      </c>
      <c r="S211" s="35">
        <f t="shared" si="32"/>
        <v>14.951533236213201</v>
      </c>
      <c r="AF211" s="34"/>
    </row>
    <row r="212" spans="7:32" ht="18.5" x14ac:dyDescent="0.45">
      <c r="G212" s="59">
        <v>2009</v>
      </c>
      <c r="H212" s="59">
        <v>7</v>
      </c>
      <c r="I212" s="46">
        <f t="shared" si="33"/>
        <v>28</v>
      </c>
      <c r="J212" s="46">
        <f t="shared" si="33"/>
        <v>209</v>
      </c>
      <c r="K212" s="87">
        <v>35.1</v>
      </c>
      <c r="L212" s="87">
        <v>24.7</v>
      </c>
      <c r="M212" s="54">
        <f t="shared" si="28"/>
        <v>29.9</v>
      </c>
      <c r="N212" s="36">
        <v>18</v>
      </c>
      <c r="O212" s="55">
        <f t="shared" si="29"/>
        <v>53.513253052911899</v>
      </c>
      <c r="P212" s="56">
        <f t="shared" si="30"/>
        <v>44.523026540022713</v>
      </c>
      <c r="Q212" s="56">
        <v>27.612008899999999</v>
      </c>
      <c r="R212" s="11">
        <f t="shared" si="31"/>
        <v>7.72474941586845</v>
      </c>
      <c r="S212" s="35">
        <f t="shared" si="32"/>
        <v>14.021548388783325</v>
      </c>
      <c r="AF212" s="34"/>
    </row>
    <row r="213" spans="7:32" ht="18.5" x14ac:dyDescent="0.45">
      <c r="G213" s="59">
        <v>2009</v>
      </c>
      <c r="H213" s="59">
        <v>7</v>
      </c>
      <c r="I213" s="46">
        <f t="shared" si="33"/>
        <v>29</v>
      </c>
      <c r="J213" s="46">
        <f t="shared" si="33"/>
        <v>210</v>
      </c>
      <c r="K213" s="87">
        <v>31.5</v>
      </c>
      <c r="L213" s="87">
        <v>16.899999999999999</v>
      </c>
      <c r="M213" s="54">
        <f t="shared" si="28"/>
        <v>24.2</v>
      </c>
      <c r="N213" s="36">
        <v>23</v>
      </c>
      <c r="O213" s="55">
        <f t="shared" si="29"/>
        <v>46.472368314186184</v>
      </c>
      <c r="P213" s="56">
        <f t="shared" si="30"/>
        <v>54.27972619096947</v>
      </c>
      <c r="Q213" s="56">
        <v>28.411307199999996</v>
      </c>
      <c r="R213" s="11">
        <f t="shared" si="31"/>
        <v>6.9985573025759988</v>
      </c>
      <c r="S213" s="35">
        <f t="shared" si="32"/>
        <v>14.948947350878766</v>
      </c>
      <c r="AF213" s="34"/>
    </row>
    <row r="214" spans="7:32" ht="18.5" x14ac:dyDescent="0.45">
      <c r="G214" s="59">
        <v>2009</v>
      </c>
      <c r="H214" s="59">
        <v>7</v>
      </c>
      <c r="I214" s="46">
        <f t="shared" si="33"/>
        <v>30</v>
      </c>
      <c r="J214" s="46">
        <f t="shared" si="33"/>
        <v>211</v>
      </c>
      <c r="K214" s="87">
        <v>35.1</v>
      </c>
      <c r="L214" s="87">
        <v>18.600000000000001</v>
      </c>
      <c r="M214" s="54">
        <f t="shared" si="28"/>
        <v>26.85</v>
      </c>
      <c r="N214" s="36">
        <v>19.5</v>
      </c>
      <c r="O214" s="55">
        <f t="shared" si="29"/>
        <v>43.446877331178293</v>
      </c>
      <c r="P214" s="56">
        <f t="shared" si="30"/>
        <v>57.349878077155346</v>
      </c>
      <c r="Q214" s="56">
        <v>28.237127999999998</v>
      </c>
      <c r="R214" s="11">
        <f t="shared" si="31"/>
        <v>7.3945202428979995</v>
      </c>
      <c r="S214" s="35">
        <f t="shared" si="32"/>
        <v>16.972915661412479</v>
      </c>
      <c r="AF214" s="34"/>
    </row>
    <row r="215" spans="7:32" ht="18.5" x14ac:dyDescent="0.45">
      <c r="G215" s="59">
        <v>2009</v>
      </c>
      <c r="H215" s="60">
        <v>7</v>
      </c>
      <c r="I215" s="60">
        <f t="shared" si="33"/>
        <v>31</v>
      </c>
      <c r="J215" s="46">
        <f t="shared" si="33"/>
        <v>212</v>
      </c>
      <c r="K215" s="87">
        <v>35</v>
      </c>
      <c r="L215" s="87">
        <v>23.8</v>
      </c>
      <c r="M215" s="54">
        <f t="shared" si="28"/>
        <v>29.4</v>
      </c>
      <c r="N215" s="36">
        <v>19</v>
      </c>
      <c r="O215" s="55">
        <f t="shared" si="29"/>
        <v>53.230631312390216</v>
      </c>
      <c r="P215" s="56">
        <f t="shared" si="30"/>
        <v>47.694645655901631</v>
      </c>
      <c r="Q215" s="56">
        <v>28.503002499999997</v>
      </c>
      <c r="R215" s="49">
        <f t="shared" si="31"/>
        <v>7.8904291760699987</v>
      </c>
      <c r="S215" s="48">
        <f t="shared" si="32"/>
        <v>14.745001065410756</v>
      </c>
      <c r="AF215" s="34"/>
    </row>
    <row r="216" spans="7:32" ht="18.5" x14ac:dyDescent="0.45">
      <c r="G216" s="59">
        <v>2009</v>
      </c>
      <c r="H216" s="59">
        <v>8</v>
      </c>
      <c r="I216" s="46">
        <v>1</v>
      </c>
      <c r="J216" s="46">
        <f t="shared" si="33"/>
        <v>213</v>
      </c>
      <c r="K216" s="87">
        <v>35.200000000000003</v>
      </c>
      <c r="L216" s="87">
        <v>24</v>
      </c>
      <c r="M216" s="54">
        <f t="shared" si="28"/>
        <v>29.6</v>
      </c>
      <c r="N216" s="36">
        <v>20.5</v>
      </c>
      <c r="O216" s="55">
        <f t="shared" si="29"/>
        <v>51.875527616989963</v>
      </c>
      <c r="P216" s="56">
        <f t="shared" si="30"/>
        <v>46.480472744823018</v>
      </c>
      <c r="Q216" s="56">
        <v>27.777395399999996</v>
      </c>
      <c r="R216" s="11">
        <f t="shared" si="31"/>
        <v>7.7221436985954002</v>
      </c>
      <c r="S216" s="35">
        <f t="shared" si="32"/>
        <v>14.204171832702229</v>
      </c>
      <c r="AF216" s="34"/>
    </row>
    <row r="217" spans="7:32" ht="18.5" x14ac:dyDescent="0.45">
      <c r="G217" s="59">
        <v>2009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87">
        <v>32.799999999999997</v>
      </c>
      <c r="L217" s="87">
        <v>20.399999999999999</v>
      </c>
      <c r="M217" s="54">
        <f t="shared" si="28"/>
        <v>26.599999999999998</v>
      </c>
      <c r="N217" s="36">
        <v>16</v>
      </c>
      <c r="O217" s="55">
        <f t="shared" si="29"/>
        <v>49.521534079717988</v>
      </c>
      <c r="P217" s="56">
        <f t="shared" si="30"/>
        <v>49.125361807080239</v>
      </c>
      <c r="Q217" s="56">
        <v>27.901330599999998</v>
      </c>
      <c r="R217" s="11">
        <f t="shared" si="31"/>
        <v>7.265673896223598</v>
      </c>
      <c r="S217" s="35">
        <f t="shared" si="32"/>
        <v>15.082924052185133</v>
      </c>
      <c r="AF217" s="34"/>
    </row>
    <row r="218" spans="7:32" ht="18.5" x14ac:dyDescent="0.45">
      <c r="G218" s="59">
        <v>2009</v>
      </c>
      <c r="H218" s="59">
        <v>8</v>
      </c>
      <c r="I218" s="46">
        <f t="shared" si="34"/>
        <v>3</v>
      </c>
      <c r="J218" s="46">
        <f t="shared" si="34"/>
        <v>215</v>
      </c>
      <c r="K218" s="87">
        <v>33.1</v>
      </c>
      <c r="L218" s="87">
        <v>24.5</v>
      </c>
      <c r="M218" s="54">
        <f t="shared" si="28"/>
        <v>28.8</v>
      </c>
      <c r="N218" s="36">
        <v>17.5</v>
      </c>
      <c r="O218" s="55">
        <f t="shared" si="29"/>
        <v>60.170063742418471</v>
      </c>
      <c r="P218" s="56">
        <f t="shared" si="30"/>
        <v>41.397003854783918</v>
      </c>
      <c r="Q218" s="56">
        <v>28.232522299999996</v>
      </c>
      <c r="R218" s="11">
        <f t="shared" si="31"/>
        <v>7.7162024372906979</v>
      </c>
      <c r="S218" s="35">
        <f t="shared" si="32"/>
        <v>12.979721776774255</v>
      </c>
      <c r="AF218" s="34"/>
    </row>
    <row r="219" spans="7:32" ht="18.5" x14ac:dyDescent="0.45">
      <c r="G219" s="59">
        <v>2009</v>
      </c>
      <c r="H219" s="59">
        <v>8</v>
      </c>
      <c r="I219" s="46">
        <f t="shared" si="34"/>
        <v>4</v>
      </c>
      <c r="J219" s="46">
        <f t="shared" si="34"/>
        <v>216</v>
      </c>
      <c r="K219" s="87">
        <v>34.5</v>
      </c>
      <c r="L219" s="87">
        <v>21.1</v>
      </c>
      <c r="M219" s="54">
        <f t="shared" si="28"/>
        <v>27.8</v>
      </c>
      <c r="N219" s="36">
        <v>20.5</v>
      </c>
      <c r="O219" s="55">
        <f t="shared" si="29"/>
        <v>49.995552048137021</v>
      </c>
      <c r="P219" s="56">
        <f t="shared" si="30"/>
        <v>53.595231795602878</v>
      </c>
      <c r="Q219" s="56">
        <v>29.282203199999998</v>
      </c>
      <c r="R219" s="11">
        <f t="shared" si="31"/>
        <v>7.8313495526208001</v>
      </c>
      <c r="S219" s="35">
        <f t="shared" si="32"/>
        <v>15.937778737531143</v>
      </c>
      <c r="AF219" s="34"/>
    </row>
    <row r="220" spans="7:32" ht="18.5" x14ac:dyDescent="0.45">
      <c r="G220" s="59">
        <v>2009</v>
      </c>
      <c r="H220" s="59">
        <v>8</v>
      </c>
      <c r="I220" s="46">
        <f t="shared" si="34"/>
        <v>5</v>
      </c>
      <c r="J220" s="46">
        <f t="shared" si="34"/>
        <v>217</v>
      </c>
      <c r="K220" s="87">
        <v>36.5</v>
      </c>
      <c r="L220" s="87">
        <v>25.2</v>
      </c>
      <c r="M220" s="54">
        <f t="shared" si="28"/>
        <v>30.85</v>
      </c>
      <c r="N220" s="36">
        <v>19</v>
      </c>
      <c r="O220" s="55">
        <f t="shared" si="29"/>
        <v>53.666396646179763</v>
      </c>
      <c r="P220" s="56">
        <f t="shared" si="30"/>
        <v>48.514422568146507</v>
      </c>
      <c r="Q220" s="56">
        <v>28.864340599999998</v>
      </c>
      <c r="R220" s="11">
        <f t="shared" si="31"/>
        <v>8.2359272481643497</v>
      </c>
      <c r="S220" s="35">
        <f t="shared" si="32"/>
        <v>15.229629200273367</v>
      </c>
      <c r="AF220" s="34"/>
    </row>
    <row r="221" spans="7:32" ht="18.5" x14ac:dyDescent="0.45">
      <c r="G221" s="59">
        <v>2009</v>
      </c>
      <c r="H221" s="59">
        <v>8</v>
      </c>
      <c r="I221" s="46">
        <f t="shared" si="34"/>
        <v>6</v>
      </c>
      <c r="J221" s="46">
        <f t="shared" si="34"/>
        <v>218</v>
      </c>
      <c r="K221" s="87">
        <v>36.9</v>
      </c>
      <c r="L221" s="87">
        <v>28.2</v>
      </c>
      <c r="M221" s="54">
        <f t="shared" si="28"/>
        <v>32.549999999999997</v>
      </c>
      <c r="N221" s="36">
        <v>20</v>
      </c>
      <c r="O221" s="55">
        <f t="shared" si="29"/>
        <v>60.651020400299906</v>
      </c>
      <c r="P221" s="56">
        <f t="shared" si="30"/>
        <v>42.213110198608732</v>
      </c>
      <c r="Q221" s="56">
        <v>28.623169399999998</v>
      </c>
      <c r="R221" s="11">
        <f t="shared" si="31"/>
        <v>8.4525006375358469</v>
      </c>
      <c r="S221" s="35">
        <f t="shared" si="32"/>
        <v>13.430690505004097</v>
      </c>
      <c r="AF221" s="34"/>
    </row>
    <row r="222" spans="7:32" ht="18.5" x14ac:dyDescent="0.45">
      <c r="G222" s="59">
        <v>2009</v>
      </c>
      <c r="H222" s="59">
        <v>8</v>
      </c>
      <c r="I222" s="46">
        <f t="shared" si="34"/>
        <v>7</v>
      </c>
      <c r="J222" s="46">
        <f t="shared" si="34"/>
        <v>219</v>
      </c>
      <c r="K222" s="87">
        <v>32</v>
      </c>
      <c r="L222" s="87">
        <v>26.3</v>
      </c>
      <c r="M222" s="54">
        <f t="shared" si="28"/>
        <v>29.15</v>
      </c>
      <c r="N222" s="36">
        <v>22</v>
      </c>
      <c r="O222" s="55">
        <f t="shared" si="29"/>
        <v>74.427685278574188</v>
      </c>
      <c r="P222" s="56">
        <f t="shared" si="30"/>
        <v>33.939024487029826</v>
      </c>
      <c r="Q222" s="56">
        <v>28.430986099999998</v>
      </c>
      <c r="R222" s="11">
        <f t="shared" si="31"/>
        <v>7.8288060867216753</v>
      </c>
      <c r="S222" s="35">
        <f t="shared" si="32"/>
        <v>10.324049641854204</v>
      </c>
      <c r="AF222" s="34"/>
    </row>
    <row r="223" spans="7:32" ht="18.5" x14ac:dyDescent="0.45">
      <c r="G223" s="59">
        <v>2009</v>
      </c>
      <c r="H223" s="59">
        <v>8</v>
      </c>
      <c r="I223" s="46">
        <f t="shared" si="34"/>
        <v>8</v>
      </c>
      <c r="J223" s="46">
        <f t="shared" si="34"/>
        <v>220</v>
      </c>
      <c r="K223" s="87">
        <v>31</v>
      </c>
      <c r="L223" s="87">
        <v>22.5</v>
      </c>
      <c r="M223" s="54">
        <f t="shared" si="28"/>
        <v>26.75</v>
      </c>
      <c r="N223" s="36">
        <v>20.5</v>
      </c>
      <c r="O223" s="55">
        <f t="shared" si="29"/>
        <v>58.84628958323853</v>
      </c>
      <c r="P223" s="56">
        <f t="shared" si="30"/>
        <v>40.015476916602204</v>
      </c>
      <c r="Q223" s="56">
        <v>27.4503907</v>
      </c>
      <c r="R223" s="11">
        <f t="shared" si="31"/>
        <v>7.1723959218425239</v>
      </c>
      <c r="S223" s="35">
        <f t="shared" si="32"/>
        <v>11.887557536159767</v>
      </c>
      <c r="AF223" s="34"/>
    </row>
    <row r="224" spans="7:32" ht="18.5" x14ac:dyDescent="0.45">
      <c r="G224" s="59">
        <v>2009</v>
      </c>
      <c r="H224" s="59">
        <v>8</v>
      </c>
      <c r="I224" s="46">
        <f t="shared" si="34"/>
        <v>9</v>
      </c>
      <c r="J224" s="46">
        <f t="shared" si="34"/>
        <v>221</v>
      </c>
      <c r="K224" s="87">
        <v>32</v>
      </c>
      <c r="L224" s="87">
        <v>21.8</v>
      </c>
      <c r="M224" s="54">
        <f t="shared" si="28"/>
        <v>26.9</v>
      </c>
      <c r="N224" s="36">
        <v>24.5</v>
      </c>
      <c r="O224" s="55">
        <f t="shared" si="29"/>
        <v>54.381941705174562</v>
      </c>
      <c r="P224" s="56">
        <f t="shared" si="30"/>
        <v>44.375664431422436</v>
      </c>
      <c r="Q224" s="56">
        <v>27.789118999999999</v>
      </c>
      <c r="R224" s="11">
        <f t="shared" si="31"/>
        <v>7.2853482771945002</v>
      </c>
      <c r="S224" s="35">
        <f t="shared" si="32"/>
        <v>12.616457647030968</v>
      </c>
      <c r="AF224" s="34"/>
    </row>
    <row r="225" spans="7:32" ht="18.5" x14ac:dyDescent="0.45">
      <c r="G225" s="59">
        <v>2009</v>
      </c>
      <c r="H225" s="59">
        <v>8</v>
      </c>
      <c r="I225" s="46">
        <f t="shared" si="34"/>
        <v>10</v>
      </c>
      <c r="J225" s="46">
        <f t="shared" si="34"/>
        <v>222</v>
      </c>
      <c r="K225" s="87">
        <v>32.799999999999997</v>
      </c>
      <c r="L225" s="87">
        <v>20.7</v>
      </c>
      <c r="M225" s="54">
        <f t="shared" si="28"/>
        <v>26.75</v>
      </c>
      <c r="N225" s="36">
        <v>23.5</v>
      </c>
      <c r="O225" s="55">
        <f t="shared" si="29"/>
        <v>48.530034797194929</v>
      </c>
      <c r="P225" s="56">
        <f t="shared" si="30"/>
        <v>46.977073683684687</v>
      </c>
      <c r="Q225" s="56">
        <v>27.009918299999999</v>
      </c>
      <c r="R225" s="11">
        <f t="shared" si="31"/>
        <v>7.0573067604542228</v>
      </c>
      <c r="S225" s="35">
        <f t="shared" si="32"/>
        <v>13.435332890459771</v>
      </c>
      <c r="AF225" s="34"/>
    </row>
    <row r="226" spans="7:32" ht="18.5" x14ac:dyDescent="0.45">
      <c r="G226" s="59">
        <v>2009</v>
      </c>
      <c r="H226" s="59">
        <v>8</v>
      </c>
      <c r="I226" s="46">
        <f t="shared" si="34"/>
        <v>11</v>
      </c>
      <c r="J226" s="46">
        <f t="shared" si="34"/>
        <v>223</v>
      </c>
      <c r="K226" s="87">
        <v>31.2</v>
      </c>
      <c r="L226" s="87">
        <v>19</v>
      </c>
      <c r="M226" s="54">
        <f t="shared" si="28"/>
        <v>25.1</v>
      </c>
      <c r="N226" s="36">
        <v>25</v>
      </c>
      <c r="O226" s="55">
        <f t="shared" si="29"/>
        <v>48.159163072698377</v>
      </c>
      <c r="P226" s="56">
        <f t="shared" si="30"/>
        <v>47.003343158953612</v>
      </c>
      <c r="Q226" s="56">
        <v>26.914035999999996</v>
      </c>
      <c r="R226" s="11">
        <f t="shared" si="31"/>
        <v>6.7718002269059978</v>
      </c>
      <c r="S226" s="35">
        <f t="shared" si="32"/>
        <v>12.928234341425977</v>
      </c>
      <c r="AF226" s="34"/>
    </row>
    <row r="227" spans="7:32" ht="18.5" x14ac:dyDescent="0.45">
      <c r="G227" s="59">
        <v>2009</v>
      </c>
      <c r="H227" s="59">
        <v>8</v>
      </c>
      <c r="I227" s="46">
        <f t="shared" si="34"/>
        <v>12</v>
      </c>
      <c r="J227" s="46">
        <f t="shared" si="34"/>
        <v>224</v>
      </c>
      <c r="K227" s="87">
        <v>31.7</v>
      </c>
      <c r="L227" s="87">
        <v>19.100000000000001</v>
      </c>
      <c r="M227" s="54">
        <f t="shared" si="28"/>
        <v>25.4</v>
      </c>
      <c r="N227" s="36">
        <v>21.5</v>
      </c>
      <c r="O227" s="55">
        <f t="shared" si="29"/>
        <v>47.821315479303017</v>
      </c>
      <c r="P227" s="56">
        <f t="shared" si="30"/>
        <v>48.203886003137434</v>
      </c>
      <c r="Q227" s="56">
        <v>27.159812899999995</v>
      </c>
      <c r="R227" s="11">
        <f t="shared" si="31"/>
        <v>6.8814274748471993</v>
      </c>
      <c r="S227" s="35">
        <f t="shared" si="32"/>
        <v>13.793276078955923</v>
      </c>
      <c r="AF227" s="34"/>
    </row>
    <row r="228" spans="7:32" ht="18.5" x14ac:dyDescent="0.45">
      <c r="G228" s="59">
        <v>2009</v>
      </c>
      <c r="H228" s="59">
        <v>8</v>
      </c>
      <c r="I228" s="46">
        <f t="shared" si="34"/>
        <v>13</v>
      </c>
      <c r="J228" s="46">
        <f t="shared" si="34"/>
        <v>225</v>
      </c>
      <c r="K228" s="87">
        <v>32.9</v>
      </c>
      <c r="L228" s="87">
        <v>21.7</v>
      </c>
      <c r="M228" s="54">
        <f t="shared" si="28"/>
        <v>27.299999999999997</v>
      </c>
      <c r="N228" s="36">
        <v>22</v>
      </c>
      <c r="O228" s="55">
        <f t="shared" si="29"/>
        <v>49.777580003164879</v>
      </c>
      <c r="P228" s="56">
        <f t="shared" si="30"/>
        <v>44.60071168283573</v>
      </c>
      <c r="Q228" s="56">
        <v>26.654023299999999</v>
      </c>
      <c r="R228" s="11">
        <f t="shared" si="31"/>
        <v>7.0502956841179483</v>
      </c>
      <c r="S228" s="35">
        <f t="shared" si="32"/>
        <v>13.078035228382369</v>
      </c>
      <c r="AF228" s="34"/>
    </row>
    <row r="229" spans="7:32" ht="18.5" x14ac:dyDescent="0.45">
      <c r="G229" s="59">
        <v>2009</v>
      </c>
      <c r="H229" s="59">
        <v>8</v>
      </c>
      <c r="I229" s="46">
        <f t="shared" si="34"/>
        <v>14</v>
      </c>
      <c r="J229" s="46">
        <f t="shared" si="34"/>
        <v>226</v>
      </c>
      <c r="K229" s="87">
        <v>34</v>
      </c>
      <c r="L229" s="87">
        <v>24.2</v>
      </c>
      <c r="M229" s="54">
        <f t="shared" si="28"/>
        <v>29.1</v>
      </c>
      <c r="N229" s="36">
        <v>20.5</v>
      </c>
      <c r="O229" s="55">
        <f t="shared" si="29"/>
        <v>52.237269169264131</v>
      </c>
      <c r="P229" s="56">
        <f t="shared" si="30"/>
        <v>40.95401902870308</v>
      </c>
      <c r="Q229" s="56">
        <v>26.164562999999998</v>
      </c>
      <c r="R229" s="11">
        <f t="shared" si="31"/>
        <v>7.1970470975655001</v>
      </c>
      <c r="S229" s="35">
        <f t="shared" si="32"/>
        <v>12.515665538699087</v>
      </c>
      <c r="AF229" s="34"/>
    </row>
    <row r="230" spans="7:32" ht="18.5" x14ac:dyDescent="0.45">
      <c r="G230" s="59">
        <v>2009</v>
      </c>
      <c r="H230" s="59">
        <v>8</v>
      </c>
      <c r="I230" s="46">
        <f t="shared" si="34"/>
        <v>15</v>
      </c>
      <c r="J230" s="46">
        <f t="shared" si="34"/>
        <v>227</v>
      </c>
      <c r="K230" s="87">
        <v>35</v>
      </c>
      <c r="L230" s="87">
        <v>23.3</v>
      </c>
      <c r="M230" s="54">
        <f t="shared" si="28"/>
        <v>29.15</v>
      </c>
      <c r="N230" s="36">
        <v>19.5</v>
      </c>
      <c r="O230" s="55">
        <f t="shared" si="29"/>
        <v>43.60404762920043</v>
      </c>
      <c r="P230" s="56">
        <f t="shared" si="30"/>
        <v>40.813388580931601</v>
      </c>
      <c r="Q230" s="56">
        <v>23.863806499999999</v>
      </c>
      <c r="R230" s="11">
        <f t="shared" si="31"/>
        <v>6.5711795195013742</v>
      </c>
      <c r="S230" s="35">
        <f t="shared" si="32"/>
        <v>12.607505363732288</v>
      </c>
      <c r="AF230" s="34"/>
    </row>
    <row r="231" spans="7:32" ht="18.5" x14ac:dyDescent="0.45">
      <c r="G231" s="59">
        <v>2009</v>
      </c>
      <c r="H231" s="59">
        <v>8</v>
      </c>
      <c r="I231" s="46">
        <f t="shared" si="34"/>
        <v>16</v>
      </c>
      <c r="J231" s="46">
        <f t="shared" si="34"/>
        <v>228</v>
      </c>
      <c r="K231" s="87">
        <v>37.4</v>
      </c>
      <c r="L231" s="87">
        <v>24</v>
      </c>
      <c r="M231" s="54">
        <f t="shared" si="28"/>
        <v>30.7</v>
      </c>
      <c r="N231" s="36">
        <v>18</v>
      </c>
      <c r="O231" s="55">
        <f t="shared" si="29"/>
        <v>40.842282652913582</v>
      </c>
      <c r="P231" s="56">
        <f t="shared" si="30"/>
        <v>43.782927003923355</v>
      </c>
      <c r="Q231" s="56">
        <v>23.921168399999999</v>
      </c>
      <c r="R231" s="11">
        <f t="shared" si="31"/>
        <v>6.8044361543010004</v>
      </c>
      <c r="S231" s="35">
        <f t="shared" si="32"/>
        <v>13.920103132924829</v>
      </c>
      <c r="AF231" s="34"/>
    </row>
    <row r="232" spans="7:32" ht="18.5" x14ac:dyDescent="0.45">
      <c r="G232" s="59">
        <v>2009</v>
      </c>
      <c r="H232" s="59">
        <v>8</v>
      </c>
      <c r="I232" s="46">
        <f t="shared" si="34"/>
        <v>17</v>
      </c>
      <c r="J232" s="46">
        <f t="shared" si="34"/>
        <v>229</v>
      </c>
      <c r="K232" s="87">
        <v>38.200000000000003</v>
      </c>
      <c r="L232" s="87">
        <v>27</v>
      </c>
      <c r="M232" s="54">
        <f t="shared" si="28"/>
        <v>32.6</v>
      </c>
      <c r="N232" s="36">
        <v>19</v>
      </c>
      <c r="O232" s="55">
        <f t="shared" si="29"/>
        <v>45.656751108323945</v>
      </c>
      <c r="P232" s="56">
        <f t="shared" si="30"/>
        <v>40.908448993058265</v>
      </c>
      <c r="Q232" s="56">
        <v>24.4474743</v>
      </c>
      <c r="R232" s="11">
        <f t="shared" si="31"/>
        <v>7.226575613182801</v>
      </c>
      <c r="S232" s="35">
        <f t="shared" si="32"/>
        <v>13.171901223862102</v>
      </c>
      <c r="AF232" s="34"/>
    </row>
    <row r="233" spans="7:32" ht="18.5" x14ac:dyDescent="0.45">
      <c r="G233" s="59">
        <v>2009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87">
        <v>36.299999999999997</v>
      </c>
      <c r="L233" s="87">
        <v>26.5</v>
      </c>
      <c r="M233" s="54">
        <f t="shared" si="28"/>
        <v>31.4</v>
      </c>
      <c r="N233" s="36">
        <v>22.5</v>
      </c>
      <c r="O233" s="55">
        <f t="shared" si="29"/>
        <v>52.221386498209313</v>
      </c>
      <c r="P233" s="56">
        <f t="shared" si="30"/>
        <v>40.941567014596089</v>
      </c>
      <c r="Q233" s="56">
        <v>26.156607699999999</v>
      </c>
      <c r="R233" s="11">
        <f t="shared" si="31"/>
        <v>7.5476984046965994</v>
      </c>
      <c r="S233" s="35">
        <f t="shared" si="32"/>
        <v>12.573815932483878</v>
      </c>
      <c r="AF233" s="34"/>
    </row>
    <row r="234" spans="7:32" ht="18.5" x14ac:dyDescent="0.45">
      <c r="G234" s="59">
        <v>2009</v>
      </c>
      <c r="H234" s="59">
        <v>8</v>
      </c>
      <c r="I234" s="46">
        <f t="shared" si="35"/>
        <v>19</v>
      </c>
      <c r="J234" s="46">
        <f t="shared" si="35"/>
        <v>231</v>
      </c>
      <c r="K234" s="87">
        <v>39</v>
      </c>
      <c r="L234" s="87">
        <v>28</v>
      </c>
      <c r="M234" s="54">
        <f t="shared" si="28"/>
        <v>33.5</v>
      </c>
      <c r="N234" s="36">
        <v>19.5</v>
      </c>
      <c r="O234" s="55">
        <f t="shared" si="29"/>
        <v>51.407646184701434</v>
      </c>
      <c r="P234" s="56">
        <f t="shared" si="30"/>
        <v>45.238728642537261</v>
      </c>
      <c r="Q234" s="56">
        <v>27.279979799999996</v>
      </c>
      <c r="R234" s="11">
        <f t="shared" si="31"/>
        <v>8.2078502823350981</v>
      </c>
      <c r="S234" s="35">
        <f t="shared" si="32"/>
        <v>14.549820064433378</v>
      </c>
      <c r="AF234" s="34"/>
    </row>
    <row r="235" spans="7:32" ht="18.5" x14ac:dyDescent="0.45">
      <c r="G235" s="59">
        <v>2009</v>
      </c>
      <c r="H235" s="59">
        <v>8</v>
      </c>
      <c r="I235" s="46">
        <f t="shared" si="35"/>
        <v>20</v>
      </c>
      <c r="J235" s="46">
        <f t="shared" si="35"/>
        <v>232</v>
      </c>
      <c r="K235" s="87">
        <v>37</v>
      </c>
      <c r="L235" s="87">
        <v>26.4</v>
      </c>
      <c r="M235" s="54">
        <f t="shared" si="28"/>
        <v>31.7</v>
      </c>
      <c r="N235" s="36">
        <v>25</v>
      </c>
      <c r="O235" s="55">
        <f t="shared" si="29"/>
        <v>45.857305353795525</v>
      </c>
      <c r="P235" s="56">
        <f t="shared" si="30"/>
        <v>38.88699494001861</v>
      </c>
      <c r="Q235" s="56">
        <v>23.888091099999997</v>
      </c>
      <c r="R235" s="11">
        <f t="shared" si="31"/>
        <v>6.9351308879242497</v>
      </c>
      <c r="S235" s="35">
        <f t="shared" si="32"/>
        <v>11.70226010436784</v>
      </c>
      <c r="AF235" s="34"/>
    </row>
    <row r="236" spans="7:32" ht="18.5" x14ac:dyDescent="0.45">
      <c r="G236" s="59">
        <v>2009</v>
      </c>
      <c r="H236" s="59">
        <v>8</v>
      </c>
      <c r="I236" s="46">
        <f t="shared" si="35"/>
        <v>21</v>
      </c>
      <c r="J236" s="46">
        <f t="shared" si="35"/>
        <v>233</v>
      </c>
      <c r="K236" s="87">
        <v>34.700000000000003</v>
      </c>
      <c r="L236" s="87">
        <v>22.7</v>
      </c>
      <c r="M236" s="54">
        <f t="shared" si="28"/>
        <v>28.700000000000003</v>
      </c>
      <c r="N236" s="36">
        <v>24</v>
      </c>
      <c r="O236" s="55">
        <f t="shared" si="29"/>
        <v>45.321072010110996</v>
      </c>
      <c r="P236" s="56">
        <f t="shared" si="30"/>
        <v>43.508229129706571</v>
      </c>
      <c r="Q236" s="56">
        <v>25.119487800000002</v>
      </c>
      <c r="R236" s="11">
        <f t="shared" si="31"/>
        <v>6.8506495115354991</v>
      </c>
      <c r="S236" s="35">
        <f t="shared" si="32"/>
        <v>12.731609898147084</v>
      </c>
      <c r="AF236" s="34"/>
    </row>
    <row r="237" spans="7:32" ht="18.5" x14ac:dyDescent="0.45">
      <c r="G237" s="59">
        <v>2009</v>
      </c>
      <c r="H237" s="59">
        <v>8</v>
      </c>
      <c r="I237" s="46">
        <f t="shared" si="35"/>
        <v>22</v>
      </c>
      <c r="J237" s="46">
        <f t="shared" si="35"/>
        <v>234</v>
      </c>
      <c r="K237" s="87">
        <v>33.700000000000003</v>
      </c>
      <c r="L237" s="87">
        <v>21.3</v>
      </c>
      <c r="M237" s="54">
        <f t="shared" si="28"/>
        <v>27.5</v>
      </c>
      <c r="N237" s="36">
        <v>23</v>
      </c>
      <c r="O237" s="55">
        <f t="shared" si="29"/>
        <v>44.89695791329514</v>
      </c>
      <c r="P237" s="56">
        <f t="shared" si="30"/>
        <v>44.537782249988787</v>
      </c>
      <c r="Q237" s="56">
        <v>25.295760499999997</v>
      </c>
      <c r="R237" s="11">
        <f t="shared" si="31"/>
        <v>6.7206914805622482</v>
      </c>
      <c r="S237" s="35">
        <f t="shared" si="32"/>
        <v>12.960564314982177</v>
      </c>
      <c r="AF237" s="34"/>
    </row>
    <row r="238" spans="7:32" ht="18.5" x14ac:dyDescent="0.45">
      <c r="G238" s="59">
        <v>2009</v>
      </c>
      <c r="H238" s="59">
        <v>8</v>
      </c>
      <c r="I238" s="46">
        <f t="shared" si="35"/>
        <v>23</v>
      </c>
      <c r="J238" s="46">
        <f t="shared" si="35"/>
        <v>235</v>
      </c>
      <c r="K238" s="87">
        <v>36.200000000000003</v>
      </c>
      <c r="L238" s="87">
        <v>21</v>
      </c>
      <c r="M238" s="54">
        <f t="shared" si="28"/>
        <v>28.6</v>
      </c>
      <c r="N238" s="36">
        <v>23</v>
      </c>
      <c r="O238" s="55">
        <f t="shared" si="29"/>
        <v>39.317047374052393</v>
      </c>
      <c r="P238" s="56">
        <f t="shared" si="30"/>
        <v>47.809529606847718</v>
      </c>
      <c r="Q238" s="56">
        <v>24.525771199999998</v>
      </c>
      <c r="R238" s="11">
        <f t="shared" si="31"/>
        <v>6.6743452712832019</v>
      </c>
      <c r="S238" s="35">
        <f t="shared" si="32"/>
        <v>14.06084379454399</v>
      </c>
      <c r="AF238" s="34"/>
    </row>
    <row r="239" spans="7:32" ht="18.5" x14ac:dyDescent="0.45">
      <c r="G239" s="59">
        <v>2009</v>
      </c>
      <c r="H239" s="59">
        <v>8</v>
      </c>
      <c r="I239" s="46">
        <f t="shared" si="35"/>
        <v>24</v>
      </c>
      <c r="J239" s="46">
        <f t="shared" si="35"/>
        <v>236</v>
      </c>
      <c r="K239" s="87">
        <v>34.4</v>
      </c>
      <c r="L239" s="87">
        <v>20.100000000000001</v>
      </c>
      <c r="M239" s="54">
        <f t="shared" si="28"/>
        <v>27.25</v>
      </c>
      <c r="N239" s="36">
        <v>24.5</v>
      </c>
      <c r="O239" s="55">
        <f t="shared" si="29"/>
        <v>41.343691920440968</v>
      </c>
      <c r="P239" s="56">
        <f t="shared" si="30"/>
        <v>47.297183556984464</v>
      </c>
      <c r="Q239" s="56">
        <v>25.014812800000001</v>
      </c>
      <c r="R239" s="11">
        <f t="shared" si="31"/>
        <v>6.6093700620935998</v>
      </c>
      <c r="S239" s="35">
        <f t="shared" si="32"/>
        <v>13.471658921664686</v>
      </c>
      <c r="AF239" s="34"/>
    </row>
    <row r="240" spans="7:32" ht="18.5" x14ac:dyDescent="0.45">
      <c r="G240" s="59">
        <v>2009</v>
      </c>
      <c r="H240" s="59">
        <v>8</v>
      </c>
      <c r="I240" s="46">
        <f t="shared" si="35"/>
        <v>25</v>
      </c>
      <c r="J240" s="46">
        <f t="shared" si="35"/>
        <v>237</v>
      </c>
      <c r="K240" s="87">
        <v>33.299999999999997</v>
      </c>
      <c r="L240" s="87">
        <v>23.9</v>
      </c>
      <c r="M240" s="54">
        <f t="shared" si="28"/>
        <v>28.599999999999998</v>
      </c>
      <c r="N240" s="36">
        <v>29</v>
      </c>
      <c r="O240" s="55">
        <f t="shared" si="29"/>
        <v>40.517946986699016</v>
      </c>
      <c r="P240" s="56">
        <f t="shared" si="30"/>
        <v>30.469496133997655</v>
      </c>
      <c r="Q240" s="56">
        <v>19.876107699999999</v>
      </c>
      <c r="R240" s="11">
        <f t="shared" si="31"/>
        <v>5.4090044450471995</v>
      </c>
      <c r="S240" s="35">
        <f t="shared" si="32"/>
        <v>8.6072073518630798</v>
      </c>
      <c r="AF240" s="34"/>
    </row>
    <row r="241" spans="7:32" ht="18.5" x14ac:dyDescent="0.45">
      <c r="G241" s="59">
        <v>2009</v>
      </c>
      <c r="H241" s="59">
        <v>8</v>
      </c>
      <c r="I241" s="46">
        <f t="shared" si="35"/>
        <v>26</v>
      </c>
      <c r="J241" s="46">
        <f t="shared" si="35"/>
        <v>238</v>
      </c>
      <c r="K241" s="87">
        <v>34.200000000000003</v>
      </c>
      <c r="L241" s="87">
        <v>21.9</v>
      </c>
      <c r="M241" s="54">
        <f t="shared" si="28"/>
        <v>28.05</v>
      </c>
      <c r="N241" s="36">
        <v>23.5</v>
      </c>
      <c r="O241" s="55">
        <f t="shared" si="29"/>
        <v>40.716314384287024</v>
      </c>
      <c r="P241" s="56">
        <f t="shared" si="30"/>
        <v>40.064853354138442</v>
      </c>
      <c r="Q241" s="56">
        <v>22.847621599999997</v>
      </c>
      <c r="R241" s="11">
        <f t="shared" si="31"/>
        <v>6.143959636361398</v>
      </c>
      <c r="S241" s="35">
        <f t="shared" si="32"/>
        <v>11.738112290823924</v>
      </c>
      <c r="AF241" s="34"/>
    </row>
    <row r="242" spans="7:32" ht="18.5" x14ac:dyDescent="0.45">
      <c r="G242" s="59">
        <v>2009</v>
      </c>
      <c r="H242" s="59">
        <v>8</v>
      </c>
      <c r="I242" s="46">
        <f t="shared" si="35"/>
        <v>27</v>
      </c>
      <c r="J242" s="46">
        <f t="shared" si="35"/>
        <v>239</v>
      </c>
      <c r="K242" s="87">
        <v>32.6</v>
      </c>
      <c r="L242" s="87">
        <v>20.2</v>
      </c>
      <c r="M242" s="54">
        <f t="shared" si="28"/>
        <v>26.4</v>
      </c>
      <c r="N242" s="36">
        <v>22.5</v>
      </c>
      <c r="O242" s="55">
        <f t="shared" si="29"/>
        <v>36.268329620134999</v>
      </c>
      <c r="P242" s="56">
        <f t="shared" si="30"/>
        <v>35.97818298317393</v>
      </c>
      <c r="Q242" s="56">
        <v>20.434234799999999</v>
      </c>
      <c r="R242" s="11">
        <f t="shared" si="31"/>
        <v>5.2972279899083983</v>
      </c>
      <c r="S242" s="35">
        <f t="shared" si="32"/>
        <v>10.481754979155902</v>
      </c>
      <c r="AF242" s="34"/>
    </row>
    <row r="243" spans="7:32" ht="18.5" x14ac:dyDescent="0.45">
      <c r="G243" s="59">
        <v>2009</v>
      </c>
      <c r="H243" s="59">
        <v>8</v>
      </c>
      <c r="I243" s="46">
        <f t="shared" si="35"/>
        <v>28</v>
      </c>
      <c r="J243" s="46">
        <f t="shared" si="35"/>
        <v>240</v>
      </c>
      <c r="K243" s="87">
        <v>33.5</v>
      </c>
      <c r="L243" s="87">
        <v>23.3</v>
      </c>
      <c r="M243" s="54">
        <f t="shared" si="28"/>
        <v>28.4</v>
      </c>
      <c r="N243" s="36">
        <v>23.5</v>
      </c>
      <c r="O243" s="55">
        <f t="shared" si="29"/>
        <v>48.080945295459436</v>
      </c>
      <c r="P243" s="56">
        <f t="shared" si="30"/>
        <v>39.234051361094899</v>
      </c>
      <c r="Q243" s="56">
        <v>24.569315999999997</v>
      </c>
      <c r="R243" s="11">
        <f t="shared" si="31"/>
        <v>6.6573755713079983</v>
      </c>
      <c r="S243" s="35">
        <f t="shared" si="32"/>
        <v>11.55639746532823</v>
      </c>
      <c r="AF243" s="34"/>
    </row>
    <row r="244" spans="7:32" ht="18.5" x14ac:dyDescent="0.45">
      <c r="G244" s="59">
        <v>2009</v>
      </c>
      <c r="H244" s="59">
        <v>8</v>
      </c>
      <c r="I244" s="46">
        <f t="shared" si="35"/>
        <v>29</v>
      </c>
      <c r="J244" s="46">
        <f t="shared" si="35"/>
        <v>241</v>
      </c>
      <c r="K244" s="87">
        <v>33.200000000000003</v>
      </c>
      <c r="L244" s="87">
        <v>24.2</v>
      </c>
      <c r="M244" s="54">
        <f t="shared" si="28"/>
        <v>28.700000000000003</v>
      </c>
      <c r="N244" s="36">
        <v>22</v>
      </c>
      <c r="O244" s="55">
        <f t="shared" si="29"/>
        <v>50.656593958333318</v>
      </c>
      <c r="P244" s="56">
        <f t="shared" si="30"/>
        <v>36.472747650000002</v>
      </c>
      <c r="Q244" s="56">
        <v>24.315165099999998</v>
      </c>
      <c r="R244" s="11">
        <f t="shared" si="31"/>
        <v>6.6312926139847486</v>
      </c>
      <c r="S244" s="35">
        <f t="shared" si="32"/>
        <v>10.991530255809385</v>
      </c>
      <c r="AF244" s="34"/>
    </row>
    <row r="245" spans="7:32" ht="18.5" x14ac:dyDescent="0.45">
      <c r="G245" s="59">
        <v>2009</v>
      </c>
      <c r="H245" s="59">
        <v>8</v>
      </c>
      <c r="I245" s="46">
        <f t="shared" si="35"/>
        <v>30</v>
      </c>
      <c r="J245" s="46">
        <f t="shared" si="35"/>
        <v>242</v>
      </c>
      <c r="K245" s="87">
        <v>32</v>
      </c>
      <c r="L245" s="87">
        <v>24</v>
      </c>
      <c r="M245" s="54">
        <f t="shared" si="28"/>
        <v>28</v>
      </c>
      <c r="N245" s="36">
        <v>21</v>
      </c>
      <c r="O245" s="55">
        <f t="shared" si="29"/>
        <v>55.39665111190029</v>
      </c>
      <c r="P245" s="56">
        <f t="shared" si="30"/>
        <v>35.45385671161619</v>
      </c>
      <c r="Q245" s="56">
        <v>25.0696625</v>
      </c>
      <c r="R245" s="11">
        <f t="shared" si="31"/>
        <v>6.7341375317624976</v>
      </c>
      <c r="S245" s="35">
        <f t="shared" si="32"/>
        <v>10.718334534693032</v>
      </c>
      <c r="AF245" s="34"/>
    </row>
    <row r="246" spans="7:32" ht="18.5" x14ac:dyDescent="0.45">
      <c r="G246" s="59">
        <v>2009</v>
      </c>
      <c r="H246" s="60">
        <v>8</v>
      </c>
      <c r="I246" s="60">
        <f t="shared" si="35"/>
        <v>31</v>
      </c>
      <c r="J246" s="46">
        <f t="shared" si="35"/>
        <v>243</v>
      </c>
      <c r="K246" s="87">
        <v>33.6</v>
      </c>
      <c r="L246" s="87">
        <v>23</v>
      </c>
      <c r="M246" s="54">
        <f t="shared" si="28"/>
        <v>28.3</v>
      </c>
      <c r="N246" s="36">
        <v>18.5</v>
      </c>
      <c r="O246" s="55">
        <f t="shared" si="29"/>
        <v>45.950542298759686</v>
      </c>
      <c r="P246" s="56">
        <f t="shared" si="30"/>
        <v>38.966059869348214</v>
      </c>
      <c r="Q246" s="56">
        <v>23.9366603</v>
      </c>
      <c r="R246" s="49">
        <f t="shared" si="31"/>
        <v>6.4719104336029503</v>
      </c>
      <c r="S246" s="48">
        <f t="shared" si="32"/>
        <v>12.061616147551927</v>
      </c>
      <c r="AF246" s="34"/>
    </row>
    <row r="247" spans="7:32" ht="18.5" x14ac:dyDescent="0.45">
      <c r="G247" s="59">
        <v>2009</v>
      </c>
      <c r="H247" s="59">
        <v>9</v>
      </c>
      <c r="I247" s="46">
        <v>1</v>
      </c>
      <c r="J247" s="46">
        <f t="shared" si="35"/>
        <v>244</v>
      </c>
      <c r="K247" s="87">
        <v>32</v>
      </c>
      <c r="L247" s="87">
        <v>23</v>
      </c>
      <c r="M247" s="54">
        <f t="shared" si="28"/>
        <v>27.5</v>
      </c>
      <c r="N247" s="36">
        <v>21.5</v>
      </c>
      <c r="O247" s="55">
        <f t="shared" si="29"/>
        <v>50.151537083333338</v>
      </c>
      <c r="P247" s="56">
        <f t="shared" si="30"/>
        <v>36.109106700000005</v>
      </c>
      <c r="Q247" s="56">
        <v>24.072737800000002</v>
      </c>
      <c r="R247" s="11">
        <f t="shared" si="31"/>
        <v>6.3957533060241003</v>
      </c>
      <c r="S247" s="35">
        <f t="shared" si="32"/>
        <v>10.78193861674748</v>
      </c>
      <c r="AF247" s="34"/>
    </row>
    <row r="248" spans="7:32" ht="18.5" x14ac:dyDescent="0.45">
      <c r="G248" s="59">
        <v>2009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87">
        <v>32.6</v>
      </c>
      <c r="L248" s="87">
        <v>22.9</v>
      </c>
      <c r="M248" s="54">
        <f t="shared" si="28"/>
        <v>27.75</v>
      </c>
      <c r="N248" s="36">
        <v>22.5</v>
      </c>
      <c r="O248" s="55">
        <f t="shared" si="29"/>
        <v>49.622180779838359</v>
      </c>
      <c r="P248" s="56">
        <f t="shared" si="30"/>
        <v>38.506812285154581</v>
      </c>
      <c r="Q248" s="56">
        <v>24.7275846</v>
      </c>
      <c r="R248" s="11">
        <f t="shared" si="31"/>
        <v>6.6059927715784497</v>
      </c>
      <c r="S248" s="35">
        <f t="shared" si="32"/>
        <v>11.378553909472556</v>
      </c>
      <c r="AF248" s="34"/>
    </row>
    <row r="249" spans="7:32" ht="18.5" x14ac:dyDescent="0.45">
      <c r="G249" s="59">
        <v>2009</v>
      </c>
      <c r="H249" s="59">
        <v>9</v>
      </c>
      <c r="I249" s="46">
        <f t="shared" si="36"/>
        <v>3</v>
      </c>
      <c r="J249" s="46">
        <f t="shared" si="36"/>
        <v>246</v>
      </c>
      <c r="K249" s="87">
        <v>33.200000000000003</v>
      </c>
      <c r="L249" s="87">
        <v>22.8</v>
      </c>
      <c r="M249" s="54">
        <f t="shared" si="28"/>
        <v>28</v>
      </c>
      <c r="N249" s="36">
        <v>20.5</v>
      </c>
      <c r="O249" s="55">
        <f t="shared" si="29"/>
        <v>44.682150304116043</v>
      </c>
      <c r="P249" s="56">
        <f t="shared" si="30"/>
        <v>37.175549053024554</v>
      </c>
      <c r="Q249" s="56">
        <v>23.055296799999997</v>
      </c>
      <c r="R249" s="11">
        <f t="shared" si="31"/>
        <v>6.1930446605255991</v>
      </c>
      <c r="S249" s="35">
        <f t="shared" si="32"/>
        <v>11.266473121307374</v>
      </c>
      <c r="AF249" s="34"/>
    </row>
    <row r="250" spans="7:32" ht="18.5" x14ac:dyDescent="0.45">
      <c r="G250" s="59">
        <v>2009</v>
      </c>
      <c r="H250" s="59">
        <v>9</v>
      </c>
      <c r="I250" s="46">
        <f t="shared" si="36"/>
        <v>4</v>
      </c>
      <c r="J250" s="46">
        <f t="shared" si="36"/>
        <v>247</v>
      </c>
      <c r="K250" s="87">
        <v>35</v>
      </c>
      <c r="L250" s="87">
        <v>25</v>
      </c>
      <c r="M250" s="54">
        <f t="shared" si="28"/>
        <v>30</v>
      </c>
      <c r="N250" s="36">
        <v>23</v>
      </c>
      <c r="O250" s="55">
        <f t="shared" si="29"/>
        <v>48.658677869484386</v>
      </c>
      <c r="P250" s="56">
        <f t="shared" si="30"/>
        <v>38.926942295587509</v>
      </c>
      <c r="Q250" s="56">
        <v>24.61956</v>
      </c>
      <c r="R250" s="11">
        <f t="shared" si="31"/>
        <v>6.9020197873199987</v>
      </c>
      <c r="S250" s="35">
        <f t="shared" si="32"/>
        <v>11.746470998364916</v>
      </c>
      <c r="AF250" s="34"/>
    </row>
    <row r="251" spans="7:32" ht="18.5" x14ac:dyDescent="0.45">
      <c r="G251" s="59">
        <v>2009</v>
      </c>
      <c r="H251" s="59">
        <v>9</v>
      </c>
      <c r="I251" s="46">
        <f t="shared" si="36"/>
        <v>5</v>
      </c>
      <c r="J251" s="46">
        <f t="shared" si="36"/>
        <v>248</v>
      </c>
      <c r="K251" s="87">
        <v>34.6</v>
      </c>
      <c r="L251" s="87">
        <v>24.6</v>
      </c>
      <c r="M251" s="54">
        <f t="shared" si="28"/>
        <v>29.6</v>
      </c>
      <c r="N251" s="36">
        <v>25.5</v>
      </c>
      <c r="O251" s="55">
        <f t="shared" si="29"/>
        <v>45.262500761042816</v>
      </c>
      <c r="P251" s="56">
        <f t="shared" si="30"/>
        <v>36.210000608834257</v>
      </c>
      <c r="Q251" s="56">
        <v>22.901215199999999</v>
      </c>
      <c r="R251" s="11">
        <f t="shared" si="31"/>
        <v>6.3665607268151989</v>
      </c>
      <c r="S251" s="35">
        <f t="shared" si="32"/>
        <v>10.637782231883302</v>
      </c>
      <c r="AF251" s="34"/>
    </row>
    <row r="252" spans="7:32" ht="18.5" x14ac:dyDescent="0.45">
      <c r="G252" s="59">
        <v>2009</v>
      </c>
      <c r="H252" s="59">
        <v>9</v>
      </c>
      <c r="I252" s="46">
        <f t="shared" si="36"/>
        <v>6</v>
      </c>
      <c r="J252" s="46">
        <f t="shared" si="36"/>
        <v>249</v>
      </c>
      <c r="K252" s="87">
        <v>34.6</v>
      </c>
      <c r="L252" s="87">
        <v>24</v>
      </c>
      <c r="M252" s="54">
        <f t="shared" si="28"/>
        <v>29.3</v>
      </c>
      <c r="N252" s="36">
        <v>20.5</v>
      </c>
      <c r="O252" s="55">
        <f t="shared" si="29"/>
        <v>39.874065540750564</v>
      </c>
      <c r="P252" s="56">
        <f t="shared" si="30"/>
        <v>33.813207578556479</v>
      </c>
      <c r="Q252" s="56">
        <v>20.771288299999998</v>
      </c>
      <c r="R252" s="11">
        <f t="shared" si="31"/>
        <v>5.73789183692445</v>
      </c>
      <c r="S252" s="35">
        <f t="shared" si="32"/>
        <v>10.463666245206332</v>
      </c>
      <c r="AF252" s="34"/>
    </row>
    <row r="253" spans="7:32" ht="18.5" x14ac:dyDescent="0.45">
      <c r="G253" s="59">
        <v>2009</v>
      </c>
      <c r="H253" s="59">
        <v>9</v>
      </c>
      <c r="I253" s="46">
        <f t="shared" si="36"/>
        <v>7</v>
      </c>
      <c r="J253" s="46">
        <f t="shared" si="36"/>
        <v>250</v>
      </c>
      <c r="K253" s="87">
        <v>32.799999999999997</v>
      </c>
      <c r="L253" s="87">
        <v>23.6</v>
      </c>
      <c r="M253" s="54">
        <f t="shared" si="28"/>
        <v>28.2</v>
      </c>
      <c r="N253" s="36">
        <v>19</v>
      </c>
      <c r="O253" s="55">
        <f t="shared" si="29"/>
        <v>49.486081288512459</v>
      </c>
      <c r="P253" s="56">
        <f t="shared" si="30"/>
        <v>36.421755828345155</v>
      </c>
      <c r="Q253" s="56">
        <v>24.0157946</v>
      </c>
      <c r="R253" s="11">
        <f t="shared" si="31"/>
        <v>6.4792212251339985</v>
      </c>
      <c r="S253" s="35">
        <f t="shared" si="32"/>
        <v>11.24459216752339</v>
      </c>
      <c r="AF253" s="34"/>
    </row>
    <row r="254" spans="7:32" ht="18.5" x14ac:dyDescent="0.45">
      <c r="G254" s="59">
        <v>2009</v>
      </c>
      <c r="H254" s="59">
        <v>9</v>
      </c>
      <c r="I254" s="46">
        <f t="shared" si="36"/>
        <v>8</v>
      </c>
      <c r="J254" s="46">
        <f t="shared" si="36"/>
        <v>251</v>
      </c>
      <c r="K254" s="87">
        <v>30.4</v>
      </c>
      <c r="L254" s="87">
        <v>22</v>
      </c>
      <c r="M254" s="54">
        <f t="shared" si="28"/>
        <v>26.2</v>
      </c>
      <c r="N254" s="36">
        <v>17.5</v>
      </c>
      <c r="O254" s="55">
        <f t="shared" si="29"/>
        <v>53.147853314042315</v>
      </c>
      <c r="P254" s="56">
        <f t="shared" si="30"/>
        <v>35.71535742703643</v>
      </c>
      <c r="Q254" s="56">
        <v>24.645938099999999</v>
      </c>
      <c r="R254" s="11">
        <f t="shared" si="31"/>
        <v>6.3601307860859997</v>
      </c>
      <c r="S254" s="35">
        <f t="shared" si="32"/>
        <v>10.913019793618226</v>
      </c>
      <c r="AF254" s="34"/>
    </row>
    <row r="255" spans="7:32" ht="18.5" x14ac:dyDescent="0.45">
      <c r="G255" s="59">
        <v>2009</v>
      </c>
      <c r="H255" s="59">
        <v>9</v>
      </c>
      <c r="I255" s="46">
        <f t="shared" si="36"/>
        <v>9</v>
      </c>
      <c r="J255" s="46">
        <f t="shared" si="36"/>
        <v>252</v>
      </c>
      <c r="K255" s="87">
        <v>32</v>
      </c>
      <c r="L255" s="87">
        <v>22.7</v>
      </c>
      <c r="M255" s="54">
        <f t="shared" si="28"/>
        <v>27.35</v>
      </c>
      <c r="N255" s="36">
        <v>20</v>
      </c>
      <c r="O255" s="55">
        <f t="shared" si="29"/>
        <v>49.668098039572797</v>
      </c>
      <c r="P255" s="56">
        <f t="shared" si="30"/>
        <v>36.953064941442165</v>
      </c>
      <c r="Q255" s="56">
        <v>24.234774699999996</v>
      </c>
      <c r="R255" s="11">
        <f t="shared" si="31"/>
        <v>6.4174834557398253</v>
      </c>
      <c r="S255" s="35">
        <f t="shared" si="32"/>
        <v>11.166356083859585</v>
      </c>
      <c r="AF255" s="34"/>
    </row>
    <row r="256" spans="7:32" ht="18.5" x14ac:dyDescent="0.45">
      <c r="G256" s="59">
        <v>2009</v>
      </c>
      <c r="H256" s="59">
        <v>9</v>
      </c>
      <c r="I256" s="46">
        <f t="shared" si="36"/>
        <v>10</v>
      </c>
      <c r="J256" s="46">
        <f t="shared" si="36"/>
        <v>253</v>
      </c>
      <c r="K256" s="87">
        <v>27.8</v>
      </c>
      <c r="L256" s="87">
        <v>19</v>
      </c>
      <c r="M256" s="54">
        <f t="shared" si="28"/>
        <v>23.4</v>
      </c>
      <c r="N256" s="36">
        <v>25.5</v>
      </c>
      <c r="O256" s="55">
        <f t="shared" si="29"/>
        <v>47.272567523647204</v>
      </c>
      <c r="P256" s="56">
        <f t="shared" si="30"/>
        <v>33.279887536647635</v>
      </c>
      <c r="Q256" s="56">
        <v>22.437295599999999</v>
      </c>
      <c r="R256" s="11">
        <f t="shared" si="31"/>
        <v>5.4217032341928002</v>
      </c>
      <c r="S256" s="35">
        <f t="shared" si="32"/>
        <v>9.0201503035842894</v>
      </c>
      <c r="AF256" s="34"/>
    </row>
    <row r="257" spans="7:32" ht="18.5" x14ac:dyDescent="0.45">
      <c r="G257" s="59">
        <v>2009</v>
      </c>
      <c r="H257" s="59">
        <v>9</v>
      </c>
      <c r="I257" s="46">
        <f t="shared" si="36"/>
        <v>11</v>
      </c>
      <c r="J257" s="46">
        <f t="shared" si="36"/>
        <v>254</v>
      </c>
      <c r="K257" s="87">
        <v>30</v>
      </c>
      <c r="L257" s="87">
        <v>20</v>
      </c>
      <c r="M257" s="54">
        <f t="shared" si="28"/>
        <v>25</v>
      </c>
      <c r="N257" s="36">
        <v>21.5</v>
      </c>
      <c r="O257" s="55">
        <f t="shared" si="29"/>
        <v>42.692197130726179</v>
      </c>
      <c r="P257" s="56">
        <f t="shared" si="30"/>
        <v>34.153757704580947</v>
      </c>
      <c r="Q257" s="56">
        <v>21.600732999999998</v>
      </c>
      <c r="R257" s="11">
        <f t="shared" si="31"/>
        <v>5.4222591991259987</v>
      </c>
      <c r="S257" s="35">
        <f t="shared" si="32"/>
        <v>9.8812780491908843</v>
      </c>
      <c r="AF257" s="34"/>
    </row>
    <row r="258" spans="7:32" ht="18.5" x14ac:dyDescent="0.45">
      <c r="G258" s="59">
        <v>2009</v>
      </c>
      <c r="H258" s="59">
        <v>9</v>
      </c>
      <c r="I258" s="46">
        <f t="shared" si="36"/>
        <v>12</v>
      </c>
      <c r="J258" s="46">
        <f t="shared" si="36"/>
        <v>255</v>
      </c>
      <c r="K258" s="87">
        <v>30.2</v>
      </c>
      <c r="L258" s="87">
        <v>21.5</v>
      </c>
      <c r="M258" s="54">
        <f t="shared" si="28"/>
        <v>25.85</v>
      </c>
      <c r="N258" s="36">
        <v>19.5</v>
      </c>
      <c r="O258" s="55">
        <f t="shared" si="29"/>
        <v>27.518397644248299</v>
      </c>
      <c r="P258" s="56">
        <f t="shared" si="30"/>
        <v>19.152804760396815</v>
      </c>
      <c r="Q258" s="56">
        <v>12.9868179</v>
      </c>
      <c r="R258" s="11">
        <f t="shared" si="31"/>
        <v>3.3247195368297748</v>
      </c>
      <c r="S258" s="35">
        <f t="shared" si="32"/>
        <v>5.9828767975931836</v>
      </c>
      <c r="AF258" s="34"/>
    </row>
    <row r="259" spans="7:32" ht="18.5" x14ac:dyDescent="0.45">
      <c r="G259" s="59">
        <v>2009</v>
      </c>
      <c r="H259" s="59">
        <v>9</v>
      </c>
      <c r="I259" s="46">
        <f t="shared" si="36"/>
        <v>13</v>
      </c>
      <c r="J259" s="46">
        <f t="shared" si="36"/>
        <v>256</v>
      </c>
      <c r="K259" s="87">
        <v>28.3</v>
      </c>
      <c r="L259" s="87">
        <v>23.9</v>
      </c>
      <c r="M259" s="54">
        <f t="shared" si="28"/>
        <v>26.1</v>
      </c>
      <c r="N259" s="36">
        <v>17.5</v>
      </c>
      <c r="O259" s="55">
        <f t="shared" si="29"/>
        <v>62.538243791454931</v>
      </c>
      <c r="P259" s="56">
        <f t="shared" si="30"/>
        <v>22.013461814592148</v>
      </c>
      <c r="Q259" s="56">
        <v>20.989012299999999</v>
      </c>
      <c r="R259" s="11">
        <f t="shared" si="31"/>
        <v>5.4041144584240506</v>
      </c>
      <c r="S259" s="35">
        <f t="shared" si="32"/>
        <v>6.9480930580608868</v>
      </c>
      <c r="AF259" s="34"/>
    </row>
    <row r="260" spans="7:32" ht="18.5" x14ac:dyDescent="0.45">
      <c r="G260" s="59">
        <v>2009</v>
      </c>
      <c r="H260" s="59">
        <v>9</v>
      </c>
      <c r="I260" s="46">
        <f t="shared" si="36"/>
        <v>14</v>
      </c>
      <c r="J260" s="46">
        <f t="shared" si="36"/>
        <v>257</v>
      </c>
      <c r="K260" s="87">
        <v>28.6</v>
      </c>
      <c r="L260" s="87">
        <v>18.2</v>
      </c>
      <c r="M260" s="54">
        <f t="shared" si="28"/>
        <v>23.4</v>
      </c>
      <c r="N260" s="36">
        <v>17.5</v>
      </c>
      <c r="O260" s="55">
        <f t="shared" si="29"/>
        <v>42.968349972823496</v>
      </c>
      <c r="P260" s="56">
        <f t="shared" si="30"/>
        <v>35.749667177389156</v>
      </c>
      <c r="Q260" s="56">
        <v>22.171002399999999</v>
      </c>
      <c r="R260" s="11">
        <f t="shared" si="31"/>
        <v>5.3573566779312003</v>
      </c>
      <c r="S260" s="35">
        <f t="shared" si="32"/>
        <v>10.466933383459839</v>
      </c>
      <c r="AF260" s="34"/>
    </row>
    <row r="261" spans="7:32" ht="18.5" x14ac:dyDescent="0.45">
      <c r="G261" s="59">
        <v>2009</v>
      </c>
      <c r="H261" s="59">
        <v>9</v>
      </c>
      <c r="I261" s="46">
        <f t="shared" si="36"/>
        <v>15</v>
      </c>
      <c r="J261" s="46">
        <f t="shared" si="36"/>
        <v>258</v>
      </c>
      <c r="K261" s="87">
        <v>30.6</v>
      </c>
      <c r="L261" s="87">
        <v>22.1</v>
      </c>
      <c r="M261" s="54">
        <f t="shared" ref="M261:M324" si="37">(K261+L261)/2</f>
        <v>26.35</v>
      </c>
      <c r="N261" s="36">
        <v>17</v>
      </c>
      <c r="O261" s="55">
        <f t="shared" ref="O261:O324" si="38">((Q261)/(0.16*(K261-(L261))^0.5))</f>
        <v>46.028836901786953</v>
      </c>
      <c r="P261" s="56">
        <f t="shared" ref="P261:P324" si="39">0.16*((K261-L261)^1/2)*O261</f>
        <v>31.299609093215132</v>
      </c>
      <c r="Q261" s="56">
        <v>21.471354699999996</v>
      </c>
      <c r="R261" s="11">
        <f t="shared" ref="R261:R324" si="40">0.0023*0.408*O261*(K261-L261)^0.5*(M261+17.8)</f>
        <v>5.5597872181793244</v>
      </c>
      <c r="S261" s="35">
        <f t="shared" ref="S261:S324" si="41">0.31*(IF(N261&gt;50,1,(1+(50-N261)/70)))*(P261+2.09)*((M261/(M261+15)))</f>
        <v>9.7054867000955483</v>
      </c>
      <c r="AF261" s="34"/>
    </row>
    <row r="262" spans="7:32" ht="18.5" x14ac:dyDescent="0.45">
      <c r="G262" s="59">
        <v>2009</v>
      </c>
      <c r="H262" s="59">
        <v>9</v>
      </c>
      <c r="I262" s="46">
        <f t="shared" si="36"/>
        <v>16</v>
      </c>
      <c r="J262" s="46">
        <f t="shared" si="36"/>
        <v>259</v>
      </c>
      <c r="K262" s="87">
        <v>29.7</v>
      </c>
      <c r="L262" s="87">
        <v>20.7</v>
      </c>
      <c r="M262" s="54">
        <f t="shared" si="37"/>
        <v>25.2</v>
      </c>
      <c r="N262" s="36">
        <v>20.5</v>
      </c>
      <c r="O262" s="55">
        <f t="shared" si="38"/>
        <v>42.055798125000003</v>
      </c>
      <c r="P262" s="56">
        <f t="shared" si="39"/>
        <v>30.280174649999999</v>
      </c>
      <c r="Q262" s="56">
        <v>20.1867831</v>
      </c>
      <c r="R262" s="11">
        <f t="shared" si="40"/>
        <v>5.0910057639044997</v>
      </c>
      <c r="S262" s="35">
        <f t="shared" si="41"/>
        <v>8.941415257426117</v>
      </c>
      <c r="AF262" s="34"/>
    </row>
    <row r="263" spans="7:32" ht="18.5" x14ac:dyDescent="0.45">
      <c r="G263" s="59">
        <v>2009</v>
      </c>
      <c r="H263" s="59">
        <v>9</v>
      </c>
      <c r="I263" s="46">
        <f t="shared" si="36"/>
        <v>17</v>
      </c>
      <c r="J263" s="46">
        <f t="shared" si="36"/>
        <v>260</v>
      </c>
      <c r="K263" s="87">
        <v>27.2</v>
      </c>
      <c r="L263" s="87">
        <v>18.3</v>
      </c>
      <c r="M263" s="54">
        <f t="shared" si="37"/>
        <v>22.75</v>
      </c>
      <c r="N263" s="36">
        <v>24</v>
      </c>
      <c r="O263" s="55">
        <f t="shared" si="38"/>
        <v>43.654542058732233</v>
      </c>
      <c r="P263" s="56">
        <f t="shared" si="39"/>
        <v>31.082033945817344</v>
      </c>
      <c r="Q263" s="56">
        <v>20.837442899999999</v>
      </c>
      <c r="R263" s="11">
        <f t="shared" si="40"/>
        <v>4.9556804857746739</v>
      </c>
      <c r="S263" s="35">
        <f t="shared" si="41"/>
        <v>8.4990705251376255</v>
      </c>
      <c r="AF263" s="34"/>
    </row>
    <row r="264" spans="7:32" ht="18.5" x14ac:dyDescent="0.45">
      <c r="G264" s="59">
        <v>2009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87">
        <v>23.2</v>
      </c>
      <c r="L264" s="87">
        <v>19.2</v>
      </c>
      <c r="M264" s="54">
        <f t="shared" si="37"/>
        <v>21.2</v>
      </c>
      <c r="N264" s="36">
        <v>35.5</v>
      </c>
      <c r="O264" s="55">
        <f t="shared" si="38"/>
        <v>61.503104687499999</v>
      </c>
      <c r="P264" s="56">
        <f t="shared" si="39"/>
        <v>19.6809935</v>
      </c>
      <c r="Q264" s="56">
        <v>19.6809935</v>
      </c>
      <c r="R264" s="11">
        <f t="shared" si="40"/>
        <v>4.5017320482224994</v>
      </c>
      <c r="S264" s="35">
        <f t="shared" si="41"/>
        <v>4.7711810987880803</v>
      </c>
      <c r="AF264" s="34"/>
    </row>
    <row r="265" spans="7:32" ht="18.5" x14ac:dyDescent="0.45">
      <c r="G265" s="59">
        <v>2009</v>
      </c>
      <c r="H265" s="59">
        <v>9</v>
      </c>
      <c r="I265" s="46">
        <f t="shared" si="42"/>
        <v>19</v>
      </c>
      <c r="J265" s="46">
        <f t="shared" si="42"/>
        <v>262</v>
      </c>
      <c r="K265" s="87">
        <v>24.2</v>
      </c>
      <c r="L265" s="87">
        <v>16.5</v>
      </c>
      <c r="M265" s="54">
        <f t="shared" si="37"/>
        <v>20.350000000000001</v>
      </c>
      <c r="N265" s="36">
        <v>38.5</v>
      </c>
      <c r="O265" s="55">
        <f t="shared" si="38"/>
        <v>46.870840623394919</v>
      </c>
      <c r="P265" s="56">
        <f t="shared" si="39"/>
        <v>28.872437824011271</v>
      </c>
      <c r="Q265" s="56">
        <v>20.809808699999998</v>
      </c>
      <c r="R265" s="11">
        <f t="shared" si="40"/>
        <v>4.6561894941728248</v>
      </c>
      <c r="S265" s="35">
        <f t="shared" si="41"/>
        <v>6.4332644694043939</v>
      </c>
      <c r="AF265" s="34"/>
    </row>
    <row r="266" spans="7:32" ht="18.5" x14ac:dyDescent="0.45">
      <c r="G266" s="59">
        <v>2009</v>
      </c>
      <c r="H266" s="59">
        <v>9</v>
      </c>
      <c r="I266" s="46">
        <f t="shared" si="42"/>
        <v>20</v>
      </c>
      <c r="J266" s="46">
        <f t="shared" si="42"/>
        <v>263</v>
      </c>
      <c r="K266" s="87">
        <v>23</v>
      </c>
      <c r="L266" s="87">
        <v>14.8</v>
      </c>
      <c r="M266" s="54">
        <f t="shared" si="37"/>
        <v>18.899999999999999</v>
      </c>
      <c r="N266" s="36">
        <v>36.5</v>
      </c>
      <c r="O266" s="55">
        <f t="shared" si="38"/>
        <v>35.87693098376063</v>
      </c>
      <c r="P266" s="56">
        <f t="shared" si="39"/>
        <v>23.535266725346972</v>
      </c>
      <c r="Q266" s="56">
        <v>16.437743299999998</v>
      </c>
      <c r="R266" s="11">
        <f t="shared" si="40"/>
        <v>3.5381502754801493</v>
      </c>
      <c r="S266" s="35">
        <f t="shared" si="41"/>
        <v>5.2830002324517311</v>
      </c>
      <c r="AF266" s="34"/>
    </row>
    <row r="267" spans="7:32" ht="18.5" x14ac:dyDescent="0.45">
      <c r="G267" s="59">
        <v>2009</v>
      </c>
      <c r="H267" s="59">
        <v>9</v>
      </c>
      <c r="I267" s="46">
        <f t="shared" si="42"/>
        <v>21</v>
      </c>
      <c r="J267" s="46">
        <f t="shared" si="42"/>
        <v>264</v>
      </c>
      <c r="K267" s="87">
        <v>20</v>
      </c>
      <c r="L267" s="87">
        <v>14.1</v>
      </c>
      <c r="M267" s="54">
        <f t="shared" si="37"/>
        <v>17.05</v>
      </c>
      <c r="N267" s="36">
        <v>32</v>
      </c>
      <c r="O267" s="55">
        <f t="shared" si="38"/>
        <v>48.451679000708651</v>
      </c>
      <c r="P267" s="56">
        <f t="shared" si="39"/>
        <v>22.869192488334484</v>
      </c>
      <c r="Q267" s="56">
        <v>18.830195100000001</v>
      </c>
      <c r="R267" s="11">
        <f t="shared" si="40"/>
        <v>3.8488024350132743</v>
      </c>
      <c r="S267" s="35">
        <f t="shared" si="41"/>
        <v>5.1745573643610827</v>
      </c>
      <c r="AF267" s="34"/>
    </row>
    <row r="268" spans="7:32" ht="18.5" x14ac:dyDescent="0.45">
      <c r="G268" s="59">
        <v>2009</v>
      </c>
      <c r="H268" s="59">
        <v>9</v>
      </c>
      <c r="I268" s="46">
        <f t="shared" si="42"/>
        <v>22</v>
      </c>
      <c r="J268" s="46">
        <f t="shared" si="42"/>
        <v>265</v>
      </c>
      <c r="K268" s="87">
        <v>23.6</v>
      </c>
      <c r="L268" s="87">
        <v>13.5</v>
      </c>
      <c r="M268" s="54">
        <f t="shared" si="37"/>
        <v>18.55</v>
      </c>
      <c r="N268" s="36">
        <v>52.5</v>
      </c>
      <c r="O268" s="55">
        <f t="shared" si="38"/>
        <v>39.666692035654854</v>
      </c>
      <c r="P268" s="56">
        <f t="shared" si="39"/>
        <v>32.050687164809126</v>
      </c>
      <c r="Q268" s="56">
        <v>20.1700351</v>
      </c>
      <c r="R268" s="11">
        <f t="shared" si="40"/>
        <v>4.3001052505655233</v>
      </c>
      <c r="S268" s="35">
        <f t="shared" si="41"/>
        <v>5.8517443082335285</v>
      </c>
      <c r="AF268" s="34"/>
    </row>
    <row r="269" spans="7:32" ht="18.5" x14ac:dyDescent="0.45">
      <c r="G269" s="59">
        <v>2009</v>
      </c>
      <c r="H269" s="59">
        <v>9</v>
      </c>
      <c r="I269" s="46">
        <f t="shared" si="42"/>
        <v>23</v>
      </c>
      <c r="J269" s="46">
        <f t="shared" si="42"/>
        <v>266</v>
      </c>
      <c r="K269" s="87">
        <v>22.6</v>
      </c>
      <c r="L269" s="87">
        <v>18.100000000000001</v>
      </c>
      <c r="M269" s="54">
        <f t="shared" si="37"/>
        <v>20.350000000000001</v>
      </c>
      <c r="N269" s="36">
        <v>52.5</v>
      </c>
      <c r="O269" s="55">
        <f t="shared" si="38"/>
        <v>65.560028355561684</v>
      </c>
      <c r="P269" s="56">
        <f t="shared" si="39"/>
        <v>23.601610208002207</v>
      </c>
      <c r="Q269" s="56">
        <v>22.251811500000002</v>
      </c>
      <c r="R269" s="11">
        <f t="shared" si="40"/>
        <v>4.978837260172126</v>
      </c>
      <c r="S269" s="35">
        <f t="shared" si="41"/>
        <v>4.5848804242484276</v>
      </c>
      <c r="AF269" s="34"/>
    </row>
    <row r="270" spans="7:32" ht="18.5" x14ac:dyDescent="0.45">
      <c r="G270" s="59">
        <v>2009</v>
      </c>
      <c r="H270" s="59">
        <v>9</v>
      </c>
      <c r="I270" s="46">
        <f t="shared" si="42"/>
        <v>24</v>
      </c>
      <c r="J270" s="46">
        <f t="shared" si="42"/>
        <v>267</v>
      </c>
      <c r="K270" s="87">
        <v>26.2</v>
      </c>
      <c r="L270" s="87">
        <v>14.9</v>
      </c>
      <c r="M270" s="54">
        <f t="shared" si="37"/>
        <v>20.55</v>
      </c>
      <c r="N270" s="36">
        <v>42.5</v>
      </c>
      <c r="O270" s="55">
        <f t="shared" si="38"/>
        <v>37.68511699273138</v>
      </c>
      <c r="P270" s="56">
        <f t="shared" si="39"/>
        <v>34.067345761429166</v>
      </c>
      <c r="Q270" s="56">
        <v>20.268848299999998</v>
      </c>
      <c r="R270" s="11">
        <f t="shared" si="40"/>
        <v>4.5589250989688237</v>
      </c>
      <c r="S270" s="35">
        <f t="shared" si="41"/>
        <v>7.1735498356125387</v>
      </c>
      <c r="AF270" s="34"/>
    </row>
    <row r="271" spans="7:32" ht="18.5" x14ac:dyDescent="0.45">
      <c r="G271" s="59">
        <v>2009</v>
      </c>
      <c r="H271" s="59">
        <v>9</v>
      </c>
      <c r="I271" s="46">
        <f t="shared" si="42"/>
        <v>25</v>
      </c>
      <c r="J271" s="46">
        <f t="shared" si="42"/>
        <v>268</v>
      </c>
      <c r="K271" s="87">
        <v>27</v>
      </c>
      <c r="L271" s="87">
        <v>18.100000000000001</v>
      </c>
      <c r="M271" s="54">
        <f t="shared" si="37"/>
        <v>22.55</v>
      </c>
      <c r="N271" s="36">
        <v>31.5</v>
      </c>
      <c r="O271" s="55">
        <f t="shared" si="38"/>
        <v>35.749409480250605</v>
      </c>
      <c r="P271" s="56">
        <f t="shared" si="39"/>
        <v>25.453579549938425</v>
      </c>
      <c r="Q271" s="56">
        <v>17.064118499999999</v>
      </c>
      <c r="R271" s="11">
        <f t="shared" si="40"/>
        <v>4.0382705693508738</v>
      </c>
      <c r="S271" s="35">
        <f t="shared" si="41"/>
        <v>6.482819199802262</v>
      </c>
      <c r="AF271" s="34"/>
    </row>
    <row r="272" spans="7:32" ht="18.5" x14ac:dyDescent="0.45">
      <c r="G272" s="59">
        <v>2009</v>
      </c>
      <c r="H272" s="59">
        <v>9</v>
      </c>
      <c r="I272" s="46">
        <f t="shared" si="42"/>
        <v>26</v>
      </c>
      <c r="J272" s="46">
        <f t="shared" si="42"/>
        <v>269</v>
      </c>
      <c r="K272" s="87">
        <v>27.6</v>
      </c>
      <c r="L272" s="87">
        <v>19.7</v>
      </c>
      <c r="M272" s="54">
        <f t="shared" si="37"/>
        <v>23.65</v>
      </c>
      <c r="N272" s="36">
        <v>31</v>
      </c>
      <c r="O272" s="55">
        <f t="shared" si="38"/>
        <v>41.647386070045698</v>
      </c>
      <c r="P272" s="56">
        <f t="shared" si="39"/>
        <v>26.321147996268891</v>
      </c>
      <c r="Q272" s="56">
        <v>18.729288399999998</v>
      </c>
      <c r="R272" s="11">
        <f t="shared" si="40"/>
        <v>4.5531696095156997</v>
      </c>
      <c r="S272" s="35">
        <f t="shared" si="41"/>
        <v>6.852106267449062</v>
      </c>
      <c r="AF272" s="34"/>
    </row>
    <row r="273" spans="7:32" ht="18.5" x14ac:dyDescent="0.45">
      <c r="G273" s="59">
        <v>2009</v>
      </c>
      <c r="H273" s="59">
        <v>9</v>
      </c>
      <c r="I273" s="46">
        <f t="shared" si="42"/>
        <v>27</v>
      </c>
      <c r="J273" s="46">
        <f t="shared" si="42"/>
        <v>270</v>
      </c>
      <c r="K273" s="87">
        <v>26.1</v>
      </c>
      <c r="L273" s="87">
        <v>15.8</v>
      </c>
      <c r="M273" s="54">
        <f t="shared" si="37"/>
        <v>20.950000000000003</v>
      </c>
      <c r="N273" s="36">
        <v>36.5</v>
      </c>
      <c r="O273" s="55">
        <f t="shared" si="38"/>
        <v>39.080735969037562</v>
      </c>
      <c r="P273" s="56">
        <f t="shared" si="39"/>
        <v>32.202526438486956</v>
      </c>
      <c r="Q273" s="56">
        <v>20.067872300000001</v>
      </c>
      <c r="R273" s="11">
        <f t="shared" si="40"/>
        <v>4.5608002527806244</v>
      </c>
      <c r="S273" s="35">
        <f t="shared" si="41"/>
        <v>7.3898350414154272</v>
      </c>
      <c r="AF273" s="34"/>
    </row>
    <row r="274" spans="7:32" ht="18.5" x14ac:dyDescent="0.45">
      <c r="G274" s="59">
        <v>2009</v>
      </c>
      <c r="H274" s="59">
        <v>9</v>
      </c>
      <c r="I274" s="46">
        <f t="shared" si="42"/>
        <v>28</v>
      </c>
      <c r="J274" s="46">
        <f t="shared" si="42"/>
        <v>271</v>
      </c>
      <c r="K274" s="87">
        <v>18.5</v>
      </c>
      <c r="L274" s="87">
        <v>9.6</v>
      </c>
      <c r="M274" s="54">
        <f t="shared" si="37"/>
        <v>14.05</v>
      </c>
      <c r="N274" s="36">
        <v>44.5</v>
      </c>
      <c r="O274" s="55">
        <f t="shared" si="38"/>
        <v>41.565102888521047</v>
      </c>
      <c r="P274" s="56">
        <f t="shared" si="39"/>
        <v>29.594353256626988</v>
      </c>
      <c r="Q274" s="56">
        <v>19.840099500000001</v>
      </c>
      <c r="R274" s="11">
        <f t="shared" si="40"/>
        <v>3.7061355466248753</v>
      </c>
      <c r="S274" s="35">
        <f t="shared" si="41"/>
        <v>5.1237229633624457</v>
      </c>
      <c r="AF274" s="34"/>
    </row>
    <row r="275" spans="7:32" ht="18.5" x14ac:dyDescent="0.45">
      <c r="G275" s="59">
        <v>2009</v>
      </c>
      <c r="H275" s="59">
        <v>9</v>
      </c>
      <c r="I275" s="46">
        <f t="shared" si="42"/>
        <v>29</v>
      </c>
      <c r="J275" s="46">
        <f t="shared" si="42"/>
        <v>272</v>
      </c>
      <c r="K275" s="87">
        <v>20.7</v>
      </c>
      <c r="L275" s="87">
        <v>8.3000000000000007</v>
      </c>
      <c r="M275" s="54">
        <f t="shared" si="37"/>
        <v>14.5</v>
      </c>
      <c r="N275" s="36">
        <v>42</v>
      </c>
      <c r="O275" s="55">
        <f t="shared" si="38"/>
        <v>34.842982185264525</v>
      </c>
      <c r="P275" s="56">
        <f t="shared" si="39"/>
        <v>34.564238327782405</v>
      </c>
      <c r="Q275" s="56">
        <v>19.631168199999998</v>
      </c>
      <c r="R275" s="11">
        <f t="shared" si="40"/>
        <v>3.7189186882238987</v>
      </c>
      <c r="S275" s="35">
        <f t="shared" si="41"/>
        <v>6.2234104116725373</v>
      </c>
      <c r="AF275" s="34"/>
    </row>
    <row r="276" spans="7:32" ht="18.5" x14ac:dyDescent="0.45">
      <c r="G276" s="59">
        <v>2009</v>
      </c>
      <c r="H276" s="60">
        <v>9</v>
      </c>
      <c r="I276" s="60">
        <f t="shared" si="42"/>
        <v>30</v>
      </c>
      <c r="J276" s="46">
        <f t="shared" si="42"/>
        <v>273</v>
      </c>
      <c r="K276" s="87">
        <v>23.3</v>
      </c>
      <c r="L276" s="87">
        <v>14.8</v>
      </c>
      <c r="M276" s="54">
        <f t="shared" si="37"/>
        <v>19.05</v>
      </c>
      <c r="N276" s="36">
        <v>46.5</v>
      </c>
      <c r="O276" s="55">
        <f t="shared" si="38"/>
        <v>33.15483663497605</v>
      </c>
      <c r="P276" s="56">
        <f t="shared" si="39"/>
        <v>22.545288911783715</v>
      </c>
      <c r="Q276" s="56">
        <v>15.4659406</v>
      </c>
      <c r="R276" s="49">
        <f t="shared" si="40"/>
        <v>3.34258027866015</v>
      </c>
      <c r="S276" s="48">
        <f t="shared" si="41"/>
        <v>4.4862814567390803</v>
      </c>
      <c r="AF276" s="34"/>
    </row>
    <row r="277" spans="7:32" ht="18.5" x14ac:dyDescent="0.45">
      <c r="G277" s="59">
        <v>2009</v>
      </c>
      <c r="H277" s="59">
        <v>10</v>
      </c>
      <c r="I277" s="46">
        <v>1</v>
      </c>
      <c r="J277" s="46">
        <f t="shared" si="42"/>
        <v>274</v>
      </c>
      <c r="K277" s="87">
        <v>25.8</v>
      </c>
      <c r="L277" s="87">
        <v>16.100000000000001</v>
      </c>
      <c r="M277" s="54">
        <f t="shared" si="37"/>
        <v>20.950000000000003</v>
      </c>
      <c r="N277" s="36">
        <v>43.5</v>
      </c>
      <c r="O277" s="55">
        <f t="shared" si="38"/>
        <v>39.320986422413149</v>
      </c>
      <c r="P277" s="56">
        <f t="shared" si="39"/>
        <v>30.513085463792599</v>
      </c>
      <c r="Q277" s="56">
        <v>19.594322599999998</v>
      </c>
      <c r="R277" s="11">
        <f t="shared" si="40"/>
        <v>4.4531772043987488</v>
      </c>
      <c r="S277" s="35">
        <f t="shared" si="41"/>
        <v>6.4367838262117933</v>
      </c>
      <c r="AF277" s="34"/>
    </row>
    <row r="278" spans="7:32" ht="18.5" x14ac:dyDescent="0.45">
      <c r="G278" s="59">
        <v>2009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87">
        <v>27</v>
      </c>
      <c r="L278" s="87">
        <v>18.2</v>
      </c>
      <c r="M278" s="54">
        <f t="shared" si="37"/>
        <v>22.6</v>
      </c>
      <c r="N278" s="36">
        <v>34.5</v>
      </c>
      <c r="O278" s="55">
        <f t="shared" si="38"/>
        <v>36.475953469718753</v>
      </c>
      <c r="P278" s="56">
        <f t="shared" si="39"/>
        <v>25.679071242682006</v>
      </c>
      <c r="Q278" s="56">
        <v>17.312826300000001</v>
      </c>
      <c r="R278" s="11">
        <f t="shared" si="40"/>
        <v>4.1022049404798011</v>
      </c>
      <c r="S278" s="35">
        <f t="shared" si="41"/>
        <v>6.3199219879531459</v>
      </c>
      <c r="AF278" s="34"/>
    </row>
    <row r="279" spans="7:32" ht="18.5" x14ac:dyDescent="0.45">
      <c r="G279" s="59">
        <v>2009</v>
      </c>
      <c r="H279" s="59">
        <v>10</v>
      </c>
      <c r="I279" s="46">
        <f t="shared" si="43"/>
        <v>3</v>
      </c>
      <c r="J279" s="46">
        <f t="shared" si="42"/>
        <v>276</v>
      </c>
      <c r="K279" s="87">
        <v>28</v>
      </c>
      <c r="L279" s="87">
        <v>19.100000000000001</v>
      </c>
      <c r="M279" s="54">
        <f t="shared" si="37"/>
        <v>23.55</v>
      </c>
      <c r="N279" s="36">
        <v>30</v>
      </c>
      <c r="O279" s="55">
        <f t="shared" si="38"/>
        <v>40.654591612837081</v>
      </c>
      <c r="P279" s="56">
        <f t="shared" si="39"/>
        <v>28.946069228339997</v>
      </c>
      <c r="Q279" s="56">
        <v>19.405488900000002</v>
      </c>
      <c r="R279" s="11">
        <f t="shared" si="40"/>
        <v>4.7061755056779759</v>
      </c>
      <c r="S279" s="35">
        <f t="shared" si="41"/>
        <v>7.556825683207208</v>
      </c>
      <c r="AF279" s="34"/>
    </row>
    <row r="280" spans="7:32" ht="18.5" x14ac:dyDescent="0.45">
      <c r="G280" s="59">
        <v>2009</v>
      </c>
      <c r="H280" s="59">
        <v>10</v>
      </c>
      <c r="I280" s="46">
        <f t="shared" si="43"/>
        <v>4</v>
      </c>
      <c r="J280" s="46">
        <f t="shared" si="43"/>
        <v>277</v>
      </c>
      <c r="K280" s="87">
        <v>29.5</v>
      </c>
      <c r="L280" s="87">
        <v>20.100000000000001</v>
      </c>
      <c r="M280" s="54">
        <f t="shared" si="37"/>
        <v>24.8</v>
      </c>
      <c r="N280" s="36">
        <v>22.5</v>
      </c>
      <c r="O280" s="55">
        <f t="shared" si="38"/>
        <v>25.299497938378078</v>
      </c>
      <c r="P280" s="56">
        <f t="shared" si="39"/>
        <v>19.025222449660312</v>
      </c>
      <c r="Q280" s="56">
        <v>12.410686700000001</v>
      </c>
      <c r="R280" s="11">
        <f t="shared" si="40"/>
        <v>3.1007976613083006</v>
      </c>
      <c r="S280" s="35">
        <f t="shared" si="41"/>
        <v>5.6811013796900136</v>
      </c>
      <c r="AF280" s="34"/>
    </row>
    <row r="281" spans="7:32" ht="18.5" x14ac:dyDescent="0.45">
      <c r="G281" s="59">
        <v>2009</v>
      </c>
      <c r="H281" s="59">
        <v>10</v>
      </c>
      <c r="I281" s="46">
        <f t="shared" si="43"/>
        <v>5</v>
      </c>
      <c r="J281" s="46">
        <f t="shared" si="43"/>
        <v>278</v>
      </c>
      <c r="K281" s="87">
        <v>29.4</v>
      </c>
      <c r="L281" s="87">
        <v>21.6</v>
      </c>
      <c r="M281" s="54">
        <f t="shared" si="37"/>
        <v>25.5</v>
      </c>
      <c r="N281" s="36">
        <v>26.5</v>
      </c>
      <c r="O281" s="55">
        <f t="shared" si="38"/>
        <v>43.149398122375196</v>
      </c>
      <c r="P281" s="56">
        <f t="shared" si="39"/>
        <v>26.925224428362114</v>
      </c>
      <c r="Q281" s="56">
        <v>19.2815537</v>
      </c>
      <c r="R281" s="11">
        <f t="shared" si="40"/>
        <v>4.8966373291066487</v>
      </c>
      <c r="S281" s="35">
        <f t="shared" si="41"/>
        <v>7.5646067518271378</v>
      </c>
      <c r="AF281" s="34"/>
    </row>
    <row r="282" spans="7:32" ht="18.5" x14ac:dyDescent="0.45">
      <c r="G282" s="59">
        <v>2009</v>
      </c>
      <c r="H282" s="59">
        <v>10</v>
      </c>
      <c r="I282" s="46">
        <f t="shared" si="43"/>
        <v>6</v>
      </c>
      <c r="J282" s="46">
        <f t="shared" si="43"/>
        <v>279</v>
      </c>
      <c r="K282" s="87">
        <v>25.6</v>
      </c>
      <c r="L282" s="87">
        <v>18.600000000000001</v>
      </c>
      <c r="M282" s="54">
        <f t="shared" si="37"/>
        <v>22.1</v>
      </c>
      <c r="N282" s="36">
        <v>27</v>
      </c>
      <c r="O282" s="55">
        <f t="shared" si="38"/>
        <v>43.593955766987889</v>
      </c>
      <c r="P282" s="56">
        <f t="shared" si="39"/>
        <v>24.412615229513221</v>
      </c>
      <c r="Q282" s="56">
        <v>18.454202499999997</v>
      </c>
      <c r="R282" s="11">
        <f t="shared" si="40"/>
        <v>4.3185325167337503</v>
      </c>
      <c r="S282" s="35">
        <f t="shared" si="41"/>
        <v>6.5021007990672866</v>
      </c>
      <c r="AF282" s="34"/>
    </row>
    <row r="283" spans="7:32" ht="18.5" x14ac:dyDescent="0.45">
      <c r="G283" s="59">
        <v>2009</v>
      </c>
      <c r="H283" s="59">
        <v>10</v>
      </c>
      <c r="I283" s="46">
        <f t="shared" si="43"/>
        <v>7</v>
      </c>
      <c r="J283" s="46">
        <f t="shared" si="43"/>
        <v>280</v>
      </c>
      <c r="K283" s="87">
        <v>26</v>
      </c>
      <c r="L283" s="87">
        <v>15.7</v>
      </c>
      <c r="M283" s="54">
        <f t="shared" si="37"/>
        <v>20.85</v>
      </c>
      <c r="N283" s="36">
        <v>22</v>
      </c>
      <c r="O283" s="55">
        <f t="shared" si="38"/>
        <v>34.076699234659969</v>
      </c>
      <c r="P283" s="56">
        <f t="shared" si="39"/>
        <v>28.079200169359815</v>
      </c>
      <c r="Q283" s="56">
        <v>17.498310400000001</v>
      </c>
      <c r="R283" s="11">
        <f t="shared" si="40"/>
        <v>3.9665563726703992</v>
      </c>
      <c r="S283" s="35">
        <f t="shared" si="41"/>
        <v>7.6150090770577412</v>
      </c>
      <c r="AF283" s="34"/>
    </row>
    <row r="284" spans="7:32" ht="18.5" x14ac:dyDescent="0.45">
      <c r="G284" s="59">
        <v>2009</v>
      </c>
      <c r="H284" s="59">
        <v>10</v>
      </c>
      <c r="I284" s="46">
        <f t="shared" si="43"/>
        <v>8</v>
      </c>
      <c r="J284" s="46">
        <f t="shared" si="43"/>
        <v>281</v>
      </c>
      <c r="K284" s="87">
        <v>26</v>
      </c>
      <c r="L284" s="87">
        <v>16.899999999999999</v>
      </c>
      <c r="M284" s="54">
        <f t="shared" si="37"/>
        <v>21.45</v>
      </c>
      <c r="N284" s="36">
        <v>26</v>
      </c>
      <c r="O284" s="55">
        <f t="shared" si="38"/>
        <v>31.015213207394289</v>
      </c>
      <c r="P284" s="56">
        <f t="shared" si="39"/>
        <v>22.579075214983046</v>
      </c>
      <c r="Q284" s="56">
        <v>14.969781099999999</v>
      </c>
      <c r="R284" s="11">
        <f t="shared" si="40"/>
        <v>3.4460623214463744</v>
      </c>
      <c r="S284" s="35">
        <f t="shared" si="41"/>
        <v>6.0432998120128545</v>
      </c>
      <c r="AF284" s="34"/>
    </row>
    <row r="285" spans="7:32" ht="18.5" x14ac:dyDescent="0.45">
      <c r="G285" s="59">
        <v>2009</v>
      </c>
      <c r="H285" s="59">
        <v>10</v>
      </c>
      <c r="I285" s="46">
        <f t="shared" si="43"/>
        <v>9</v>
      </c>
      <c r="J285" s="46">
        <f t="shared" si="43"/>
        <v>282</v>
      </c>
      <c r="K285" s="87">
        <v>27</v>
      </c>
      <c r="L285" s="87">
        <v>19.3</v>
      </c>
      <c r="M285" s="54">
        <f t="shared" si="37"/>
        <v>23.15</v>
      </c>
      <c r="N285" s="36">
        <v>28</v>
      </c>
      <c r="O285" s="55">
        <f t="shared" si="38"/>
        <v>28.662309793904388</v>
      </c>
      <c r="P285" s="56">
        <f t="shared" si="39"/>
        <v>17.655982833045101</v>
      </c>
      <c r="Q285" s="56">
        <v>12.7255491</v>
      </c>
      <c r="R285" s="11">
        <f t="shared" si="40"/>
        <v>3.0563173970579252</v>
      </c>
      <c r="S285" s="35">
        <f t="shared" si="41"/>
        <v>4.8818753842816065</v>
      </c>
      <c r="AF285" s="34"/>
    </row>
    <row r="286" spans="7:32" ht="18.5" x14ac:dyDescent="0.45">
      <c r="G286" s="59">
        <v>2009</v>
      </c>
      <c r="H286" s="59">
        <v>10</v>
      </c>
      <c r="I286" s="46">
        <f t="shared" si="43"/>
        <v>10</v>
      </c>
      <c r="J286" s="46">
        <f t="shared" si="43"/>
        <v>283</v>
      </c>
      <c r="K286" s="87">
        <v>26</v>
      </c>
      <c r="L286" s="87">
        <v>17</v>
      </c>
      <c r="M286" s="54">
        <f t="shared" si="37"/>
        <v>21.5</v>
      </c>
      <c r="N286" s="36">
        <v>22</v>
      </c>
      <c r="O286" s="55">
        <f t="shared" si="38"/>
        <v>21.295256458333331</v>
      </c>
      <c r="P286" s="56">
        <f t="shared" si="39"/>
        <v>15.332584649999998</v>
      </c>
      <c r="Q286" s="56">
        <v>10.221723099999998</v>
      </c>
      <c r="R286" s="11">
        <f t="shared" si="40"/>
        <v>2.3560509550729494</v>
      </c>
      <c r="S286" s="35">
        <f t="shared" si="41"/>
        <v>4.4539763662780816</v>
      </c>
      <c r="AF286" s="34"/>
    </row>
    <row r="287" spans="7:32" ht="18.5" x14ac:dyDescent="0.45">
      <c r="G287" s="59">
        <v>2009</v>
      </c>
      <c r="H287" s="59">
        <v>10</v>
      </c>
      <c r="I287" s="46">
        <f t="shared" si="43"/>
        <v>11</v>
      </c>
      <c r="J287" s="46">
        <f t="shared" si="43"/>
        <v>284</v>
      </c>
      <c r="K287" s="87">
        <v>27</v>
      </c>
      <c r="L287" s="87">
        <v>16.7</v>
      </c>
      <c r="M287" s="54">
        <f t="shared" si="37"/>
        <v>21.85</v>
      </c>
      <c r="N287" s="36">
        <v>21</v>
      </c>
      <c r="O287" s="55">
        <f t="shared" si="38"/>
        <v>29.583910835373587</v>
      </c>
      <c r="P287" s="56">
        <f t="shared" si="39"/>
        <v>24.377142528347836</v>
      </c>
      <c r="Q287" s="56">
        <v>15.191273399999998</v>
      </c>
      <c r="R287" s="11">
        <f t="shared" si="40"/>
        <v>3.5326888531681493</v>
      </c>
      <c r="S287" s="35">
        <f t="shared" si="41"/>
        <v>6.8804976939952098</v>
      </c>
      <c r="AF287" s="34"/>
    </row>
    <row r="288" spans="7:32" ht="18.5" x14ac:dyDescent="0.45">
      <c r="G288" s="59">
        <v>2009</v>
      </c>
      <c r="H288" s="59">
        <v>10</v>
      </c>
      <c r="I288" s="46">
        <f t="shared" si="43"/>
        <v>12</v>
      </c>
      <c r="J288" s="46">
        <f t="shared" si="43"/>
        <v>285</v>
      </c>
      <c r="K288" s="87">
        <v>28.2</v>
      </c>
      <c r="L288" s="87">
        <v>18.899999999999999</v>
      </c>
      <c r="M288" s="54">
        <f t="shared" si="37"/>
        <v>23.549999999999997</v>
      </c>
      <c r="N288" s="36">
        <v>18</v>
      </c>
      <c r="O288" s="55">
        <f t="shared" si="38"/>
        <v>36.132316375879682</v>
      </c>
      <c r="P288" s="56">
        <f t="shared" si="39"/>
        <v>26.882443383654486</v>
      </c>
      <c r="Q288" s="56">
        <v>17.630200899999998</v>
      </c>
      <c r="R288" s="11">
        <f t="shared" si="40"/>
        <v>4.2756366543159734</v>
      </c>
      <c r="S288" s="35">
        <f t="shared" si="41"/>
        <v>7.9949449464820059</v>
      </c>
      <c r="AF288" s="34"/>
    </row>
    <row r="289" spans="7:32" ht="18.5" x14ac:dyDescent="0.45">
      <c r="G289" s="59">
        <v>2009</v>
      </c>
      <c r="H289" s="59">
        <v>10</v>
      </c>
      <c r="I289" s="46">
        <f t="shared" si="43"/>
        <v>13</v>
      </c>
      <c r="J289" s="46">
        <f t="shared" si="43"/>
        <v>286</v>
      </c>
      <c r="K289" s="87">
        <v>26.5</v>
      </c>
      <c r="L289" s="87">
        <v>20.399999999999999</v>
      </c>
      <c r="M289" s="54">
        <f t="shared" si="37"/>
        <v>23.45</v>
      </c>
      <c r="N289" s="36">
        <v>50.5</v>
      </c>
      <c r="O289" s="55">
        <f t="shared" si="38"/>
        <v>7.1699187990640212</v>
      </c>
      <c r="P289" s="56">
        <f t="shared" si="39"/>
        <v>3.4989203739432431</v>
      </c>
      <c r="Q289" s="56">
        <v>2.8333428999999999</v>
      </c>
      <c r="R289" s="11">
        <f t="shared" si="40"/>
        <v>0.68547418947562477</v>
      </c>
      <c r="S289" s="35">
        <f t="shared" si="41"/>
        <v>1.0566620717394122</v>
      </c>
      <c r="AF289" s="34"/>
    </row>
    <row r="290" spans="7:32" ht="18.5" x14ac:dyDescent="0.45">
      <c r="G290" s="59">
        <v>2009</v>
      </c>
      <c r="H290" s="59">
        <v>10</v>
      </c>
      <c r="I290" s="46">
        <f t="shared" si="43"/>
        <v>14</v>
      </c>
      <c r="J290" s="46">
        <f t="shared" si="43"/>
        <v>287</v>
      </c>
      <c r="K290" s="87">
        <v>24.2</v>
      </c>
      <c r="L290" s="87">
        <v>18.5</v>
      </c>
      <c r="M290" s="54">
        <f t="shared" si="37"/>
        <v>21.35</v>
      </c>
      <c r="N290" s="36">
        <v>56</v>
      </c>
      <c r="O290" s="55">
        <f t="shared" si="38"/>
        <v>5.7961150428272719</v>
      </c>
      <c r="P290" s="56">
        <f t="shared" si="39"/>
        <v>2.6430284595292357</v>
      </c>
      <c r="Q290" s="56">
        <v>2.2140855999999998</v>
      </c>
      <c r="R290" s="11">
        <f t="shared" si="40"/>
        <v>0.50838671152259995</v>
      </c>
      <c r="S290" s="35">
        <f t="shared" si="41"/>
        <v>0.86177575954317032</v>
      </c>
      <c r="AF290" s="34"/>
    </row>
    <row r="291" spans="7:32" ht="18.5" x14ac:dyDescent="0.45">
      <c r="G291" s="59">
        <v>2009</v>
      </c>
      <c r="H291" s="59">
        <v>10</v>
      </c>
      <c r="I291" s="46">
        <f t="shared" si="43"/>
        <v>15</v>
      </c>
      <c r="J291" s="46">
        <f t="shared" si="43"/>
        <v>288</v>
      </c>
      <c r="K291" s="87">
        <v>24.8</v>
      </c>
      <c r="L291" s="87">
        <v>0</v>
      </c>
      <c r="M291" s="54">
        <f t="shared" si="37"/>
        <v>12.4</v>
      </c>
      <c r="N291" s="36">
        <v>39</v>
      </c>
      <c r="O291" s="55">
        <f t="shared" si="38"/>
        <v>19.526879360478841</v>
      </c>
      <c r="P291" s="56">
        <f t="shared" si="39"/>
        <v>38.741328651190024</v>
      </c>
      <c r="Q291" s="56">
        <v>15.558892</v>
      </c>
      <c r="R291" s="11">
        <f t="shared" si="40"/>
        <v>2.7558376277160002</v>
      </c>
      <c r="S291" s="35">
        <f t="shared" si="41"/>
        <v>6.6284701846450096</v>
      </c>
      <c r="AF291" s="34"/>
    </row>
    <row r="292" spans="7:32" ht="18.5" x14ac:dyDescent="0.45">
      <c r="G292" s="59">
        <v>2009</v>
      </c>
      <c r="H292" s="59">
        <v>10</v>
      </c>
      <c r="I292" s="46">
        <f t="shared" si="43"/>
        <v>16</v>
      </c>
      <c r="J292" s="46">
        <f t="shared" si="43"/>
        <v>289</v>
      </c>
      <c r="K292" s="87">
        <v>29.5</v>
      </c>
      <c r="L292" s="87">
        <v>20.8</v>
      </c>
      <c r="M292" s="54">
        <f t="shared" si="37"/>
        <v>25.15</v>
      </c>
      <c r="N292" s="36">
        <v>40</v>
      </c>
      <c r="O292" s="55">
        <f t="shared" si="38"/>
        <v>37.342404386188562</v>
      </c>
      <c r="P292" s="56">
        <f t="shared" si="39"/>
        <v>25.990313452787237</v>
      </c>
      <c r="Q292" s="56">
        <v>17.623082999999998</v>
      </c>
      <c r="R292" s="11">
        <f t="shared" si="40"/>
        <v>4.4392854480952479</v>
      </c>
      <c r="S292" s="35">
        <f t="shared" si="41"/>
        <v>6.2317214398763401</v>
      </c>
      <c r="AF292" s="34"/>
    </row>
    <row r="293" spans="7:32" ht="18.5" x14ac:dyDescent="0.45">
      <c r="G293" s="59">
        <v>2009</v>
      </c>
      <c r="H293" s="59">
        <v>10</v>
      </c>
      <c r="I293" s="46">
        <f t="shared" si="43"/>
        <v>17</v>
      </c>
      <c r="J293" s="46">
        <f t="shared" si="43"/>
        <v>290</v>
      </c>
      <c r="K293" s="87">
        <v>30.5</v>
      </c>
      <c r="L293" s="87">
        <v>21.4</v>
      </c>
      <c r="M293" s="54">
        <f t="shared" si="37"/>
        <v>25.95</v>
      </c>
      <c r="N293" s="36">
        <v>33.5</v>
      </c>
      <c r="O293" s="55">
        <f t="shared" si="38"/>
        <v>2.1565692398842673</v>
      </c>
      <c r="P293" s="56">
        <f t="shared" si="39"/>
        <v>1.5699824066357468</v>
      </c>
      <c r="Q293" s="56">
        <v>1.0408881999999999</v>
      </c>
      <c r="R293" s="11">
        <f t="shared" si="40"/>
        <v>0.26708540656875002</v>
      </c>
      <c r="S293" s="35">
        <f t="shared" si="41"/>
        <v>0.88846886888912591</v>
      </c>
      <c r="AF293" s="34"/>
    </row>
    <row r="294" spans="7:32" ht="18.5" x14ac:dyDescent="0.45">
      <c r="G294" s="59">
        <v>2009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87">
        <v>25.1</v>
      </c>
      <c r="L294" s="87">
        <v>23.4</v>
      </c>
      <c r="M294" s="54">
        <f t="shared" si="37"/>
        <v>24.25</v>
      </c>
      <c r="N294" s="36">
        <v>31.5</v>
      </c>
      <c r="O294" s="55">
        <f t="shared" si="38"/>
        <v>55.322367689056072</v>
      </c>
      <c r="P294" s="56">
        <f t="shared" si="39"/>
        <v>7.5238420057116384</v>
      </c>
      <c r="Q294" s="56">
        <v>11.541046799999998</v>
      </c>
      <c r="R294" s="11">
        <f t="shared" si="40"/>
        <v>2.8462904702180989</v>
      </c>
      <c r="S294" s="35">
        <f t="shared" si="41"/>
        <v>2.3279625365231831</v>
      </c>
      <c r="AF294" s="34"/>
    </row>
    <row r="295" spans="7:32" ht="18.5" x14ac:dyDescent="0.45">
      <c r="G295" s="59">
        <v>2009</v>
      </c>
      <c r="H295" s="59">
        <v>10</v>
      </c>
      <c r="I295" s="46">
        <f t="shared" si="44"/>
        <v>19</v>
      </c>
      <c r="J295" s="46">
        <f t="shared" si="44"/>
        <v>292</v>
      </c>
      <c r="K295" s="87">
        <v>30.4</v>
      </c>
      <c r="L295" s="87">
        <v>21.7</v>
      </c>
      <c r="M295" s="54">
        <f t="shared" si="37"/>
        <v>26.049999999999997</v>
      </c>
      <c r="N295" s="36">
        <v>32</v>
      </c>
      <c r="O295" s="55">
        <f t="shared" si="38"/>
        <v>33.492827464552263</v>
      </c>
      <c r="P295" s="56">
        <f t="shared" si="39"/>
        <v>23.311007915328375</v>
      </c>
      <c r="Q295" s="56">
        <v>15.806343699999999</v>
      </c>
      <c r="R295" s="11">
        <f t="shared" si="40"/>
        <v>4.0650794243519242</v>
      </c>
      <c r="S295" s="35">
        <f t="shared" si="41"/>
        <v>6.281911908467241</v>
      </c>
      <c r="AF295" s="34"/>
    </row>
    <row r="296" spans="7:32" ht="18.5" x14ac:dyDescent="0.45">
      <c r="G296" s="59">
        <v>2009</v>
      </c>
      <c r="H296" s="59">
        <v>10</v>
      </c>
      <c r="I296" s="46">
        <f t="shared" si="44"/>
        <v>20</v>
      </c>
      <c r="J296" s="46">
        <f t="shared" si="44"/>
        <v>293</v>
      </c>
      <c r="K296" s="87">
        <v>29.4</v>
      </c>
      <c r="L296" s="87">
        <v>21.8</v>
      </c>
      <c r="M296" s="54">
        <f t="shared" si="37"/>
        <v>25.6</v>
      </c>
      <c r="N296" s="36">
        <v>43.5</v>
      </c>
      <c r="O296" s="55">
        <f t="shared" si="38"/>
        <v>37.415256886826811</v>
      </c>
      <c r="P296" s="56">
        <f t="shared" si="39"/>
        <v>22.748476187190697</v>
      </c>
      <c r="Q296" s="56">
        <v>16.503479200000001</v>
      </c>
      <c r="R296" s="11">
        <f t="shared" si="40"/>
        <v>4.2008120990472007</v>
      </c>
      <c r="S296" s="35">
        <f t="shared" si="41"/>
        <v>5.3059599743660169</v>
      </c>
      <c r="AF296" s="34"/>
    </row>
    <row r="297" spans="7:32" ht="18.5" x14ac:dyDescent="0.45">
      <c r="G297" s="59">
        <v>2009</v>
      </c>
      <c r="H297" s="59">
        <v>10</v>
      </c>
      <c r="I297" s="46">
        <f t="shared" si="44"/>
        <v>21</v>
      </c>
      <c r="J297" s="46">
        <f t="shared" si="44"/>
        <v>294</v>
      </c>
      <c r="K297" s="87">
        <v>28.2</v>
      </c>
      <c r="L297" s="87">
        <v>22</v>
      </c>
      <c r="M297" s="54">
        <f t="shared" si="37"/>
        <v>25.1</v>
      </c>
      <c r="N297" s="36">
        <v>43</v>
      </c>
      <c r="O297" s="55">
        <f t="shared" si="38"/>
        <v>31.253516599672754</v>
      </c>
      <c r="P297" s="56">
        <f t="shared" si="39"/>
        <v>15.501744233437684</v>
      </c>
      <c r="Q297" s="56">
        <v>12.4513006</v>
      </c>
      <c r="R297" s="11">
        <f t="shared" si="40"/>
        <v>3.1328530670151005</v>
      </c>
      <c r="S297" s="35">
        <f t="shared" si="41"/>
        <v>3.7548503258956729</v>
      </c>
      <c r="AF297" s="34"/>
    </row>
    <row r="298" spans="7:32" ht="18.5" x14ac:dyDescent="0.45">
      <c r="G298" s="59">
        <v>2009</v>
      </c>
      <c r="H298" s="59">
        <v>10</v>
      </c>
      <c r="I298" s="46">
        <f t="shared" si="44"/>
        <v>22</v>
      </c>
      <c r="J298" s="46">
        <f t="shared" si="44"/>
        <v>295</v>
      </c>
      <c r="K298" s="87">
        <v>26.8</v>
      </c>
      <c r="L298" s="87">
        <v>20.7</v>
      </c>
      <c r="M298" s="54">
        <f t="shared" si="37"/>
        <v>23.75</v>
      </c>
      <c r="N298" s="36">
        <v>41.5</v>
      </c>
      <c r="O298" s="55">
        <f t="shared" si="38"/>
        <v>31.839228596405178</v>
      </c>
      <c r="P298" s="56">
        <f t="shared" si="39"/>
        <v>15.53754355504573</v>
      </c>
      <c r="Q298" s="56">
        <v>12.581935</v>
      </c>
      <c r="R298" s="11">
        <f t="shared" si="40"/>
        <v>3.0661011766012489</v>
      </c>
      <c r="S298" s="35">
        <f t="shared" si="41"/>
        <v>3.7559258874786727</v>
      </c>
      <c r="AF298" s="34"/>
    </row>
    <row r="299" spans="7:32" ht="18.5" x14ac:dyDescent="0.45">
      <c r="G299" s="59">
        <v>2009</v>
      </c>
      <c r="H299" s="59">
        <v>10</v>
      </c>
      <c r="I299" s="46">
        <f t="shared" si="44"/>
        <v>23</v>
      </c>
      <c r="J299" s="46">
        <f t="shared" si="44"/>
        <v>296</v>
      </c>
      <c r="K299" s="87">
        <v>26.8</v>
      </c>
      <c r="L299" s="87">
        <v>19.7</v>
      </c>
      <c r="M299" s="54">
        <f t="shared" si="37"/>
        <v>23.25</v>
      </c>
      <c r="N299" s="36">
        <v>35.5</v>
      </c>
      <c r="O299" s="55">
        <f t="shared" si="38"/>
        <v>35.995771127321234</v>
      </c>
      <c r="P299" s="56">
        <f t="shared" si="39"/>
        <v>20.445598000318466</v>
      </c>
      <c r="Q299" s="56">
        <v>15.346192399999998</v>
      </c>
      <c r="R299" s="11">
        <f t="shared" si="40"/>
        <v>3.6947224263872989</v>
      </c>
      <c r="S299" s="35">
        <f t="shared" si="41"/>
        <v>5.1260279210556323</v>
      </c>
      <c r="AF299" s="34"/>
    </row>
    <row r="300" spans="7:32" ht="18.5" x14ac:dyDescent="0.45">
      <c r="G300" s="59">
        <v>2009</v>
      </c>
      <c r="H300" s="59">
        <v>10</v>
      </c>
      <c r="I300" s="46">
        <f t="shared" si="44"/>
        <v>24</v>
      </c>
      <c r="J300" s="46">
        <f t="shared" si="44"/>
        <v>297</v>
      </c>
      <c r="K300" s="87">
        <v>25.8</v>
      </c>
      <c r="L300" s="87">
        <v>18.8</v>
      </c>
      <c r="M300" s="54">
        <f t="shared" si="37"/>
        <v>22.3</v>
      </c>
      <c r="N300" s="36">
        <v>31</v>
      </c>
      <c r="O300" s="55">
        <f t="shared" si="38"/>
        <v>29.790274617037056</v>
      </c>
      <c r="P300" s="56">
        <f t="shared" si="39"/>
        <v>16.682553785540755</v>
      </c>
      <c r="Q300" s="56">
        <v>12.610825299999998</v>
      </c>
      <c r="R300" s="11">
        <f t="shared" si="40"/>
        <v>2.9658958644184499</v>
      </c>
      <c r="S300" s="35">
        <f t="shared" si="41"/>
        <v>4.4235714762276714</v>
      </c>
      <c r="AF300" s="34"/>
    </row>
    <row r="301" spans="7:32" ht="18.5" x14ac:dyDescent="0.45">
      <c r="G301" s="59">
        <v>2009</v>
      </c>
      <c r="H301" s="59">
        <v>10</v>
      </c>
      <c r="I301" s="46">
        <f t="shared" si="44"/>
        <v>25</v>
      </c>
      <c r="J301" s="46">
        <f t="shared" si="44"/>
        <v>298</v>
      </c>
      <c r="K301" s="87">
        <v>25.2</v>
      </c>
      <c r="L301" s="87">
        <v>17.3</v>
      </c>
      <c r="M301" s="54">
        <f t="shared" si="37"/>
        <v>21.25</v>
      </c>
      <c r="N301" s="36">
        <v>29.5</v>
      </c>
      <c r="O301" s="55">
        <f t="shared" si="38"/>
        <v>29.358558189813809</v>
      </c>
      <c r="P301" s="56">
        <f t="shared" si="39"/>
        <v>18.554608775962325</v>
      </c>
      <c r="Q301" s="56">
        <v>13.202867099999999</v>
      </c>
      <c r="R301" s="11">
        <f t="shared" si="40"/>
        <v>3.0238295468955743</v>
      </c>
      <c r="S301" s="35">
        <f t="shared" si="41"/>
        <v>4.8503135401791093</v>
      </c>
      <c r="AF301" s="34"/>
    </row>
    <row r="302" spans="7:32" ht="18.5" x14ac:dyDescent="0.45">
      <c r="G302" s="59">
        <v>2009</v>
      </c>
      <c r="H302" s="59">
        <v>10</v>
      </c>
      <c r="I302" s="46">
        <f t="shared" si="44"/>
        <v>26</v>
      </c>
      <c r="J302" s="46">
        <f t="shared" si="44"/>
        <v>299</v>
      </c>
      <c r="K302" s="87">
        <v>24.1</v>
      </c>
      <c r="L302" s="87">
        <v>17.2</v>
      </c>
      <c r="M302" s="54">
        <f t="shared" si="37"/>
        <v>20.65</v>
      </c>
      <c r="N302" s="36">
        <v>30.5</v>
      </c>
      <c r="O302" s="55">
        <f t="shared" si="38"/>
        <v>34.512301890482213</v>
      </c>
      <c r="P302" s="56">
        <f t="shared" si="39"/>
        <v>19.050790643546186</v>
      </c>
      <c r="Q302" s="56">
        <v>14.5050241</v>
      </c>
      <c r="R302" s="11">
        <f t="shared" si="40"/>
        <v>3.2710171060229252</v>
      </c>
      <c r="S302" s="35">
        <f t="shared" si="41"/>
        <v>4.8536497823150269</v>
      </c>
      <c r="AF302" s="34"/>
    </row>
    <row r="303" spans="7:32" ht="18.5" x14ac:dyDescent="0.45">
      <c r="G303" s="59">
        <v>2009</v>
      </c>
      <c r="H303" s="59">
        <v>10</v>
      </c>
      <c r="I303" s="46">
        <f t="shared" si="44"/>
        <v>27</v>
      </c>
      <c r="J303" s="46">
        <f t="shared" si="44"/>
        <v>300</v>
      </c>
      <c r="K303" s="87">
        <v>19.5</v>
      </c>
      <c r="L303" s="87">
        <v>13.2</v>
      </c>
      <c r="M303" s="54">
        <f t="shared" si="37"/>
        <v>16.350000000000001</v>
      </c>
      <c r="N303" s="36">
        <v>29</v>
      </c>
      <c r="O303" s="55">
        <f t="shared" si="38"/>
        <v>37.100492403014442</v>
      </c>
      <c r="P303" s="56">
        <f t="shared" si="39"/>
        <v>18.698648171119284</v>
      </c>
      <c r="Q303" s="56">
        <v>14.8994395</v>
      </c>
      <c r="R303" s="11">
        <f t="shared" si="40"/>
        <v>2.9842050125951252</v>
      </c>
      <c r="S303" s="35">
        <f t="shared" si="41"/>
        <v>4.3692964029318517</v>
      </c>
      <c r="AF303" s="34"/>
    </row>
    <row r="304" spans="7:32" ht="18.5" x14ac:dyDescent="0.45">
      <c r="G304" s="59">
        <v>2009</v>
      </c>
      <c r="H304" s="59">
        <v>10</v>
      </c>
      <c r="I304" s="46">
        <f t="shared" si="44"/>
        <v>28</v>
      </c>
      <c r="J304" s="46">
        <f t="shared" si="44"/>
        <v>301</v>
      </c>
      <c r="K304" s="87">
        <v>17.3</v>
      </c>
      <c r="L304" s="87">
        <v>11.9</v>
      </c>
      <c r="M304" s="54">
        <f t="shared" si="37"/>
        <v>14.600000000000001</v>
      </c>
      <c r="N304" s="36">
        <v>32</v>
      </c>
      <c r="O304" s="55">
        <f t="shared" si="38"/>
        <v>12.005604758718862</v>
      </c>
      <c r="P304" s="56">
        <f t="shared" si="39"/>
        <v>5.1864212557665486</v>
      </c>
      <c r="Q304" s="56">
        <v>4.4637606999999999</v>
      </c>
      <c r="R304" s="11">
        <f t="shared" si="40"/>
        <v>0.84823059077820018</v>
      </c>
      <c r="S304" s="35">
        <f t="shared" si="41"/>
        <v>1.3987023499598199</v>
      </c>
      <c r="AF304" s="34"/>
    </row>
    <row r="305" spans="7:32" ht="18.5" x14ac:dyDescent="0.45">
      <c r="G305" s="59">
        <v>2009</v>
      </c>
      <c r="H305" s="59">
        <v>10</v>
      </c>
      <c r="I305" s="46">
        <f t="shared" si="44"/>
        <v>29</v>
      </c>
      <c r="J305" s="46">
        <f t="shared" si="44"/>
        <v>302</v>
      </c>
      <c r="K305" s="87">
        <v>13.3</v>
      </c>
      <c r="L305" s="87">
        <v>12.3</v>
      </c>
      <c r="M305" s="54">
        <f t="shared" si="37"/>
        <v>12.8</v>
      </c>
      <c r="N305" s="36">
        <v>32</v>
      </c>
      <c r="O305" s="55">
        <f t="shared" si="38"/>
        <v>89.054873125</v>
      </c>
      <c r="P305" s="56">
        <f t="shared" si="39"/>
        <v>7.12438985</v>
      </c>
      <c r="Q305" s="56">
        <v>14.2487797</v>
      </c>
      <c r="R305" s="11">
        <f t="shared" si="40"/>
        <v>2.5572142439793</v>
      </c>
      <c r="S305" s="35">
        <f t="shared" si="41"/>
        <v>1.6534005680279547</v>
      </c>
      <c r="AF305" s="34"/>
    </row>
    <row r="306" spans="7:32" ht="18.5" x14ac:dyDescent="0.45">
      <c r="G306" s="59">
        <v>2009</v>
      </c>
      <c r="H306" s="59">
        <v>10</v>
      </c>
      <c r="I306" s="46">
        <f t="shared" si="44"/>
        <v>30</v>
      </c>
      <c r="J306" s="46">
        <f t="shared" si="44"/>
        <v>303</v>
      </c>
      <c r="K306" s="87">
        <v>12.7</v>
      </c>
      <c r="L306" s="87">
        <v>10.6</v>
      </c>
      <c r="M306" s="54">
        <f t="shared" si="37"/>
        <v>11.649999999999999</v>
      </c>
      <c r="N306" s="36">
        <v>34.5</v>
      </c>
      <c r="O306" s="55">
        <f t="shared" si="38"/>
        <v>54.838999352422981</v>
      </c>
      <c r="P306" s="56">
        <f t="shared" si="39"/>
        <v>9.2129518912070605</v>
      </c>
      <c r="Q306" s="56">
        <v>12.7150816</v>
      </c>
      <c r="R306" s="11">
        <f t="shared" si="40"/>
        <v>2.1962029330487995</v>
      </c>
      <c r="S306" s="35">
        <f t="shared" si="41"/>
        <v>1.8708990723991223</v>
      </c>
      <c r="AF306" s="34"/>
    </row>
    <row r="307" spans="7:32" ht="18.5" x14ac:dyDescent="0.45">
      <c r="G307" s="59">
        <v>2009</v>
      </c>
      <c r="H307" s="61">
        <v>10</v>
      </c>
      <c r="I307" s="60">
        <f t="shared" si="44"/>
        <v>31</v>
      </c>
      <c r="J307" s="46">
        <f t="shared" si="44"/>
        <v>304</v>
      </c>
      <c r="K307" s="87">
        <v>12.8</v>
      </c>
      <c r="L307" s="87">
        <v>11</v>
      </c>
      <c r="M307" s="54">
        <f t="shared" si="37"/>
        <v>11.9</v>
      </c>
      <c r="N307" s="36">
        <v>30</v>
      </c>
      <c r="O307" s="55">
        <f t="shared" si="38"/>
        <v>17.827601650661538</v>
      </c>
      <c r="P307" s="56">
        <f t="shared" si="39"/>
        <v>2.5671746376952629</v>
      </c>
      <c r="Q307" s="56">
        <v>3.826918</v>
      </c>
      <c r="R307" s="49">
        <f t="shared" si="40"/>
        <v>0.66661275987900004</v>
      </c>
      <c r="S307" s="48">
        <f t="shared" si="41"/>
        <v>0.82115164708507926</v>
      </c>
      <c r="AF307" s="34"/>
    </row>
    <row r="308" spans="7:32" ht="18.5" x14ac:dyDescent="0.45">
      <c r="G308" s="59">
        <v>2009</v>
      </c>
      <c r="H308" s="59">
        <v>11</v>
      </c>
      <c r="I308" s="46">
        <v>1</v>
      </c>
      <c r="J308" s="46">
        <f t="shared" si="44"/>
        <v>305</v>
      </c>
      <c r="K308" s="87">
        <v>12.4</v>
      </c>
      <c r="L308" s="87">
        <v>10</v>
      </c>
      <c r="M308" s="54">
        <f t="shared" si="37"/>
        <v>11.2</v>
      </c>
      <c r="N308" s="36">
        <v>62</v>
      </c>
      <c r="O308" s="55">
        <f t="shared" si="38"/>
        <v>23.518530398974207</v>
      </c>
      <c r="P308" s="56">
        <f t="shared" si="39"/>
        <v>4.5155578366030484</v>
      </c>
      <c r="Q308" s="56">
        <v>5.8295600999999992</v>
      </c>
      <c r="R308" s="11">
        <f t="shared" si="40"/>
        <v>0.9915207296084998</v>
      </c>
      <c r="S308" s="35">
        <f t="shared" si="41"/>
        <v>0.87536247361396125</v>
      </c>
      <c r="AF308" s="34"/>
    </row>
    <row r="309" spans="7:32" ht="18.5" x14ac:dyDescent="0.45">
      <c r="G309" s="59">
        <v>2009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87">
        <v>14.5</v>
      </c>
      <c r="L309" s="87">
        <v>10.1</v>
      </c>
      <c r="M309" s="54">
        <f t="shared" si="37"/>
        <v>12.3</v>
      </c>
      <c r="N309" s="36">
        <v>79.5</v>
      </c>
      <c r="O309" s="55">
        <f t="shared" si="38"/>
        <v>34.347442160552518</v>
      </c>
      <c r="P309" s="56">
        <f t="shared" si="39"/>
        <v>12.090299640514488</v>
      </c>
      <c r="Q309" s="56">
        <v>11.527648399999999</v>
      </c>
      <c r="R309" s="11">
        <f t="shared" si="40"/>
        <v>2.0350507017665995</v>
      </c>
      <c r="S309" s="35">
        <f t="shared" si="41"/>
        <v>1.9805671256147157</v>
      </c>
      <c r="AF309" s="34"/>
    </row>
    <row r="310" spans="7:32" ht="18.5" x14ac:dyDescent="0.45">
      <c r="G310" s="59">
        <v>2009</v>
      </c>
      <c r="H310" s="59">
        <v>11</v>
      </c>
      <c r="I310" s="46">
        <f t="shared" si="45"/>
        <v>3</v>
      </c>
      <c r="J310" s="46">
        <f t="shared" si="45"/>
        <v>307</v>
      </c>
      <c r="K310" s="87">
        <v>10.199999999999999</v>
      </c>
      <c r="L310" s="87">
        <v>6.6</v>
      </c>
      <c r="M310" s="54">
        <f t="shared" si="37"/>
        <v>8.3999999999999986</v>
      </c>
      <c r="N310" s="36">
        <v>74</v>
      </c>
      <c r="O310" s="55">
        <f t="shared" si="38"/>
        <v>49.632403112564212</v>
      </c>
      <c r="P310" s="56">
        <f t="shared" si="39"/>
        <v>14.294132096418492</v>
      </c>
      <c r="Q310" s="56">
        <v>15.0673382</v>
      </c>
      <c r="R310" s="11">
        <f t="shared" si="40"/>
        <v>2.3152923898265998</v>
      </c>
      <c r="S310" s="35">
        <f t="shared" si="41"/>
        <v>1.8232598281655443</v>
      </c>
      <c r="AF310" s="34"/>
    </row>
    <row r="311" spans="7:32" ht="18.5" x14ac:dyDescent="0.45">
      <c r="G311" s="59">
        <v>2009</v>
      </c>
      <c r="H311" s="59">
        <v>11</v>
      </c>
      <c r="I311" s="46">
        <f t="shared" si="45"/>
        <v>4</v>
      </c>
      <c r="J311" s="46">
        <f t="shared" si="45"/>
        <v>308</v>
      </c>
      <c r="K311" s="87">
        <v>12.4</v>
      </c>
      <c r="L311" s="87">
        <v>7.4</v>
      </c>
      <c r="M311" s="54">
        <f t="shared" si="37"/>
        <v>9.9</v>
      </c>
      <c r="N311" s="36">
        <v>76</v>
      </c>
      <c r="O311" s="55">
        <f t="shared" si="38"/>
        <v>40.091038276589437</v>
      </c>
      <c r="P311" s="56">
        <f t="shared" si="39"/>
        <v>16.036415310635775</v>
      </c>
      <c r="Q311" s="56">
        <v>14.343405899999999</v>
      </c>
      <c r="R311" s="11">
        <f t="shared" si="40"/>
        <v>2.33023689421695</v>
      </c>
      <c r="S311" s="35">
        <f t="shared" si="41"/>
        <v>2.2341352846723375</v>
      </c>
      <c r="AF311" s="34"/>
    </row>
    <row r="312" spans="7:32" ht="18.5" x14ac:dyDescent="0.45">
      <c r="G312" s="59">
        <v>2009</v>
      </c>
      <c r="H312" s="59">
        <v>11</v>
      </c>
      <c r="I312" s="46">
        <f t="shared" si="45"/>
        <v>5</v>
      </c>
      <c r="J312" s="46">
        <f t="shared" si="45"/>
        <v>309</v>
      </c>
      <c r="K312" s="87">
        <v>14.5</v>
      </c>
      <c r="L312" s="87">
        <v>10.3</v>
      </c>
      <c r="M312" s="54">
        <f t="shared" si="37"/>
        <v>12.4</v>
      </c>
      <c r="N312" s="36">
        <v>75</v>
      </c>
      <c r="O312" s="55">
        <f t="shared" si="38"/>
        <v>39.827920514730927</v>
      </c>
      <c r="P312" s="56">
        <f t="shared" si="39"/>
        <v>13.382181292949591</v>
      </c>
      <c r="Q312" s="56">
        <v>13.059671700000001</v>
      </c>
      <c r="R312" s="11">
        <f t="shared" si="40"/>
        <v>2.3131682305191004</v>
      </c>
      <c r="S312" s="35">
        <f t="shared" si="41"/>
        <v>2.1706228062079651</v>
      </c>
      <c r="AF312" s="34"/>
    </row>
    <row r="313" spans="7:32" ht="18.5" x14ac:dyDescent="0.45">
      <c r="G313" s="59">
        <v>2009</v>
      </c>
      <c r="H313" s="59">
        <v>11</v>
      </c>
      <c r="I313" s="46">
        <f t="shared" si="45"/>
        <v>6</v>
      </c>
      <c r="J313" s="46">
        <f t="shared" si="45"/>
        <v>310</v>
      </c>
      <c r="K313" s="87">
        <v>16.8</v>
      </c>
      <c r="L313" s="87">
        <v>11.2</v>
      </c>
      <c r="M313" s="54">
        <f t="shared" si="37"/>
        <v>14</v>
      </c>
      <c r="N313" s="36">
        <v>75</v>
      </c>
      <c r="O313" s="55">
        <f t="shared" si="38"/>
        <v>9.0368551828402151</v>
      </c>
      <c r="P313" s="56">
        <f t="shared" si="39"/>
        <v>4.0485111219124175</v>
      </c>
      <c r="Q313" s="56">
        <v>3.4216163999999996</v>
      </c>
      <c r="R313" s="11">
        <f t="shared" si="40"/>
        <v>0.6381554099147998</v>
      </c>
      <c r="S313" s="35">
        <f t="shared" si="41"/>
        <v>0.91865994031378939</v>
      </c>
      <c r="AF313" s="34"/>
    </row>
    <row r="314" spans="7:32" ht="18.5" x14ac:dyDescent="0.45">
      <c r="G314" s="59">
        <v>2009</v>
      </c>
      <c r="H314" s="59">
        <v>11</v>
      </c>
      <c r="I314" s="46">
        <f t="shared" si="45"/>
        <v>7</v>
      </c>
      <c r="J314" s="46">
        <f t="shared" si="45"/>
        <v>311</v>
      </c>
      <c r="K314" s="87">
        <v>19.899999999999999</v>
      </c>
      <c r="L314" s="87">
        <v>11.6</v>
      </c>
      <c r="M314" s="54">
        <f t="shared" si="37"/>
        <v>15.75</v>
      </c>
      <c r="N314" s="36">
        <v>66.5</v>
      </c>
      <c r="O314" s="55">
        <f t="shared" si="38"/>
        <v>20.547345888680972</v>
      </c>
      <c r="P314" s="56">
        <f t="shared" si="39"/>
        <v>13.643437670084165</v>
      </c>
      <c r="Q314" s="56">
        <v>9.4714127000000001</v>
      </c>
      <c r="R314" s="11">
        <f t="shared" si="40"/>
        <v>1.8636969805385244</v>
      </c>
      <c r="S314" s="35">
        <f t="shared" si="41"/>
        <v>2.4981629081036072</v>
      </c>
      <c r="AF314" s="34"/>
    </row>
    <row r="315" spans="7:32" ht="18.5" x14ac:dyDescent="0.45">
      <c r="G315" s="59">
        <v>2009</v>
      </c>
      <c r="H315" s="59">
        <v>11</v>
      </c>
      <c r="I315" s="46">
        <f t="shared" si="45"/>
        <v>8</v>
      </c>
      <c r="J315" s="46">
        <f t="shared" si="45"/>
        <v>312</v>
      </c>
      <c r="K315" s="87">
        <v>20.2</v>
      </c>
      <c r="L315" s="87">
        <v>13.2</v>
      </c>
      <c r="M315" s="54">
        <f t="shared" si="37"/>
        <v>16.7</v>
      </c>
      <c r="N315" s="36">
        <v>61</v>
      </c>
      <c r="O315" s="55">
        <f t="shared" si="38"/>
        <v>14.753203499044615</v>
      </c>
      <c r="P315" s="56">
        <f t="shared" si="39"/>
        <v>8.2617939594649847</v>
      </c>
      <c r="Q315" s="56">
        <v>6.2453291999999996</v>
      </c>
      <c r="R315" s="11">
        <f t="shared" si="40"/>
        <v>1.2636955236509999</v>
      </c>
      <c r="S315" s="35">
        <f t="shared" si="41"/>
        <v>1.6905753100362846</v>
      </c>
      <c r="AF315" s="34"/>
    </row>
    <row r="316" spans="7:32" ht="18.5" x14ac:dyDescent="0.45">
      <c r="G316" s="59">
        <v>2009</v>
      </c>
      <c r="H316" s="59">
        <v>11</v>
      </c>
      <c r="I316" s="46">
        <f t="shared" si="45"/>
        <v>9</v>
      </c>
      <c r="J316" s="46">
        <f t="shared" si="45"/>
        <v>313</v>
      </c>
      <c r="K316" s="87">
        <v>20.7</v>
      </c>
      <c r="L316" s="87">
        <v>14.2</v>
      </c>
      <c r="M316" s="54">
        <f t="shared" si="37"/>
        <v>17.45</v>
      </c>
      <c r="N316" s="36">
        <v>66.5</v>
      </c>
      <c r="O316" s="55">
        <f t="shared" si="38"/>
        <v>23.751424107546953</v>
      </c>
      <c r="P316" s="56">
        <f t="shared" si="39"/>
        <v>12.350740535924416</v>
      </c>
      <c r="Q316" s="56">
        <v>9.6887179999999997</v>
      </c>
      <c r="R316" s="11">
        <f t="shared" si="40"/>
        <v>2.0030576702174998</v>
      </c>
      <c r="S316" s="35">
        <f t="shared" si="41"/>
        <v>2.4073092736235164</v>
      </c>
      <c r="AF316" s="34"/>
    </row>
    <row r="317" spans="7:32" ht="18.5" x14ac:dyDescent="0.45">
      <c r="G317" s="59">
        <v>2009</v>
      </c>
      <c r="H317" s="59">
        <v>11</v>
      </c>
      <c r="I317" s="46">
        <f t="shared" si="45"/>
        <v>10</v>
      </c>
      <c r="J317" s="46">
        <f t="shared" si="45"/>
        <v>314</v>
      </c>
      <c r="K317" s="87">
        <v>18.3</v>
      </c>
      <c r="L317" s="87">
        <v>10.8</v>
      </c>
      <c r="M317" s="54">
        <f t="shared" si="37"/>
        <v>14.55</v>
      </c>
      <c r="N317" s="36">
        <v>69</v>
      </c>
      <c r="O317" s="55">
        <f t="shared" si="38"/>
        <v>25.752009035828252</v>
      </c>
      <c r="P317" s="56">
        <f t="shared" si="39"/>
        <v>15.451205421496951</v>
      </c>
      <c r="Q317" s="56">
        <v>11.283964999999998</v>
      </c>
      <c r="R317" s="11">
        <f t="shared" si="40"/>
        <v>2.1409377103537492</v>
      </c>
      <c r="S317" s="35">
        <f t="shared" si="41"/>
        <v>2.6774824722051438</v>
      </c>
      <c r="AF317" s="34"/>
    </row>
    <row r="318" spans="7:32" ht="18.5" x14ac:dyDescent="0.45">
      <c r="G318" s="59">
        <v>2009</v>
      </c>
      <c r="H318" s="59">
        <v>11</v>
      </c>
      <c r="I318" s="46">
        <f t="shared" si="45"/>
        <v>11</v>
      </c>
      <c r="J318" s="46">
        <f t="shared" si="45"/>
        <v>315</v>
      </c>
      <c r="K318" s="87">
        <v>20.9</v>
      </c>
      <c r="L318" s="87">
        <v>14</v>
      </c>
      <c r="M318" s="54">
        <f t="shared" si="37"/>
        <v>17.45</v>
      </c>
      <c r="N318" s="36">
        <v>62</v>
      </c>
      <c r="O318" s="55">
        <f t="shared" si="38"/>
        <v>31.247665072218499</v>
      </c>
      <c r="P318" s="56">
        <f t="shared" si="39"/>
        <v>17.248711119864609</v>
      </c>
      <c r="Q318" s="56">
        <v>13.132944200000001</v>
      </c>
      <c r="R318" s="11">
        <f t="shared" si="40"/>
        <v>2.7151213000882501</v>
      </c>
      <c r="S318" s="35">
        <f t="shared" si="41"/>
        <v>3.2238137997814356</v>
      </c>
      <c r="AF318" s="34"/>
    </row>
    <row r="319" spans="7:32" ht="18.5" x14ac:dyDescent="0.45">
      <c r="G319" s="59">
        <v>2009</v>
      </c>
      <c r="H319" s="59">
        <v>11</v>
      </c>
      <c r="I319" s="46">
        <f t="shared" si="45"/>
        <v>12</v>
      </c>
      <c r="J319" s="46">
        <f t="shared" si="45"/>
        <v>316</v>
      </c>
      <c r="K319" s="87">
        <v>18.7</v>
      </c>
      <c r="L319" s="87">
        <v>13.7</v>
      </c>
      <c r="M319" s="54">
        <f t="shared" si="37"/>
        <v>16.2</v>
      </c>
      <c r="N319" s="36">
        <v>54.5</v>
      </c>
      <c r="O319" s="55">
        <f t="shared" si="38"/>
        <v>37.950555776432324</v>
      </c>
      <c r="P319" s="56">
        <f t="shared" si="39"/>
        <v>15.18022231057293</v>
      </c>
      <c r="Q319" s="56">
        <v>13.577603599999998</v>
      </c>
      <c r="R319" s="11">
        <f t="shared" si="40"/>
        <v>2.7075099338759991</v>
      </c>
      <c r="S319" s="35">
        <f t="shared" si="41"/>
        <v>2.7798415526826044</v>
      </c>
      <c r="AF319" s="34"/>
    </row>
    <row r="320" spans="7:32" ht="18.5" x14ac:dyDescent="0.45">
      <c r="G320" s="59">
        <v>2009</v>
      </c>
      <c r="H320" s="59">
        <v>11</v>
      </c>
      <c r="I320" s="46">
        <f t="shared" si="45"/>
        <v>13</v>
      </c>
      <c r="J320" s="46">
        <f t="shared" si="45"/>
        <v>317</v>
      </c>
      <c r="K320" s="87">
        <v>18.399999999999999</v>
      </c>
      <c r="L320" s="87">
        <v>13.1</v>
      </c>
      <c r="M320" s="54">
        <f t="shared" si="37"/>
        <v>15.75</v>
      </c>
      <c r="N320" s="36">
        <v>52.5</v>
      </c>
      <c r="O320" s="55">
        <f t="shared" si="38"/>
        <v>37.365532145324117</v>
      </c>
      <c r="P320" s="56">
        <f t="shared" si="39"/>
        <v>15.842985629617424</v>
      </c>
      <c r="Q320" s="56">
        <v>13.763506400000001</v>
      </c>
      <c r="R320" s="11">
        <f t="shared" si="40"/>
        <v>2.7082554769577993</v>
      </c>
      <c r="S320" s="35">
        <f t="shared" si="41"/>
        <v>2.8474082060685224</v>
      </c>
      <c r="AF320" s="34"/>
    </row>
    <row r="321" spans="7:32" ht="18.5" x14ac:dyDescent="0.45">
      <c r="G321" s="59">
        <v>2009</v>
      </c>
      <c r="H321" s="59">
        <v>11</v>
      </c>
      <c r="I321" s="46">
        <f t="shared" si="45"/>
        <v>14</v>
      </c>
      <c r="J321" s="46">
        <f t="shared" si="45"/>
        <v>318</v>
      </c>
      <c r="K321" s="87">
        <v>15.1</v>
      </c>
      <c r="L321" s="87">
        <v>10.3</v>
      </c>
      <c r="M321" s="54">
        <f t="shared" si="37"/>
        <v>12.7</v>
      </c>
      <c r="N321" s="36">
        <v>73</v>
      </c>
      <c r="O321" s="55">
        <f t="shared" si="38"/>
        <v>35.646704900986016</v>
      </c>
      <c r="P321" s="56">
        <f t="shared" si="39"/>
        <v>13.688334681978626</v>
      </c>
      <c r="Q321" s="56">
        <v>12.495682799999999</v>
      </c>
      <c r="R321" s="11">
        <f t="shared" si="40"/>
        <v>2.2352589784709997</v>
      </c>
      <c r="S321" s="35">
        <f t="shared" si="41"/>
        <v>2.2425741387346512</v>
      </c>
      <c r="AF321" s="34"/>
    </row>
    <row r="322" spans="7:32" ht="18.5" x14ac:dyDescent="0.45">
      <c r="G322" s="59">
        <v>2009</v>
      </c>
      <c r="H322" s="59">
        <v>11</v>
      </c>
      <c r="I322" s="46">
        <f t="shared" si="45"/>
        <v>15</v>
      </c>
      <c r="J322" s="46">
        <f t="shared" si="45"/>
        <v>319</v>
      </c>
      <c r="K322" s="87">
        <v>13.2</v>
      </c>
      <c r="L322" s="87">
        <v>8.6</v>
      </c>
      <c r="M322" s="54">
        <f t="shared" si="37"/>
        <v>10.899999999999999</v>
      </c>
      <c r="N322" s="36">
        <v>67.5</v>
      </c>
      <c r="O322" s="55">
        <f t="shared" si="38"/>
        <v>34.142737168473644</v>
      </c>
      <c r="P322" s="56">
        <f t="shared" si="39"/>
        <v>12.564527277998302</v>
      </c>
      <c r="Q322" s="56">
        <v>11.716482099999999</v>
      </c>
      <c r="R322" s="11">
        <f t="shared" si="40"/>
        <v>1.9721827077235492</v>
      </c>
      <c r="S322" s="35">
        <f t="shared" si="41"/>
        <v>1.9118782885079637</v>
      </c>
      <c r="AF322" s="34"/>
    </row>
    <row r="323" spans="7:32" ht="18.5" x14ac:dyDescent="0.45">
      <c r="G323" s="59">
        <v>2009</v>
      </c>
      <c r="H323" s="59">
        <v>11</v>
      </c>
      <c r="I323" s="46">
        <f t="shared" si="45"/>
        <v>16</v>
      </c>
      <c r="J323" s="46">
        <f t="shared" si="45"/>
        <v>320</v>
      </c>
      <c r="K323" s="87">
        <v>11.2</v>
      </c>
      <c r="L323" s="87">
        <v>7.7</v>
      </c>
      <c r="M323" s="54">
        <f t="shared" si="37"/>
        <v>9.4499999999999993</v>
      </c>
      <c r="N323" s="36">
        <v>58</v>
      </c>
      <c r="O323" s="55">
        <f t="shared" si="38"/>
        <v>41.93817773232707</v>
      </c>
      <c r="P323" s="56">
        <f t="shared" si="39"/>
        <v>11.742689765051576</v>
      </c>
      <c r="Q323" s="56">
        <v>12.553463399999998</v>
      </c>
      <c r="R323" s="11">
        <f t="shared" si="40"/>
        <v>2.0063102124172496</v>
      </c>
      <c r="S323" s="35">
        <f t="shared" si="41"/>
        <v>1.6573768779844003</v>
      </c>
      <c r="AF323" s="34"/>
    </row>
    <row r="324" spans="7:32" ht="18.5" x14ac:dyDescent="0.45">
      <c r="G324" s="59">
        <v>2009</v>
      </c>
      <c r="H324" s="59">
        <v>11</v>
      </c>
      <c r="I324" s="46">
        <f t="shared" si="45"/>
        <v>17</v>
      </c>
      <c r="J324" s="46">
        <f t="shared" si="45"/>
        <v>321</v>
      </c>
      <c r="K324" s="87">
        <v>9.1</v>
      </c>
      <c r="L324" s="87">
        <v>5.6</v>
      </c>
      <c r="M324" s="54">
        <f t="shared" si="37"/>
        <v>7.35</v>
      </c>
      <c r="N324" s="36">
        <v>55.5</v>
      </c>
      <c r="O324" s="55">
        <f t="shared" si="38"/>
        <v>39.989679247198261</v>
      </c>
      <c r="P324" s="56">
        <f t="shared" si="39"/>
        <v>11.197110189215515</v>
      </c>
      <c r="Q324" s="56">
        <v>11.970214299999999</v>
      </c>
      <c r="R324" s="11">
        <f t="shared" si="40"/>
        <v>1.7656634677679244</v>
      </c>
      <c r="S324" s="35">
        <f t="shared" si="41"/>
        <v>1.3545718374106286</v>
      </c>
      <c r="AF324" s="34"/>
    </row>
    <row r="325" spans="7:32" ht="18.5" x14ac:dyDescent="0.45">
      <c r="G325" s="59">
        <v>2009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87">
        <v>11.3</v>
      </c>
      <c r="L325" s="87">
        <v>6.4</v>
      </c>
      <c r="M325" s="54">
        <f t="shared" ref="M325:M368" si="47">(K325+L325)/2</f>
        <v>8.8500000000000014</v>
      </c>
      <c r="N325" s="36">
        <v>71.5</v>
      </c>
      <c r="O325" s="55">
        <f t="shared" ref="O325:O368" si="48">((Q325)/(0.16*(K325-(L325))^0.5))</f>
        <v>31.156449350103525</v>
      </c>
      <c r="P325" s="56">
        <f t="shared" ref="P325:P368" si="49">0.16*((K325-L325)^1/2)*O325</f>
        <v>12.213328145240583</v>
      </c>
      <c r="Q325" s="56">
        <v>11.034838499999999</v>
      </c>
      <c r="R325" s="11">
        <f t="shared" ref="R325:R368" si="50">0.0023*0.408*O325*(K325-L325)^0.5*(M325+17.8)</f>
        <v>1.7247700859366248</v>
      </c>
      <c r="S325" s="35">
        <f t="shared" ref="S325:S368" si="51">0.31*(IF(N325&gt;50,1,(1+(50-N325)/70)))*(P325+2.09)*((M325/(M325+15)))</f>
        <v>1.6453325268959138</v>
      </c>
      <c r="AF325" s="34"/>
    </row>
    <row r="326" spans="7:32" ht="18.5" x14ac:dyDescent="0.45">
      <c r="G326" s="59">
        <v>2009</v>
      </c>
      <c r="H326" s="59">
        <v>11</v>
      </c>
      <c r="I326" s="46">
        <f t="shared" si="46"/>
        <v>19</v>
      </c>
      <c r="J326" s="46">
        <f t="shared" si="46"/>
        <v>323</v>
      </c>
      <c r="K326" s="87">
        <v>10.6</v>
      </c>
      <c r="L326" s="87">
        <v>4.4000000000000004</v>
      </c>
      <c r="M326" s="54">
        <f t="shared" si="47"/>
        <v>7.5</v>
      </c>
      <c r="N326" s="36">
        <v>67.5</v>
      </c>
      <c r="O326" s="55">
        <f t="shared" si="48"/>
        <v>7.0088675164172969</v>
      </c>
      <c r="P326" s="56">
        <f t="shared" si="49"/>
        <v>3.4763982881429789</v>
      </c>
      <c r="Q326" s="56">
        <v>2.7923102999999996</v>
      </c>
      <c r="R326" s="11">
        <f t="shared" si="50"/>
        <v>0.41433556771034991</v>
      </c>
      <c r="S326" s="35">
        <f t="shared" si="51"/>
        <v>0.5751944897747745</v>
      </c>
      <c r="AF326" s="34"/>
    </row>
    <row r="327" spans="7:32" ht="18.5" x14ac:dyDescent="0.45">
      <c r="G327" s="59">
        <v>2009</v>
      </c>
      <c r="H327" s="59">
        <v>11</v>
      </c>
      <c r="I327" s="46">
        <f t="shared" si="46"/>
        <v>20</v>
      </c>
      <c r="J327" s="46">
        <f t="shared" si="46"/>
        <v>324</v>
      </c>
      <c r="K327" s="87">
        <v>10.9</v>
      </c>
      <c r="L327" s="87">
        <v>5.2</v>
      </c>
      <c r="M327" s="54">
        <f t="shared" si="47"/>
        <v>8.0500000000000007</v>
      </c>
      <c r="N327" s="36">
        <v>73.5</v>
      </c>
      <c r="O327" s="55">
        <f t="shared" si="48"/>
        <v>22.743832666162238</v>
      </c>
      <c r="P327" s="56">
        <f t="shared" si="49"/>
        <v>10.371187695769981</v>
      </c>
      <c r="Q327" s="56">
        <v>8.6880249999999997</v>
      </c>
      <c r="R327" s="11">
        <f t="shared" si="50"/>
        <v>1.31719364225625</v>
      </c>
      <c r="S327" s="35">
        <f t="shared" si="51"/>
        <v>1.3491060258045116</v>
      </c>
      <c r="AF327" s="34"/>
    </row>
    <row r="328" spans="7:32" ht="18.5" x14ac:dyDescent="0.45">
      <c r="G328" s="59">
        <v>2009</v>
      </c>
      <c r="H328" s="59">
        <v>11</v>
      </c>
      <c r="I328" s="46">
        <f t="shared" si="46"/>
        <v>21</v>
      </c>
      <c r="J328" s="46">
        <f t="shared" si="46"/>
        <v>325</v>
      </c>
      <c r="K328" s="87">
        <v>13.4</v>
      </c>
      <c r="L328" s="87">
        <v>6.1</v>
      </c>
      <c r="M328" s="54">
        <f t="shared" si="47"/>
        <v>9.75</v>
      </c>
      <c r="N328" s="36">
        <v>79.5</v>
      </c>
      <c r="O328" s="55">
        <f t="shared" si="48"/>
        <v>11.129595306112472</v>
      </c>
      <c r="P328" s="56">
        <f t="shared" si="49"/>
        <v>6.4996836587696851</v>
      </c>
      <c r="Q328" s="56">
        <v>4.8112816999999994</v>
      </c>
      <c r="R328" s="11">
        <f t="shared" si="50"/>
        <v>0.77741050554727487</v>
      </c>
      <c r="S328" s="35">
        <f t="shared" si="51"/>
        <v>1.0489825801467221</v>
      </c>
      <c r="AF328" s="34"/>
    </row>
    <row r="329" spans="7:32" ht="18.5" x14ac:dyDescent="0.45">
      <c r="G329" s="59">
        <v>2009</v>
      </c>
      <c r="H329" s="59">
        <v>11</v>
      </c>
      <c r="I329" s="46">
        <f t="shared" si="46"/>
        <v>22</v>
      </c>
      <c r="J329" s="46">
        <f t="shared" si="46"/>
        <v>326</v>
      </c>
      <c r="K329" s="87">
        <v>11.5</v>
      </c>
      <c r="L329" s="87">
        <v>6.3</v>
      </c>
      <c r="M329" s="54">
        <f t="shared" si="47"/>
        <v>8.9</v>
      </c>
      <c r="N329" s="36">
        <v>85</v>
      </c>
      <c r="O329" s="55">
        <f t="shared" si="48"/>
        <v>32.746069806980465</v>
      </c>
      <c r="P329" s="56">
        <f t="shared" si="49"/>
        <v>13.622365039703874</v>
      </c>
      <c r="Q329" s="56">
        <v>11.947604500000001</v>
      </c>
      <c r="R329" s="11">
        <f t="shared" si="50"/>
        <v>1.87094110047975</v>
      </c>
      <c r="S329" s="35">
        <f t="shared" si="51"/>
        <v>1.8138249014453134</v>
      </c>
      <c r="AF329" s="34"/>
    </row>
    <row r="330" spans="7:32" ht="18.5" x14ac:dyDescent="0.45">
      <c r="G330" s="59">
        <v>2009</v>
      </c>
      <c r="H330" s="59">
        <v>11</v>
      </c>
      <c r="I330" s="46">
        <f t="shared" si="46"/>
        <v>23</v>
      </c>
      <c r="J330" s="46">
        <f t="shared" si="46"/>
        <v>327</v>
      </c>
      <c r="K330" s="87">
        <v>12.7</v>
      </c>
      <c r="L330" s="87">
        <v>7.1</v>
      </c>
      <c r="M330" s="54">
        <f t="shared" si="47"/>
        <v>9.8999999999999986</v>
      </c>
      <c r="N330" s="36">
        <v>68.5</v>
      </c>
      <c r="O330" s="55">
        <f t="shared" si="48"/>
        <v>31.310513662131417</v>
      </c>
      <c r="P330" s="56">
        <f t="shared" si="49"/>
        <v>14.027110120634873</v>
      </c>
      <c r="Q330" s="56">
        <v>11.855071799999999</v>
      </c>
      <c r="R330" s="11">
        <f t="shared" si="50"/>
        <v>1.9259808921638997</v>
      </c>
      <c r="S330" s="35">
        <f t="shared" si="51"/>
        <v>1.9864823678806593</v>
      </c>
      <c r="AF330" s="34"/>
    </row>
    <row r="331" spans="7:32" ht="18.5" x14ac:dyDescent="0.45">
      <c r="G331" s="59">
        <v>2009</v>
      </c>
      <c r="H331" s="59">
        <v>11</v>
      </c>
      <c r="I331" s="46">
        <f t="shared" si="46"/>
        <v>24</v>
      </c>
      <c r="J331" s="46">
        <f t="shared" si="46"/>
        <v>328</v>
      </c>
      <c r="K331" s="87">
        <v>12.2</v>
      </c>
      <c r="L331" s="87">
        <v>6.2</v>
      </c>
      <c r="M331" s="54">
        <f t="shared" si="47"/>
        <v>9.1999999999999993</v>
      </c>
      <c r="N331" s="36">
        <v>70</v>
      </c>
      <c r="O331" s="55">
        <f t="shared" si="48"/>
        <v>26.991477335144062</v>
      </c>
      <c r="P331" s="56">
        <f t="shared" si="49"/>
        <v>12.955909120869148</v>
      </c>
      <c r="Q331" s="56">
        <v>10.5784555</v>
      </c>
      <c r="R331" s="11">
        <f t="shared" si="50"/>
        <v>1.6751513207025002</v>
      </c>
      <c r="S331" s="35">
        <f t="shared" si="51"/>
        <v>1.7731790418478846</v>
      </c>
      <c r="AF331" s="34"/>
    </row>
    <row r="332" spans="7:32" ht="18.5" x14ac:dyDescent="0.45">
      <c r="G332" s="59">
        <v>2009</v>
      </c>
      <c r="H332" s="59">
        <v>11</v>
      </c>
      <c r="I332" s="46">
        <f t="shared" si="46"/>
        <v>25</v>
      </c>
      <c r="J332" s="46">
        <f t="shared" si="46"/>
        <v>329</v>
      </c>
      <c r="K332" s="87">
        <v>9</v>
      </c>
      <c r="L332" s="87">
        <v>6</v>
      </c>
      <c r="M332" s="54">
        <f t="shared" si="47"/>
        <v>7.5</v>
      </c>
      <c r="N332" s="36">
        <v>64</v>
      </c>
      <c r="O332" s="55">
        <f t="shared" si="48"/>
        <v>36.203071223998393</v>
      </c>
      <c r="P332" s="56">
        <f t="shared" si="49"/>
        <v>8.6887370937596131</v>
      </c>
      <c r="Q332" s="56">
        <v>10.0328894</v>
      </c>
      <c r="R332" s="11">
        <f t="shared" si="50"/>
        <v>1.4887252771742998</v>
      </c>
      <c r="S332" s="35">
        <f t="shared" si="51"/>
        <v>1.1138028330218266</v>
      </c>
      <c r="AF332" s="34"/>
    </row>
    <row r="333" spans="7:32" ht="18.5" x14ac:dyDescent="0.45">
      <c r="G333" s="59">
        <v>2009</v>
      </c>
      <c r="H333" s="59">
        <v>11</v>
      </c>
      <c r="I333" s="46">
        <f t="shared" si="46"/>
        <v>26</v>
      </c>
      <c r="J333" s="46">
        <f t="shared" si="46"/>
        <v>330</v>
      </c>
      <c r="K333" s="87">
        <v>11.3</v>
      </c>
      <c r="L333" s="87">
        <v>5.2</v>
      </c>
      <c r="M333" s="54">
        <f t="shared" si="47"/>
        <v>8.25</v>
      </c>
      <c r="N333" s="36">
        <v>68.5</v>
      </c>
      <c r="O333" s="55">
        <f t="shared" si="48"/>
        <v>19.788001107037047</v>
      </c>
      <c r="P333" s="56">
        <f t="shared" si="49"/>
        <v>9.6565445402340799</v>
      </c>
      <c r="Q333" s="56">
        <v>7.8196411999999995</v>
      </c>
      <c r="R333" s="11">
        <f t="shared" si="50"/>
        <v>1.1947101963699001</v>
      </c>
      <c r="S333" s="35">
        <f t="shared" si="51"/>
        <v>1.2921198994257488</v>
      </c>
    </row>
    <row r="334" spans="7:32" ht="18.5" x14ac:dyDescent="0.45">
      <c r="G334" s="59">
        <v>2009</v>
      </c>
      <c r="H334" s="59">
        <v>11</v>
      </c>
      <c r="I334" s="46">
        <f t="shared" si="46"/>
        <v>27</v>
      </c>
      <c r="J334" s="46">
        <f t="shared" si="46"/>
        <v>331</v>
      </c>
      <c r="K334" s="87">
        <v>12.6</v>
      </c>
      <c r="L334" s="87">
        <v>6.2</v>
      </c>
      <c r="M334" s="54">
        <f t="shared" si="47"/>
        <v>9.4</v>
      </c>
      <c r="N334" s="36">
        <v>50</v>
      </c>
      <c r="O334" s="55">
        <f t="shared" si="48"/>
        <v>26.267824528437213</v>
      </c>
      <c r="P334" s="56">
        <f t="shared" si="49"/>
        <v>13.449126158559853</v>
      </c>
      <c r="Q334" s="56">
        <v>10.632467799999999</v>
      </c>
      <c r="R334" s="11">
        <f t="shared" si="50"/>
        <v>1.6961763231983999</v>
      </c>
      <c r="S334" s="35">
        <f t="shared" si="51"/>
        <v>1.8557792469689924</v>
      </c>
    </row>
    <row r="335" spans="7:32" ht="18.5" x14ac:dyDescent="0.45">
      <c r="G335" s="59">
        <v>2009</v>
      </c>
      <c r="H335" s="59">
        <v>11</v>
      </c>
      <c r="I335" s="46">
        <f t="shared" si="46"/>
        <v>28</v>
      </c>
      <c r="J335" s="46">
        <f t="shared" si="46"/>
        <v>332</v>
      </c>
      <c r="K335" s="87">
        <v>11.5</v>
      </c>
      <c r="L335" s="87">
        <v>5.8</v>
      </c>
      <c r="M335" s="54">
        <f t="shared" si="47"/>
        <v>8.65</v>
      </c>
      <c r="N335" s="36">
        <v>65</v>
      </c>
      <c r="O335" s="55">
        <f t="shared" si="48"/>
        <v>12.887806481384846</v>
      </c>
      <c r="P335" s="56">
        <f t="shared" si="49"/>
        <v>5.8768397555114902</v>
      </c>
      <c r="Q335" s="56">
        <v>4.9230745999999996</v>
      </c>
      <c r="R335" s="11">
        <f t="shared" si="50"/>
        <v>0.76371287039204994</v>
      </c>
      <c r="S335" s="35">
        <f t="shared" si="51"/>
        <v>0.90330151392829017</v>
      </c>
    </row>
    <row r="336" spans="7:32" ht="18.5" x14ac:dyDescent="0.45">
      <c r="G336" s="59">
        <v>2009</v>
      </c>
      <c r="H336" s="59">
        <v>11</v>
      </c>
      <c r="I336" s="46">
        <f t="shared" si="46"/>
        <v>29</v>
      </c>
      <c r="J336" s="46">
        <f t="shared" si="46"/>
        <v>333</v>
      </c>
      <c r="K336" s="87">
        <v>13.9</v>
      </c>
      <c r="L336" s="87">
        <v>7.3</v>
      </c>
      <c r="M336" s="54">
        <f t="shared" si="47"/>
        <v>10.6</v>
      </c>
      <c r="N336" s="36">
        <v>93.5</v>
      </c>
      <c r="O336" s="55">
        <f t="shared" si="48"/>
        <v>1.8172131066563952</v>
      </c>
      <c r="P336" s="56">
        <f t="shared" si="49"/>
        <v>0.95948852031457676</v>
      </c>
      <c r="Q336" s="56">
        <v>0.74696079999999998</v>
      </c>
      <c r="R336" s="51">
        <f t="shared" si="50"/>
        <v>0.12441827261279999</v>
      </c>
      <c r="S336" s="50">
        <f t="shared" si="51"/>
        <v>0.39143044053725379</v>
      </c>
    </row>
    <row r="337" spans="7:19" ht="18.5" x14ac:dyDescent="0.45">
      <c r="G337" s="59">
        <v>2009</v>
      </c>
      <c r="H337" s="60">
        <v>11</v>
      </c>
      <c r="I337" s="60">
        <f t="shared" si="46"/>
        <v>30</v>
      </c>
      <c r="J337" s="46">
        <f t="shared" si="46"/>
        <v>334</v>
      </c>
      <c r="K337" s="87">
        <v>16</v>
      </c>
      <c r="L337" s="87">
        <v>7.8</v>
      </c>
      <c r="M337" s="54">
        <f t="shared" si="47"/>
        <v>11.9</v>
      </c>
      <c r="N337" s="36">
        <v>79</v>
      </c>
      <c r="O337" s="55">
        <f t="shared" si="48"/>
        <v>25.287209487038396</v>
      </c>
      <c r="P337" s="56">
        <f t="shared" si="49"/>
        <v>16.588409423497186</v>
      </c>
      <c r="Q337" s="56">
        <v>11.585847699999999</v>
      </c>
      <c r="R337" s="49">
        <f t="shared" si="50"/>
        <v>2.0181446037868502</v>
      </c>
      <c r="S337" s="48">
        <f t="shared" si="51"/>
        <v>2.5615112402706735</v>
      </c>
    </row>
    <row r="338" spans="7:19" ht="18.5" x14ac:dyDescent="0.45">
      <c r="G338" s="59">
        <v>2009</v>
      </c>
      <c r="H338" s="59">
        <v>12</v>
      </c>
      <c r="I338" s="46">
        <v>1</v>
      </c>
      <c r="J338" s="46">
        <f t="shared" si="46"/>
        <v>335</v>
      </c>
      <c r="K338" s="87">
        <v>12</v>
      </c>
      <c r="L338" s="87">
        <v>5.3</v>
      </c>
      <c r="M338" s="54">
        <f t="shared" si="47"/>
        <v>8.65</v>
      </c>
      <c r="N338" s="36">
        <v>83</v>
      </c>
      <c r="O338" s="55">
        <f t="shared" si="48"/>
        <v>34.40489905090498</v>
      </c>
      <c r="P338" s="56">
        <f t="shared" si="49"/>
        <v>18.441025891285072</v>
      </c>
      <c r="Q338" s="56">
        <v>14.2487797</v>
      </c>
      <c r="R338" s="11">
        <f t="shared" si="50"/>
        <v>2.2104025082762253</v>
      </c>
      <c r="S338" s="35">
        <f t="shared" si="51"/>
        <v>2.3278624070816458</v>
      </c>
    </row>
    <row r="339" spans="7:19" ht="18.5" x14ac:dyDescent="0.45">
      <c r="G339" s="59">
        <v>2009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87">
        <v>13.7</v>
      </c>
      <c r="L339" s="87">
        <v>5.9</v>
      </c>
      <c r="M339" s="54">
        <f t="shared" si="47"/>
        <v>9.8000000000000007</v>
      </c>
      <c r="N339" s="36">
        <v>59</v>
      </c>
      <c r="O339" s="55">
        <f t="shared" si="48"/>
        <v>28.454559557453472</v>
      </c>
      <c r="P339" s="56">
        <f t="shared" si="49"/>
        <v>17.755645163850964</v>
      </c>
      <c r="Q339" s="56">
        <v>12.7150816</v>
      </c>
      <c r="R339" s="11">
        <f t="shared" si="50"/>
        <v>2.0582411189183998</v>
      </c>
      <c r="S339" s="35">
        <f t="shared" si="51"/>
        <v>2.431091532571743</v>
      </c>
    </row>
    <row r="340" spans="7:19" ht="18.5" x14ac:dyDescent="0.45">
      <c r="G340" s="59">
        <v>2009</v>
      </c>
      <c r="H340" s="59">
        <v>12</v>
      </c>
      <c r="I340" s="46">
        <f t="shared" si="52"/>
        <v>3</v>
      </c>
      <c r="J340" s="46">
        <f t="shared" si="46"/>
        <v>337</v>
      </c>
      <c r="K340" s="87">
        <v>11.7</v>
      </c>
      <c r="L340" s="87">
        <v>6.7</v>
      </c>
      <c r="M340" s="54">
        <f t="shared" si="47"/>
        <v>9.1999999999999993</v>
      </c>
      <c r="N340" s="36">
        <v>46</v>
      </c>
      <c r="O340" s="55">
        <f t="shared" si="48"/>
        <v>10.696560990396927</v>
      </c>
      <c r="P340" s="56">
        <f t="shared" si="49"/>
        <v>4.2786243961587695</v>
      </c>
      <c r="Q340" s="56">
        <v>3.826918</v>
      </c>
      <c r="R340" s="11">
        <f t="shared" si="50"/>
        <v>0.60601159988999997</v>
      </c>
      <c r="S340" s="35">
        <f t="shared" si="51"/>
        <v>0.79343886750915937</v>
      </c>
    </row>
    <row r="341" spans="7:19" ht="18.5" x14ac:dyDescent="0.45">
      <c r="G341" s="59">
        <v>2009</v>
      </c>
      <c r="H341" s="59">
        <v>12</v>
      </c>
      <c r="I341" s="46">
        <f t="shared" si="52"/>
        <v>4</v>
      </c>
      <c r="J341" s="46">
        <f t="shared" si="52"/>
        <v>338</v>
      </c>
      <c r="K341" s="87">
        <v>9.6</v>
      </c>
      <c r="L341" s="87">
        <v>3.8</v>
      </c>
      <c r="M341" s="54">
        <f t="shared" si="47"/>
        <v>6.6999999999999993</v>
      </c>
      <c r="N341" s="36">
        <v>74</v>
      </c>
      <c r="O341" s="55">
        <f t="shared" si="48"/>
        <v>15.128706745022383</v>
      </c>
      <c r="P341" s="56">
        <f t="shared" si="49"/>
        <v>7.0197199296903854</v>
      </c>
      <c r="Q341" s="56">
        <v>5.8295600999999992</v>
      </c>
      <c r="R341" s="11">
        <f t="shared" si="50"/>
        <v>0.83766406466924981</v>
      </c>
      <c r="S341" s="35">
        <f t="shared" si="51"/>
        <v>0.87193033612750825</v>
      </c>
    </row>
    <row r="342" spans="7:19" ht="18.5" x14ac:dyDescent="0.45">
      <c r="G342" s="59">
        <v>2009</v>
      </c>
      <c r="H342" s="59">
        <v>12</v>
      </c>
      <c r="I342" s="46">
        <f t="shared" si="52"/>
        <v>5</v>
      </c>
      <c r="J342" s="46">
        <f t="shared" si="52"/>
        <v>339</v>
      </c>
      <c r="K342" s="87">
        <v>12.8</v>
      </c>
      <c r="L342" s="87">
        <v>6.5</v>
      </c>
      <c r="M342" s="54">
        <f t="shared" si="47"/>
        <v>9.65</v>
      </c>
      <c r="N342" s="36">
        <v>96.5</v>
      </c>
      <c r="O342" s="55">
        <f t="shared" si="48"/>
        <v>28.704531595891346</v>
      </c>
      <c r="P342" s="56">
        <f t="shared" si="49"/>
        <v>14.467083924329241</v>
      </c>
      <c r="Q342" s="56">
        <v>11.527648399999999</v>
      </c>
      <c r="R342" s="11">
        <f t="shared" si="50"/>
        <v>1.8558851084216998</v>
      </c>
      <c r="S342" s="35">
        <f t="shared" si="51"/>
        <v>2.009351584569206</v>
      </c>
    </row>
    <row r="343" spans="7:19" ht="18.5" x14ac:dyDescent="0.45">
      <c r="G343" s="59">
        <v>2009</v>
      </c>
      <c r="H343" s="59">
        <v>12</v>
      </c>
      <c r="I343" s="46">
        <f t="shared" si="52"/>
        <v>6</v>
      </c>
      <c r="J343" s="46">
        <f t="shared" si="52"/>
        <v>340</v>
      </c>
      <c r="K343" s="87">
        <v>9.5</v>
      </c>
      <c r="L343" s="87">
        <v>5.6</v>
      </c>
      <c r="M343" s="54">
        <f t="shared" si="47"/>
        <v>7.55</v>
      </c>
      <c r="N343" s="36">
        <v>90</v>
      </c>
      <c r="O343" s="55">
        <f t="shared" si="48"/>
        <v>47.685270475948599</v>
      </c>
      <c r="P343" s="56">
        <f t="shared" si="49"/>
        <v>14.877804388495965</v>
      </c>
      <c r="Q343" s="56">
        <v>15.0673382</v>
      </c>
      <c r="R343" s="11">
        <f t="shared" si="50"/>
        <v>2.2401779420650501</v>
      </c>
      <c r="S343" s="35">
        <f t="shared" si="51"/>
        <v>1.7611151295465541</v>
      </c>
    </row>
    <row r="344" spans="7:19" ht="18.5" x14ac:dyDescent="0.45">
      <c r="G344" s="59">
        <v>2009</v>
      </c>
      <c r="H344" s="59">
        <v>12</v>
      </c>
      <c r="I344" s="46">
        <f t="shared" si="52"/>
        <v>7</v>
      </c>
      <c r="J344" s="46">
        <f t="shared" si="52"/>
        <v>341</v>
      </c>
      <c r="K344" s="87">
        <v>7.1</v>
      </c>
      <c r="L344" s="87">
        <v>4.9000000000000004</v>
      </c>
      <c r="M344" s="54">
        <f t="shared" si="47"/>
        <v>6</v>
      </c>
      <c r="N344" s="36">
        <v>89.5</v>
      </c>
      <c r="O344" s="55">
        <f t="shared" si="48"/>
        <v>60.439514281465343</v>
      </c>
      <c r="P344" s="56">
        <f t="shared" si="49"/>
        <v>10.637354513537897</v>
      </c>
      <c r="Q344" s="56">
        <v>14.343405899999999</v>
      </c>
      <c r="R344" s="11">
        <f t="shared" si="50"/>
        <v>2.0021529993632994</v>
      </c>
      <c r="S344" s="35">
        <f t="shared" si="51"/>
        <v>1.1272799711990709</v>
      </c>
    </row>
    <row r="345" spans="7:19" ht="18.5" x14ac:dyDescent="0.45">
      <c r="G345" s="59">
        <v>2009</v>
      </c>
      <c r="H345" s="59">
        <v>12</v>
      </c>
      <c r="I345" s="46">
        <f t="shared" si="52"/>
        <v>8</v>
      </c>
      <c r="J345" s="46">
        <f t="shared" si="52"/>
        <v>342</v>
      </c>
      <c r="K345" s="87">
        <v>7.1</v>
      </c>
      <c r="L345" s="87">
        <v>5.3</v>
      </c>
      <c r="M345" s="54">
        <f t="shared" si="47"/>
        <v>6.1999999999999993</v>
      </c>
      <c r="N345" s="36">
        <v>85</v>
      </c>
      <c r="O345" s="55">
        <f t="shared" si="48"/>
        <v>60.838153510479664</v>
      </c>
      <c r="P345" s="56">
        <f t="shared" si="49"/>
        <v>8.7606941055090708</v>
      </c>
      <c r="Q345" s="56">
        <v>13.059671700000001</v>
      </c>
      <c r="R345" s="11">
        <f t="shared" si="50"/>
        <v>1.8382793884919997</v>
      </c>
      <c r="S345" s="35">
        <f t="shared" si="51"/>
        <v>0.98372802220700162</v>
      </c>
    </row>
    <row r="346" spans="7:19" ht="18.5" x14ac:dyDescent="0.45">
      <c r="G346" s="59">
        <v>2009</v>
      </c>
      <c r="H346" s="59">
        <v>12</v>
      </c>
      <c r="I346" s="46">
        <f t="shared" si="52"/>
        <v>9</v>
      </c>
      <c r="J346" s="46">
        <f t="shared" si="52"/>
        <v>343</v>
      </c>
      <c r="K346" s="87">
        <v>8.5</v>
      </c>
      <c r="L346" s="87">
        <v>4.4000000000000004</v>
      </c>
      <c r="M346" s="54">
        <f t="shared" si="47"/>
        <v>6.45</v>
      </c>
      <c r="N346" s="36">
        <v>83.5</v>
      </c>
      <c r="O346" s="55">
        <f t="shared" si="48"/>
        <v>10.561349333317565</v>
      </c>
      <c r="P346" s="56">
        <f t="shared" si="49"/>
        <v>3.4641225813281609</v>
      </c>
      <c r="Q346" s="56">
        <v>3.4216163999999996</v>
      </c>
      <c r="R346" s="11">
        <f t="shared" si="50"/>
        <v>0.48664366951049992</v>
      </c>
      <c r="S346" s="35">
        <f t="shared" si="51"/>
        <v>0.51773744062310756</v>
      </c>
    </row>
    <row r="347" spans="7:19" ht="18.5" x14ac:dyDescent="0.45">
      <c r="G347" s="59">
        <v>2009</v>
      </c>
      <c r="H347" s="59">
        <v>12</v>
      </c>
      <c r="I347" s="46">
        <f t="shared" si="52"/>
        <v>10</v>
      </c>
      <c r="J347" s="46">
        <f t="shared" si="52"/>
        <v>344</v>
      </c>
      <c r="K347" s="87">
        <v>5.8</v>
      </c>
      <c r="L347" s="87">
        <v>5.7</v>
      </c>
      <c r="M347" s="54">
        <f t="shared" si="47"/>
        <v>5.75</v>
      </c>
      <c r="N347" s="36">
        <v>94.5</v>
      </c>
      <c r="O347" s="55">
        <f t="shared" si="48"/>
        <v>187.19522994653204</v>
      </c>
      <c r="P347" s="56">
        <f t="shared" si="49"/>
        <v>1.4975618395722512</v>
      </c>
      <c r="Q347" s="56">
        <v>9.4714127000000001</v>
      </c>
      <c r="R347" s="11">
        <f t="shared" si="50"/>
        <v>1.308198625683525</v>
      </c>
      <c r="S347" s="35">
        <f t="shared" si="51"/>
        <v>0.30818452911024274</v>
      </c>
    </row>
    <row r="348" spans="7:19" ht="18.5" x14ac:dyDescent="0.45">
      <c r="G348" s="59">
        <v>2009</v>
      </c>
      <c r="H348" s="59">
        <v>12</v>
      </c>
      <c r="I348" s="46">
        <f t="shared" si="52"/>
        <v>11</v>
      </c>
      <c r="J348" s="46">
        <f t="shared" si="52"/>
        <v>345</v>
      </c>
      <c r="K348" s="87">
        <v>7.6</v>
      </c>
      <c r="L348" s="87">
        <v>5</v>
      </c>
      <c r="M348" s="54">
        <f t="shared" si="47"/>
        <v>6.3</v>
      </c>
      <c r="N348" s="36">
        <v>94</v>
      </c>
      <c r="O348" s="55">
        <f t="shared" si="48"/>
        <v>24.207429679507296</v>
      </c>
      <c r="P348" s="56">
        <f t="shared" si="49"/>
        <v>5.0351453733375164</v>
      </c>
      <c r="Q348" s="56">
        <v>6.2453291999999996</v>
      </c>
      <c r="R348" s="11">
        <f t="shared" si="50"/>
        <v>0.88275542376779981</v>
      </c>
      <c r="S348" s="35">
        <f t="shared" si="51"/>
        <v>0.65330558282291873</v>
      </c>
    </row>
    <row r="349" spans="7:19" ht="18.5" x14ac:dyDescent="0.45">
      <c r="G349" s="59">
        <v>2009</v>
      </c>
      <c r="H349" s="59">
        <v>12</v>
      </c>
      <c r="I349" s="46">
        <f t="shared" si="52"/>
        <v>12</v>
      </c>
      <c r="J349" s="46">
        <f t="shared" si="52"/>
        <v>346</v>
      </c>
      <c r="K349" s="87">
        <v>7.4</v>
      </c>
      <c r="L349" s="87">
        <v>3.5</v>
      </c>
      <c r="M349" s="54">
        <f t="shared" si="47"/>
        <v>5.45</v>
      </c>
      <c r="N349" s="36">
        <v>79.5</v>
      </c>
      <c r="O349" s="55">
        <f t="shared" si="48"/>
        <v>30.662956672412896</v>
      </c>
      <c r="P349" s="56">
        <f t="shared" si="49"/>
        <v>9.5668424817928255</v>
      </c>
      <c r="Q349" s="56">
        <v>9.6887179999999997</v>
      </c>
      <c r="R349" s="11">
        <f t="shared" si="50"/>
        <v>1.3211656973774999</v>
      </c>
      <c r="S349" s="35">
        <f t="shared" si="51"/>
        <v>0.96304329452268844</v>
      </c>
    </row>
    <row r="350" spans="7:19" ht="18.5" x14ac:dyDescent="0.45">
      <c r="G350" s="59">
        <v>2009</v>
      </c>
      <c r="H350" s="59">
        <v>12</v>
      </c>
      <c r="I350" s="46">
        <f t="shared" si="52"/>
        <v>13</v>
      </c>
      <c r="J350" s="46">
        <f t="shared" si="52"/>
        <v>347</v>
      </c>
      <c r="K350" s="87">
        <v>6.6</v>
      </c>
      <c r="L350" s="87">
        <v>4.7</v>
      </c>
      <c r="M350" s="54">
        <f t="shared" si="47"/>
        <v>5.65</v>
      </c>
      <c r="N350" s="36">
        <v>78</v>
      </c>
      <c r="O350" s="55">
        <f t="shared" si="48"/>
        <v>51.164053841078868</v>
      </c>
      <c r="P350" s="56">
        <f t="shared" si="49"/>
        <v>7.7769361838439863</v>
      </c>
      <c r="Q350" s="56">
        <v>11.283964999999998</v>
      </c>
      <c r="R350" s="11">
        <f t="shared" si="50"/>
        <v>1.5519316633012499</v>
      </c>
      <c r="S350" s="35">
        <f t="shared" si="51"/>
        <v>0.83689775912846209</v>
      </c>
    </row>
    <row r="351" spans="7:19" ht="18.5" x14ac:dyDescent="0.45">
      <c r="G351" s="59">
        <v>2009</v>
      </c>
      <c r="H351" s="59">
        <v>12</v>
      </c>
      <c r="I351" s="46">
        <f t="shared" si="52"/>
        <v>14</v>
      </c>
      <c r="J351" s="46">
        <f t="shared" si="52"/>
        <v>348</v>
      </c>
      <c r="K351" s="87">
        <v>9.6</v>
      </c>
      <c r="L351" s="87">
        <v>4.3</v>
      </c>
      <c r="M351" s="54">
        <f t="shared" si="47"/>
        <v>6.9499999999999993</v>
      </c>
      <c r="N351" s="36">
        <v>75.5</v>
      </c>
      <c r="O351" s="55">
        <f t="shared" si="48"/>
        <v>35.653665163976527</v>
      </c>
      <c r="P351" s="56">
        <f t="shared" si="49"/>
        <v>15.117154029526047</v>
      </c>
      <c r="Q351" s="56">
        <v>13.132944200000001</v>
      </c>
      <c r="R351" s="11">
        <f t="shared" si="50"/>
        <v>1.9063617638917496</v>
      </c>
      <c r="S351" s="35">
        <f t="shared" si="51"/>
        <v>1.68896643993685</v>
      </c>
    </row>
    <row r="352" spans="7:19" ht="18.5" x14ac:dyDescent="0.45">
      <c r="G352" s="59">
        <v>2009</v>
      </c>
      <c r="H352" s="59">
        <v>12</v>
      </c>
      <c r="I352" s="46">
        <f t="shared" si="52"/>
        <v>15</v>
      </c>
      <c r="J352" s="46">
        <f t="shared" si="52"/>
        <v>349</v>
      </c>
      <c r="K352" s="87">
        <v>7.7</v>
      </c>
      <c r="L352" s="87">
        <v>1.5</v>
      </c>
      <c r="M352" s="54">
        <f t="shared" si="47"/>
        <v>4.5999999999999996</v>
      </c>
      <c r="N352" s="36">
        <v>65</v>
      </c>
      <c r="O352" s="55">
        <f t="shared" si="48"/>
        <v>34.080605161550473</v>
      </c>
      <c r="P352" s="56">
        <f t="shared" si="49"/>
        <v>16.903980160129038</v>
      </c>
      <c r="Q352" s="56">
        <v>13.577603599999998</v>
      </c>
      <c r="R352" s="11">
        <f t="shared" si="50"/>
        <v>1.7837712505535994</v>
      </c>
      <c r="S352" s="35">
        <f t="shared" si="51"/>
        <v>1.3819089647114287</v>
      </c>
    </row>
    <row r="353" spans="7:19" ht="18.5" x14ac:dyDescent="0.45">
      <c r="G353" s="59">
        <v>2009</v>
      </c>
      <c r="H353" s="59">
        <v>12</v>
      </c>
      <c r="I353" s="46">
        <f t="shared" si="52"/>
        <v>16</v>
      </c>
      <c r="J353" s="46">
        <f t="shared" si="52"/>
        <v>350</v>
      </c>
      <c r="K353" s="87">
        <v>7.3</v>
      </c>
      <c r="L353" s="87">
        <v>4.2</v>
      </c>
      <c r="M353" s="54">
        <f t="shared" si="47"/>
        <v>5.75</v>
      </c>
      <c r="N353" s="36">
        <v>57.5</v>
      </c>
      <c r="O353" s="55">
        <f t="shared" si="48"/>
        <v>48.857164628845105</v>
      </c>
      <c r="P353" s="56">
        <f t="shared" si="49"/>
        <v>12.116576827953585</v>
      </c>
      <c r="Q353" s="56">
        <v>13.763506400000001</v>
      </c>
      <c r="R353" s="11">
        <f t="shared" si="50"/>
        <v>1.9010258265977997</v>
      </c>
      <c r="S353" s="35">
        <f t="shared" si="51"/>
        <v>1.220396298594085</v>
      </c>
    </row>
    <row r="354" spans="7:19" ht="18.5" x14ac:dyDescent="0.45">
      <c r="G354" s="59">
        <v>2009</v>
      </c>
      <c r="H354" s="59">
        <v>12</v>
      </c>
      <c r="I354" s="46">
        <f t="shared" si="52"/>
        <v>17</v>
      </c>
      <c r="J354" s="46">
        <f t="shared" si="52"/>
        <v>351</v>
      </c>
      <c r="K354" s="87">
        <v>7.7</v>
      </c>
      <c r="L354" s="87">
        <v>5.2</v>
      </c>
      <c r="M354" s="54">
        <f t="shared" si="47"/>
        <v>6.45</v>
      </c>
      <c r="N354" s="36">
        <v>62</v>
      </c>
      <c r="O354" s="55">
        <f t="shared" si="48"/>
        <v>49.393523208737818</v>
      </c>
      <c r="P354" s="56">
        <f t="shared" si="49"/>
        <v>9.8787046417475644</v>
      </c>
      <c r="Q354" s="56">
        <v>12.495682799999999</v>
      </c>
      <c r="R354" s="11">
        <f t="shared" si="50"/>
        <v>1.7772141058334996</v>
      </c>
      <c r="S354" s="35">
        <f t="shared" si="51"/>
        <v>1.1156841459754898</v>
      </c>
    </row>
    <row r="355" spans="7:19" ht="18.5" x14ac:dyDescent="0.45">
      <c r="G355" s="59">
        <v>2009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87">
        <v>6.5</v>
      </c>
      <c r="L355" s="87">
        <v>5.3</v>
      </c>
      <c r="M355" s="54">
        <f t="shared" si="47"/>
        <v>5.9</v>
      </c>
      <c r="N355" s="36">
        <v>63.5</v>
      </c>
      <c r="O355" s="55">
        <f t="shared" si="48"/>
        <v>66.847724383078102</v>
      </c>
      <c r="P355" s="56">
        <f t="shared" si="49"/>
        <v>6.4173815407754988</v>
      </c>
      <c r="Q355" s="56">
        <v>11.716482099999999</v>
      </c>
      <c r="R355" s="11">
        <f t="shared" si="50"/>
        <v>1.62859687014105</v>
      </c>
      <c r="S355" s="35">
        <f t="shared" si="51"/>
        <v>0.74449764775494676</v>
      </c>
    </row>
    <row r="356" spans="7:19" ht="18.5" x14ac:dyDescent="0.45">
      <c r="G356" s="59">
        <v>2009</v>
      </c>
      <c r="H356" s="59">
        <v>12</v>
      </c>
      <c r="I356" s="46">
        <f t="shared" si="53"/>
        <v>19</v>
      </c>
      <c r="J356" s="46">
        <f t="shared" si="53"/>
        <v>353</v>
      </c>
      <c r="K356" s="87">
        <v>8</v>
      </c>
      <c r="L356" s="87">
        <v>5.8</v>
      </c>
      <c r="M356" s="54">
        <f t="shared" si="47"/>
        <v>6.9</v>
      </c>
      <c r="N356" s="36">
        <v>62</v>
      </c>
      <c r="O356" s="55">
        <f t="shared" si="48"/>
        <v>52.897145610733389</v>
      </c>
      <c r="P356" s="56">
        <f t="shared" si="49"/>
        <v>9.309897627489077</v>
      </c>
      <c r="Q356" s="56">
        <v>12.553463399999998</v>
      </c>
      <c r="R356" s="11">
        <f t="shared" si="50"/>
        <v>1.8185637521726998</v>
      </c>
      <c r="S356" s="35">
        <f t="shared" si="51"/>
        <v>1.1134420559451661</v>
      </c>
    </row>
    <row r="357" spans="7:19" ht="18.5" x14ac:dyDescent="0.45">
      <c r="G357" s="59">
        <v>2009</v>
      </c>
      <c r="H357" s="59">
        <v>12</v>
      </c>
      <c r="I357" s="46">
        <f t="shared" si="53"/>
        <v>20</v>
      </c>
      <c r="J357" s="46">
        <f t="shared" si="53"/>
        <v>354</v>
      </c>
      <c r="K357" s="87">
        <v>8.5</v>
      </c>
      <c r="L357" s="87">
        <v>7.3</v>
      </c>
      <c r="M357" s="54">
        <f t="shared" si="47"/>
        <v>7.9</v>
      </c>
      <c r="N357" s="36">
        <v>65.5</v>
      </c>
      <c r="O357" s="55">
        <f t="shared" si="48"/>
        <v>68.295379065426147</v>
      </c>
      <c r="P357" s="56">
        <f t="shared" si="49"/>
        <v>6.5563563902809108</v>
      </c>
      <c r="Q357" s="56">
        <v>11.970214299999999</v>
      </c>
      <c r="R357" s="11">
        <f t="shared" si="50"/>
        <v>1.80427638654615</v>
      </c>
      <c r="S357" s="35">
        <f t="shared" si="51"/>
        <v>0.92466929256759611</v>
      </c>
    </row>
    <row r="358" spans="7:19" ht="18.5" x14ac:dyDescent="0.45">
      <c r="G358" s="59">
        <v>2009</v>
      </c>
      <c r="H358" s="59">
        <v>12</v>
      </c>
      <c r="I358" s="46">
        <f t="shared" si="53"/>
        <v>21</v>
      </c>
      <c r="J358" s="46">
        <f t="shared" si="53"/>
        <v>355</v>
      </c>
      <c r="K358" s="87">
        <v>10.9</v>
      </c>
      <c r="L358" s="87">
        <v>8.3000000000000007</v>
      </c>
      <c r="M358" s="54">
        <f t="shared" si="47"/>
        <v>9.6000000000000014</v>
      </c>
      <c r="N358" s="36">
        <v>63</v>
      </c>
      <c r="O358" s="55">
        <f t="shared" si="48"/>
        <v>42.771977018196225</v>
      </c>
      <c r="P358" s="56">
        <f t="shared" si="49"/>
        <v>8.8965712197848124</v>
      </c>
      <c r="Q358" s="56">
        <v>11.034838499999999</v>
      </c>
      <c r="R358" s="11">
        <f t="shared" si="50"/>
        <v>1.7733095817884998</v>
      </c>
      <c r="S358" s="35">
        <f t="shared" si="51"/>
        <v>1.3291071524422602</v>
      </c>
    </row>
    <row r="359" spans="7:19" ht="18.5" x14ac:dyDescent="0.45">
      <c r="G359" s="59">
        <v>2009</v>
      </c>
      <c r="H359" s="59">
        <v>12</v>
      </c>
      <c r="I359" s="46">
        <f t="shared" si="53"/>
        <v>22</v>
      </c>
      <c r="J359" s="46">
        <f t="shared" si="53"/>
        <v>356</v>
      </c>
      <c r="K359" s="87">
        <v>14</v>
      </c>
      <c r="L359" s="87">
        <v>9</v>
      </c>
      <c r="M359" s="54">
        <f t="shared" si="47"/>
        <v>11.5</v>
      </c>
      <c r="N359" s="36">
        <v>54.5</v>
      </c>
      <c r="O359" s="55">
        <f t="shared" si="48"/>
        <v>7.8047445563410376</v>
      </c>
      <c r="P359" s="56">
        <f t="shared" si="49"/>
        <v>3.1218978225364151</v>
      </c>
      <c r="Q359" s="56">
        <v>2.7923102999999996</v>
      </c>
      <c r="R359" s="11">
        <f t="shared" si="50"/>
        <v>0.47984316734834992</v>
      </c>
      <c r="S359" s="35">
        <f t="shared" si="51"/>
        <v>0.70114776367329501</v>
      </c>
    </row>
    <row r="360" spans="7:19" ht="18.5" x14ac:dyDescent="0.45">
      <c r="G360" s="59">
        <v>2009</v>
      </c>
      <c r="H360" s="59">
        <v>12</v>
      </c>
      <c r="I360" s="46">
        <f t="shared" si="53"/>
        <v>23</v>
      </c>
      <c r="J360" s="46">
        <f t="shared" si="53"/>
        <v>357</v>
      </c>
      <c r="K360" s="87">
        <v>14.6</v>
      </c>
      <c r="L360" s="87">
        <v>9.6999999999999993</v>
      </c>
      <c r="M360" s="54">
        <f t="shared" si="47"/>
        <v>12.149999999999999</v>
      </c>
      <c r="N360" s="36">
        <v>63</v>
      </c>
      <c r="O360" s="55">
        <f t="shared" si="48"/>
        <v>24.530310150432484</v>
      </c>
      <c r="P360" s="56">
        <f t="shared" si="49"/>
        <v>9.6158815789695335</v>
      </c>
      <c r="Q360" s="56">
        <v>8.6880249999999997</v>
      </c>
      <c r="R360" s="11">
        <f t="shared" si="50"/>
        <v>1.5261102354187499</v>
      </c>
      <c r="S360" s="35">
        <f t="shared" si="51"/>
        <v>1.6239485439111876</v>
      </c>
    </row>
    <row r="361" spans="7:19" ht="18.5" x14ac:dyDescent="0.45">
      <c r="G361" s="59">
        <v>2009</v>
      </c>
      <c r="H361" s="59">
        <v>12</v>
      </c>
      <c r="I361" s="46">
        <f t="shared" si="53"/>
        <v>24</v>
      </c>
      <c r="J361" s="46">
        <f t="shared" si="53"/>
        <v>358</v>
      </c>
      <c r="K361" s="87">
        <v>12.6</v>
      </c>
      <c r="L361" s="87">
        <v>8.9</v>
      </c>
      <c r="M361" s="54">
        <f t="shared" si="47"/>
        <v>10.75</v>
      </c>
      <c r="N361" s="36">
        <v>88.5</v>
      </c>
      <c r="O361" s="55">
        <f t="shared" si="48"/>
        <v>15.632914075741725</v>
      </c>
      <c r="P361" s="56">
        <f t="shared" si="49"/>
        <v>4.62734256641955</v>
      </c>
      <c r="Q361" s="56">
        <v>4.8112816999999994</v>
      </c>
      <c r="R361" s="11">
        <f t="shared" si="50"/>
        <v>0.80562867271777483</v>
      </c>
      <c r="S361" s="35">
        <f t="shared" si="51"/>
        <v>0.86934151854730679</v>
      </c>
    </row>
    <row r="362" spans="7:19" ht="18.5" x14ac:dyDescent="0.45">
      <c r="G362" s="59">
        <v>2009</v>
      </c>
      <c r="H362" s="59">
        <v>12</v>
      </c>
      <c r="I362" s="46">
        <f t="shared" si="53"/>
        <v>25</v>
      </c>
      <c r="J362" s="46">
        <f t="shared" si="53"/>
        <v>359</v>
      </c>
      <c r="K362" s="87">
        <v>13.9</v>
      </c>
      <c r="L362" s="87">
        <v>8.4</v>
      </c>
      <c r="M362" s="54">
        <f t="shared" si="47"/>
        <v>11.15</v>
      </c>
      <c r="N362" s="36">
        <v>63.5</v>
      </c>
      <c r="O362" s="55">
        <f t="shared" si="48"/>
        <v>31.840472976668934</v>
      </c>
      <c r="P362" s="56">
        <f t="shared" si="49"/>
        <v>14.009808109734331</v>
      </c>
      <c r="Q362" s="56">
        <v>11.947604500000001</v>
      </c>
      <c r="R362" s="11">
        <f t="shared" si="50"/>
        <v>2.0286046763628751</v>
      </c>
      <c r="S362" s="35">
        <f t="shared" si="51"/>
        <v>2.1280683262446165</v>
      </c>
    </row>
    <row r="363" spans="7:19" ht="18.5" x14ac:dyDescent="0.45">
      <c r="G363" s="59">
        <v>2009</v>
      </c>
      <c r="H363" s="59">
        <v>12</v>
      </c>
      <c r="I363" s="46">
        <f t="shared" si="53"/>
        <v>26</v>
      </c>
      <c r="J363" s="46">
        <f t="shared" si="53"/>
        <v>360</v>
      </c>
      <c r="K363" s="87">
        <v>10.4</v>
      </c>
      <c r="L363" s="87">
        <v>7.3</v>
      </c>
      <c r="M363" s="54">
        <f t="shared" si="47"/>
        <v>8.85</v>
      </c>
      <c r="N363" s="36">
        <v>62</v>
      </c>
      <c r="O363" s="55">
        <f t="shared" si="48"/>
        <v>42.082677029116567</v>
      </c>
      <c r="P363" s="56">
        <f t="shared" si="49"/>
        <v>10.436503903220911</v>
      </c>
      <c r="Q363" s="56">
        <v>11.855071799999999</v>
      </c>
      <c r="R363" s="11">
        <f t="shared" si="50"/>
        <v>1.8529743962515497</v>
      </c>
      <c r="S363" s="35">
        <f t="shared" si="51"/>
        <v>1.4409418640874871</v>
      </c>
    </row>
    <row r="364" spans="7:19" ht="18.5" x14ac:dyDescent="0.45">
      <c r="G364" s="59">
        <v>2009</v>
      </c>
      <c r="H364" s="59">
        <v>12</v>
      </c>
      <c r="I364" s="46">
        <f t="shared" si="53"/>
        <v>27</v>
      </c>
      <c r="J364" s="46">
        <f t="shared" si="53"/>
        <v>361</v>
      </c>
      <c r="K364" s="87">
        <v>12.4</v>
      </c>
      <c r="L364" s="87">
        <v>5.6</v>
      </c>
      <c r="M364" s="54">
        <f t="shared" si="47"/>
        <v>9</v>
      </c>
      <c r="N364" s="36">
        <v>65.5</v>
      </c>
      <c r="O364" s="55">
        <f t="shared" si="48"/>
        <v>25.3540781393122</v>
      </c>
      <c r="P364" s="56">
        <f t="shared" si="49"/>
        <v>13.792618507785837</v>
      </c>
      <c r="Q364" s="56">
        <v>10.5784555</v>
      </c>
      <c r="R364" s="11">
        <f t="shared" si="50"/>
        <v>1.6627427924009999</v>
      </c>
      <c r="S364" s="35">
        <f t="shared" si="51"/>
        <v>1.8463544015301037</v>
      </c>
    </row>
    <row r="365" spans="7:19" ht="18.5" x14ac:dyDescent="0.45">
      <c r="G365" s="59">
        <v>2009</v>
      </c>
      <c r="H365" s="59">
        <v>12</v>
      </c>
      <c r="I365" s="46">
        <f t="shared" si="53"/>
        <v>28</v>
      </c>
      <c r="J365" s="46">
        <f t="shared" si="53"/>
        <v>362</v>
      </c>
      <c r="K365" s="87">
        <v>12.6</v>
      </c>
      <c r="L365" s="87">
        <v>8</v>
      </c>
      <c r="M365" s="54">
        <f t="shared" si="47"/>
        <v>10.3</v>
      </c>
      <c r="N365" s="36">
        <v>63</v>
      </c>
      <c r="O365" s="55">
        <f t="shared" si="48"/>
        <v>29.23661751888524</v>
      </c>
      <c r="P365" s="56">
        <f t="shared" si="49"/>
        <v>10.759075246949768</v>
      </c>
      <c r="Q365" s="56">
        <v>10.0328894</v>
      </c>
      <c r="R365" s="11">
        <f t="shared" si="50"/>
        <v>1.6534853869010999</v>
      </c>
      <c r="S365" s="35">
        <f t="shared" si="51"/>
        <v>1.6216243977672178</v>
      </c>
    </row>
    <row r="366" spans="7:19" ht="18.5" x14ac:dyDescent="0.45">
      <c r="G366" s="59">
        <v>2009</v>
      </c>
      <c r="H366" s="59">
        <v>12</v>
      </c>
      <c r="I366" s="46">
        <f t="shared" si="53"/>
        <v>29</v>
      </c>
      <c r="J366" s="46">
        <f t="shared" si="53"/>
        <v>363</v>
      </c>
      <c r="K366" s="87">
        <v>11.1</v>
      </c>
      <c r="L366" s="87">
        <v>7.8</v>
      </c>
      <c r="M366" s="54">
        <f t="shared" si="47"/>
        <v>9.4499999999999993</v>
      </c>
      <c r="N366" s="36">
        <v>54.5</v>
      </c>
      <c r="O366" s="55">
        <f t="shared" si="48"/>
        <v>26.903567554653787</v>
      </c>
      <c r="P366" s="56">
        <f t="shared" si="49"/>
        <v>7.1025418344286004</v>
      </c>
      <c r="Q366" s="56">
        <v>7.8196411999999995</v>
      </c>
      <c r="R366" s="11">
        <f t="shared" si="50"/>
        <v>1.2497448311354999</v>
      </c>
      <c r="S366" s="35">
        <f t="shared" si="51"/>
        <v>1.1014131412661996</v>
      </c>
    </row>
    <row r="367" spans="7:19" ht="18.5" x14ac:dyDescent="0.45">
      <c r="G367" s="59">
        <v>2009</v>
      </c>
      <c r="H367" s="59">
        <v>12</v>
      </c>
      <c r="I367" s="46">
        <f t="shared" si="53"/>
        <v>30</v>
      </c>
      <c r="J367" s="46">
        <f t="shared" si="53"/>
        <v>364</v>
      </c>
      <c r="K367" s="87">
        <v>9</v>
      </c>
      <c r="L367" s="87">
        <v>5.0999999999999996</v>
      </c>
      <c r="M367" s="54">
        <f t="shared" si="47"/>
        <v>7.05</v>
      </c>
      <c r="N367" s="36">
        <v>63</v>
      </c>
      <c r="O367" s="55">
        <f t="shared" si="48"/>
        <v>33.649745969717074</v>
      </c>
      <c r="P367" s="56">
        <f t="shared" si="49"/>
        <v>10.498720742551729</v>
      </c>
      <c r="Q367" s="56">
        <v>10.632467799999999</v>
      </c>
      <c r="R367" s="11">
        <f t="shared" si="50"/>
        <v>1.54963167762795</v>
      </c>
      <c r="S367" s="35">
        <f t="shared" si="51"/>
        <v>1.2477391919658414</v>
      </c>
    </row>
    <row r="368" spans="7:19" ht="18.5" x14ac:dyDescent="0.45">
      <c r="G368" s="59">
        <v>2009</v>
      </c>
      <c r="H368" s="59">
        <v>12</v>
      </c>
      <c r="I368" s="46">
        <f t="shared" si="53"/>
        <v>31</v>
      </c>
      <c r="J368" s="46">
        <f t="shared" si="53"/>
        <v>365</v>
      </c>
      <c r="K368" s="87">
        <v>8.4</v>
      </c>
      <c r="L368" s="87">
        <v>5.5</v>
      </c>
      <c r="M368" s="54">
        <f t="shared" si="47"/>
        <v>6.95</v>
      </c>
      <c r="N368" s="36">
        <v>88.5</v>
      </c>
      <c r="O368" s="55">
        <f t="shared" si="48"/>
        <v>18.068305920620379</v>
      </c>
      <c r="P368" s="56">
        <f t="shared" si="49"/>
        <v>4.191846973583929</v>
      </c>
      <c r="Q368" s="56">
        <v>4.9230745999999996</v>
      </c>
      <c r="R368" s="49">
        <f t="shared" si="50"/>
        <v>0.71462735509274999</v>
      </c>
      <c r="S368" s="48">
        <f t="shared" si="51"/>
        <v>0.61659404576704224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1402.7844863283606</v>
      </c>
      <c r="S370" s="42">
        <f>SUM(S59:S369)</f>
        <v>2208.7501713653924</v>
      </c>
    </row>
    <row r="372" spans="1:20" ht="15" customHeight="1" x14ac:dyDescent="0.35">
      <c r="R372" s="135" t="s">
        <v>8</v>
      </c>
      <c r="S372" s="137" t="s">
        <v>34</v>
      </c>
    </row>
    <row r="373" spans="1:20" ht="15" customHeight="1" x14ac:dyDescent="0.35">
      <c r="R373" s="136"/>
      <c r="S373" s="138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opLeftCell="E1" zoomScale="91" zoomScaleNormal="91" workbookViewId="0">
      <selection activeCell="B28" sqref="B28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4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55</v>
      </c>
      <c r="O2" s="47" t="s">
        <v>7</v>
      </c>
      <c r="P2" s="139" t="s">
        <v>33</v>
      </c>
      <c r="Q2" s="141" t="s">
        <v>53</v>
      </c>
      <c r="R2" s="135" t="s">
        <v>8</v>
      </c>
      <c r="S2" s="137" t="s">
        <v>34</v>
      </c>
    </row>
    <row r="3" spans="2:23" ht="24.5" customHeight="1" x14ac:dyDescent="0.35">
      <c r="B3" s="26" t="s">
        <v>9</v>
      </c>
      <c r="C3" s="16">
        <v>246</v>
      </c>
      <c r="G3" s="134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0"/>
      <c r="Q3" s="142"/>
      <c r="R3" s="136"/>
      <c r="S3" s="138"/>
    </row>
    <row r="4" spans="2:23" ht="18.5" x14ac:dyDescent="0.45">
      <c r="B4" s="27" t="s">
        <v>30</v>
      </c>
      <c r="C4" s="19">
        <v>37.31</v>
      </c>
      <c r="D4" s="18">
        <f>RADIANS(C4)</f>
        <v>0.65118234391908436</v>
      </c>
      <c r="G4" s="59">
        <v>2010</v>
      </c>
      <c r="H4" s="46">
        <v>1</v>
      </c>
      <c r="I4" s="46">
        <v>1</v>
      </c>
      <c r="J4" s="46">
        <v>1</v>
      </c>
      <c r="K4" s="121">
        <v>10.8</v>
      </c>
      <c r="L4" s="121">
        <v>4.0999999999999996</v>
      </c>
      <c r="M4" s="54">
        <f>(K4+L4)/2</f>
        <v>7.45</v>
      </c>
      <c r="N4" s="36">
        <v>75.5</v>
      </c>
      <c r="O4" s="55">
        <f>((Q4)/(0.16*(K4-(L4))^0.5))</f>
        <v>28.077131334422525</v>
      </c>
      <c r="P4" s="56">
        <f>0.16*((K4-(L4))^1/2)*O4</f>
        <v>15.049342395250477</v>
      </c>
      <c r="Q4" s="122">
        <v>11.628136400000001</v>
      </c>
      <c r="R4" s="11">
        <f>0.0023*0.408*O4*SQRT(K4-L4)*(M4+17.8)</f>
        <v>1.7220252546465</v>
      </c>
      <c r="S4" s="35">
        <f>0.31*(IF(N4&gt;50,1,(1+(50-N4)/70)))*(P4+2.09)*((M4/(M4+15)))</f>
        <v>1.7631764481884624</v>
      </c>
    </row>
    <row r="5" spans="2:23" ht="18.5" x14ac:dyDescent="0.45">
      <c r="B5" s="26" t="s">
        <v>29</v>
      </c>
      <c r="C5" s="17"/>
      <c r="D5" s="17">
        <f>TAN(D4)</f>
        <v>0.76207171154189146</v>
      </c>
      <c r="G5" s="59">
        <v>2010</v>
      </c>
      <c r="H5" s="46">
        <v>1</v>
      </c>
      <c r="I5" s="46">
        <f t="shared" ref="I5:J20" si="0">I4+1</f>
        <v>2</v>
      </c>
      <c r="J5" s="46">
        <f>J4+1</f>
        <v>2</v>
      </c>
      <c r="K5" s="121">
        <v>7.2</v>
      </c>
      <c r="L5" s="121">
        <v>4.7</v>
      </c>
      <c r="M5" s="54">
        <f t="shared" ref="M5:M68" si="1">(K5+L5)/2</f>
        <v>5.95</v>
      </c>
      <c r="N5" s="36">
        <v>79</v>
      </c>
      <c r="O5" s="55">
        <f t="shared" ref="O5:O68" si="2">((Q5)/(0.16*(K5-(L5))^0.5))</f>
        <v>41.310224476950005</v>
      </c>
      <c r="P5" s="56">
        <f t="shared" ref="P5:P68" si="3">0.16*((K5-L5)^1/2)*O5</f>
        <v>8.2620448953900016</v>
      </c>
      <c r="Q5" s="122">
        <v>10.450752</v>
      </c>
      <c r="R5" s="11">
        <f t="shared" ref="R5:R68" si="4">0.0023*0.408*O5*(K5-L5)^0.5*(M5+17.8)</f>
        <v>1.4557244363999997</v>
      </c>
      <c r="S5" s="35">
        <f t="shared" ref="S5:S68" si="5">0.31*(IF(N5&gt;50,1,(1+(50-N5)/70)))*(P5+2.09)*((M5/(M5+15)))</f>
        <v>0.91142466871345396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0.6061272273488072</v>
      </c>
      <c r="G6" s="59">
        <v>2010</v>
      </c>
      <c r="H6" s="46">
        <v>1</v>
      </c>
      <c r="I6" s="46">
        <f t="shared" si="0"/>
        <v>3</v>
      </c>
      <c r="J6" s="46">
        <f t="shared" si="0"/>
        <v>3</v>
      </c>
      <c r="K6" s="121">
        <v>7</v>
      </c>
      <c r="L6" s="121">
        <v>5.0999999999999996</v>
      </c>
      <c r="M6" s="54">
        <f t="shared" si="1"/>
        <v>6.05</v>
      </c>
      <c r="N6" s="36">
        <v>78.5</v>
      </c>
      <c r="O6" s="55">
        <f t="shared" si="2"/>
        <v>30.654767249421159</v>
      </c>
      <c r="P6" s="56">
        <f t="shared" si="3"/>
        <v>4.6595246219120172</v>
      </c>
      <c r="Q6" s="122">
        <v>6.7607488999999994</v>
      </c>
      <c r="R6" s="11">
        <f t="shared" si="4"/>
        <v>0.94569524631922486</v>
      </c>
      <c r="S6" s="35">
        <f t="shared" si="5"/>
        <v>0.60136500847486873</v>
      </c>
    </row>
    <row r="7" spans="2:23" ht="18.5" x14ac:dyDescent="0.45">
      <c r="B7" s="26" t="s">
        <v>21</v>
      </c>
      <c r="C7" s="15"/>
      <c r="D7" s="17">
        <f>COS(D4)</f>
        <v>0.79536770381154365</v>
      </c>
      <c r="G7" s="59">
        <v>2010</v>
      </c>
      <c r="H7" s="46">
        <v>1</v>
      </c>
      <c r="I7" s="46">
        <f t="shared" si="0"/>
        <v>4</v>
      </c>
      <c r="J7" s="46">
        <f t="shared" si="0"/>
        <v>4</v>
      </c>
      <c r="K7" s="121">
        <v>7.1</v>
      </c>
      <c r="L7" s="121">
        <v>5.0999999999999996</v>
      </c>
      <c r="M7" s="54">
        <f t="shared" si="1"/>
        <v>6.1</v>
      </c>
      <c r="N7" s="36">
        <v>72</v>
      </c>
      <c r="O7" s="55">
        <f t="shared" si="2"/>
        <v>10.821198019286609</v>
      </c>
      <c r="P7" s="56">
        <f t="shared" si="3"/>
        <v>1.7313916830858573</v>
      </c>
      <c r="Q7" s="122">
        <v>2.4485575999999996</v>
      </c>
      <c r="R7" s="11">
        <f t="shared" si="4"/>
        <v>0.34322288874359985</v>
      </c>
      <c r="S7" s="35">
        <f t="shared" si="5"/>
        <v>0.34247638259314483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2010</v>
      </c>
      <c r="H8" s="46">
        <v>1</v>
      </c>
      <c r="I8" s="46">
        <f t="shared" si="0"/>
        <v>5</v>
      </c>
      <c r="J8" s="46">
        <f t="shared" si="0"/>
        <v>5</v>
      </c>
      <c r="K8" s="121">
        <v>6.1</v>
      </c>
      <c r="L8" s="121">
        <v>1.9</v>
      </c>
      <c r="M8" s="54">
        <f t="shared" si="1"/>
        <v>4</v>
      </c>
      <c r="N8" s="36">
        <v>95</v>
      </c>
      <c r="O8" s="55">
        <f t="shared" si="2"/>
        <v>36.649705832253112</v>
      </c>
      <c r="P8" s="56">
        <f t="shared" si="3"/>
        <v>12.314301159637044</v>
      </c>
      <c r="Q8" s="122">
        <v>12.017527399999999</v>
      </c>
      <c r="R8" s="11">
        <f t="shared" si="4"/>
        <v>1.5365250007817997</v>
      </c>
      <c r="S8" s="35">
        <f t="shared" si="5"/>
        <v>0.94007018094473338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2010</v>
      </c>
      <c r="H9" s="46">
        <v>1</v>
      </c>
      <c r="I9" s="46">
        <f t="shared" si="0"/>
        <v>6</v>
      </c>
      <c r="J9" s="46">
        <f t="shared" si="0"/>
        <v>6</v>
      </c>
      <c r="K9" s="121">
        <v>9.3000000000000007</v>
      </c>
      <c r="L9" s="121">
        <v>1</v>
      </c>
      <c r="M9" s="54">
        <f t="shared" si="1"/>
        <v>5.15</v>
      </c>
      <c r="N9" s="36">
        <v>78.5</v>
      </c>
      <c r="O9" s="55">
        <f t="shared" si="2"/>
        <v>3.3017816323484963</v>
      </c>
      <c r="P9" s="56">
        <f t="shared" si="3"/>
        <v>2.1923830038794017</v>
      </c>
      <c r="Q9" s="122">
        <v>1.5219745</v>
      </c>
      <c r="R9" s="11">
        <f t="shared" si="4"/>
        <v>0.20486043115537503</v>
      </c>
      <c r="S9" s="35">
        <f t="shared" si="5"/>
        <v>0.33929649953813718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2010</v>
      </c>
      <c r="H10" s="46">
        <v>1</v>
      </c>
      <c r="I10" s="46">
        <f t="shared" si="0"/>
        <v>7</v>
      </c>
      <c r="J10" s="46">
        <f t="shared" si="0"/>
        <v>7</v>
      </c>
      <c r="K10" s="121">
        <v>11.1</v>
      </c>
      <c r="L10" s="121">
        <v>6.6</v>
      </c>
      <c r="M10" s="54">
        <f t="shared" si="1"/>
        <v>8.85</v>
      </c>
      <c r="N10" s="36">
        <v>86</v>
      </c>
      <c r="O10" s="55">
        <f t="shared" si="2"/>
        <v>37.647209433719659</v>
      </c>
      <c r="P10" s="56">
        <f t="shared" si="3"/>
        <v>13.552995396139076</v>
      </c>
      <c r="Q10" s="122">
        <v>12.777886599999999</v>
      </c>
      <c r="R10" s="11">
        <f t="shared" si="4"/>
        <v>1.99721242582485</v>
      </c>
      <c r="S10" s="35">
        <f t="shared" si="5"/>
        <v>1.7994363886502116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2010</v>
      </c>
      <c r="H11" s="46">
        <v>1</v>
      </c>
      <c r="I11" s="46">
        <f t="shared" si="0"/>
        <v>8</v>
      </c>
      <c r="J11" s="46">
        <f t="shared" si="0"/>
        <v>8</v>
      </c>
      <c r="K11" s="121">
        <v>16</v>
      </c>
      <c r="L11" s="121">
        <v>6.6</v>
      </c>
      <c r="M11" s="54">
        <f t="shared" si="1"/>
        <v>11.3</v>
      </c>
      <c r="N11" s="36">
        <v>67.5</v>
      </c>
      <c r="O11" s="55">
        <f t="shared" si="2"/>
        <v>24.848833827468734</v>
      </c>
      <c r="P11" s="56">
        <f t="shared" si="3"/>
        <v>18.686323038256489</v>
      </c>
      <c r="Q11" s="122">
        <v>12.189613099999999</v>
      </c>
      <c r="R11" s="11">
        <f t="shared" si="4"/>
        <v>2.0804195521966498</v>
      </c>
      <c r="S11" s="35">
        <f t="shared" si="5"/>
        <v>2.7672798328141628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2010</v>
      </c>
      <c r="H12" s="46">
        <v>1</v>
      </c>
      <c r="I12" s="46">
        <f t="shared" si="0"/>
        <v>9</v>
      </c>
      <c r="J12" s="46">
        <f t="shared" si="0"/>
        <v>9</v>
      </c>
      <c r="K12" s="121">
        <v>12.7</v>
      </c>
      <c r="L12" s="121">
        <v>6.7</v>
      </c>
      <c r="M12" s="54">
        <f t="shared" si="1"/>
        <v>9.6999999999999993</v>
      </c>
      <c r="N12" s="36">
        <v>60.5</v>
      </c>
      <c r="O12" s="55">
        <f t="shared" si="2"/>
        <v>17.966185408474871</v>
      </c>
      <c r="P12" s="56">
        <f t="shared" si="3"/>
        <v>8.6237689960679376</v>
      </c>
      <c r="Q12" s="122">
        <v>7.041277899999999</v>
      </c>
      <c r="R12" s="11">
        <f t="shared" si="4"/>
        <v>1.1356701092962496</v>
      </c>
      <c r="S12" s="35">
        <f t="shared" si="5"/>
        <v>1.3043037802095663</v>
      </c>
    </row>
    <row r="13" spans="2:23" ht="18.5" x14ac:dyDescent="0.45">
      <c r="B13" s="26" t="s">
        <v>12</v>
      </c>
      <c r="C13" s="17">
        <f>1-(TAN(D4)^2*(TAN(C9)^2))</f>
        <v>0.99148580302211797</v>
      </c>
      <c r="D13" s="21"/>
      <c r="G13" s="59">
        <v>2010</v>
      </c>
      <c r="H13" s="46">
        <v>1</v>
      </c>
      <c r="I13" s="46">
        <f t="shared" si="0"/>
        <v>10</v>
      </c>
      <c r="J13" s="46">
        <f t="shared" si="0"/>
        <v>10</v>
      </c>
      <c r="K13" s="121">
        <v>15</v>
      </c>
      <c r="L13" s="121">
        <v>8.4</v>
      </c>
      <c r="M13" s="54">
        <f t="shared" si="1"/>
        <v>11.7</v>
      </c>
      <c r="N13" s="36">
        <v>47.5</v>
      </c>
      <c r="O13" s="55">
        <f t="shared" si="2"/>
        <v>29.663151837971348</v>
      </c>
      <c r="P13" s="56">
        <f t="shared" si="3"/>
        <v>15.662144170448872</v>
      </c>
      <c r="Q13" s="122">
        <v>12.192962699999999</v>
      </c>
      <c r="R13" s="11">
        <f t="shared" si="4"/>
        <v>2.1095959239472495</v>
      </c>
      <c r="S13" s="35">
        <f t="shared" si="5"/>
        <v>2.4976241041737879</v>
      </c>
      <c r="U13" t="s">
        <v>18</v>
      </c>
    </row>
    <row r="14" spans="2:23" ht="18.5" x14ac:dyDescent="0.45">
      <c r="B14" s="27" t="s">
        <v>14</v>
      </c>
      <c r="C14" s="18">
        <f>ACOS(-1*(-D4*C10))</f>
        <v>1.4918685938141518</v>
      </c>
      <c r="D14" s="21"/>
      <c r="E14" t="s">
        <v>28</v>
      </c>
      <c r="G14" s="59">
        <v>2010</v>
      </c>
      <c r="H14" s="46">
        <v>1</v>
      </c>
      <c r="I14" s="46">
        <f t="shared" si="0"/>
        <v>11</v>
      </c>
      <c r="J14" s="46">
        <f t="shared" si="0"/>
        <v>11</v>
      </c>
      <c r="K14" s="121">
        <v>12.2</v>
      </c>
      <c r="L14" s="121">
        <v>8.5</v>
      </c>
      <c r="M14" s="54">
        <f t="shared" si="1"/>
        <v>10.35</v>
      </c>
      <c r="N14" s="36">
        <v>58.5</v>
      </c>
      <c r="O14" s="55">
        <f t="shared" si="2"/>
        <v>48.48910656057668</v>
      </c>
      <c r="P14" s="56">
        <f t="shared" si="3"/>
        <v>14.352775541930693</v>
      </c>
      <c r="Q14" s="122">
        <v>14.9233054</v>
      </c>
      <c r="R14" s="11">
        <f t="shared" si="4"/>
        <v>2.4638339907136499</v>
      </c>
      <c r="S14" s="35">
        <f t="shared" si="5"/>
        <v>2.0811299931473228</v>
      </c>
    </row>
    <row r="15" spans="2:23" ht="18.5" x14ac:dyDescent="0.45">
      <c r="B15" s="26" t="s">
        <v>25</v>
      </c>
      <c r="C15" s="18">
        <f>SIN(C14)</f>
        <v>0.99688682313730015</v>
      </c>
      <c r="D15" s="21"/>
      <c r="G15" s="59">
        <v>2010</v>
      </c>
      <c r="H15" s="46">
        <v>1</v>
      </c>
      <c r="I15" s="46">
        <f t="shared" si="0"/>
        <v>12</v>
      </c>
      <c r="J15" s="46">
        <f t="shared" si="0"/>
        <v>12</v>
      </c>
      <c r="K15" s="121">
        <v>9.5</v>
      </c>
      <c r="L15" s="121">
        <v>8</v>
      </c>
      <c r="M15" s="54">
        <f t="shared" si="1"/>
        <v>8.75</v>
      </c>
      <c r="N15" s="36">
        <v>67</v>
      </c>
      <c r="O15" s="55">
        <f t="shared" si="2"/>
        <v>32.436779530957608</v>
      </c>
      <c r="P15" s="56">
        <f t="shared" si="3"/>
        <v>3.892413543714913</v>
      </c>
      <c r="Q15" s="122">
        <v>6.3562846999999998</v>
      </c>
      <c r="R15" s="11">
        <f t="shared" si="4"/>
        <v>0.98977363927402506</v>
      </c>
      <c r="S15" s="35">
        <f t="shared" si="5"/>
        <v>0.68325459946638734</v>
      </c>
    </row>
    <row r="16" spans="2:23" ht="18.5" x14ac:dyDescent="0.45">
      <c r="B16" s="26" t="s">
        <v>26</v>
      </c>
      <c r="C16" s="18">
        <f>-1*D6*C11</f>
        <v>-7.2858361251569706E-2</v>
      </c>
      <c r="D16" s="21"/>
      <c r="E16" t="s">
        <v>16</v>
      </c>
      <c r="G16" s="59">
        <v>2010</v>
      </c>
      <c r="H16" s="46">
        <v>1</v>
      </c>
      <c r="I16" s="46">
        <f t="shared" si="0"/>
        <v>13</v>
      </c>
      <c r="J16" s="46">
        <f t="shared" si="0"/>
        <v>13</v>
      </c>
      <c r="K16" s="121">
        <v>9.3000000000000007</v>
      </c>
      <c r="L16" s="121">
        <v>5.7</v>
      </c>
      <c r="M16" s="54">
        <f t="shared" si="1"/>
        <v>7.5</v>
      </c>
      <c r="N16" s="36">
        <v>62.5</v>
      </c>
      <c r="O16" s="55">
        <f t="shared" si="2"/>
        <v>14.844482707178582</v>
      </c>
      <c r="P16" s="56">
        <f t="shared" si="3"/>
        <v>4.2752110196674318</v>
      </c>
      <c r="Q16" s="122">
        <v>4.5064680999999993</v>
      </c>
      <c r="R16" s="11">
        <f t="shared" si="4"/>
        <v>0.66869001578444986</v>
      </c>
      <c r="S16" s="35">
        <f t="shared" si="5"/>
        <v>0.65773847203230118</v>
      </c>
    </row>
    <row r="17" spans="2:22" ht="18.5" x14ac:dyDescent="0.45">
      <c r="B17" s="26" t="s">
        <v>27</v>
      </c>
      <c r="C17" s="18">
        <f>D7*C12</f>
        <v>0.78960074972978989</v>
      </c>
      <c r="D17" s="21"/>
      <c r="E17" t="s">
        <v>17</v>
      </c>
      <c r="G17" s="59">
        <v>2010</v>
      </c>
      <c r="H17" s="46">
        <v>1</v>
      </c>
      <c r="I17" s="46">
        <f t="shared" si="0"/>
        <v>14</v>
      </c>
      <c r="J17" s="46">
        <f t="shared" si="0"/>
        <v>14</v>
      </c>
      <c r="K17" s="121">
        <v>8.4</v>
      </c>
      <c r="L17" s="121">
        <v>5.8</v>
      </c>
      <c r="M17" s="54">
        <f t="shared" si="1"/>
        <v>7.1</v>
      </c>
      <c r="N17" s="36">
        <v>56.5</v>
      </c>
      <c r="O17" s="55">
        <f t="shared" si="2"/>
        <v>27.558753244014042</v>
      </c>
      <c r="P17" s="56">
        <f t="shared" si="3"/>
        <v>5.732220674754922</v>
      </c>
      <c r="Q17" s="122">
        <v>7.1099446999999998</v>
      </c>
      <c r="R17" s="11">
        <f t="shared" si="4"/>
        <v>1.03832565907095</v>
      </c>
      <c r="S17" s="35">
        <f t="shared" si="5"/>
        <v>0.77903654774369147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2010</v>
      </c>
      <c r="H18" s="46">
        <v>1</v>
      </c>
      <c r="I18" s="46">
        <f t="shared" si="0"/>
        <v>15</v>
      </c>
      <c r="J18" s="46">
        <f t="shared" si="0"/>
        <v>15</v>
      </c>
      <c r="K18" s="121">
        <v>8.9</v>
      </c>
      <c r="L18" s="121">
        <v>6.2</v>
      </c>
      <c r="M18" s="54">
        <f t="shared" si="1"/>
        <v>7.5500000000000007</v>
      </c>
      <c r="N18" s="36">
        <v>75</v>
      </c>
      <c r="O18" s="55">
        <f t="shared" si="2"/>
        <v>28.405246330428742</v>
      </c>
      <c r="P18" s="56">
        <f t="shared" si="3"/>
        <v>6.1355332073726094</v>
      </c>
      <c r="Q18" s="122">
        <v>7.4679332</v>
      </c>
      <c r="R18" s="11">
        <f t="shared" si="4"/>
        <v>1.1103155053262999</v>
      </c>
      <c r="S18" s="35">
        <f t="shared" si="5"/>
        <v>0.85374104088051428</v>
      </c>
    </row>
    <row r="19" spans="2:22" ht="18.5" x14ac:dyDescent="0.45">
      <c r="G19" s="59">
        <v>2010</v>
      </c>
      <c r="H19" s="46">
        <v>1</v>
      </c>
      <c r="I19" s="46">
        <f t="shared" si="0"/>
        <v>16</v>
      </c>
      <c r="J19" s="46">
        <f t="shared" si="0"/>
        <v>16</v>
      </c>
      <c r="K19" s="121">
        <v>11.1</v>
      </c>
      <c r="L19" s="121">
        <v>7.3</v>
      </c>
      <c r="M19" s="54">
        <f t="shared" si="1"/>
        <v>9.1999999999999993</v>
      </c>
      <c r="N19" s="36">
        <v>84.5</v>
      </c>
      <c r="O19" s="55">
        <f t="shared" si="2"/>
        <v>16.737399162103429</v>
      </c>
      <c r="P19" s="56">
        <f t="shared" si="3"/>
        <v>5.0881693452794421</v>
      </c>
      <c r="Q19" s="122">
        <v>5.2203515999999999</v>
      </c>
      <c r="R19" s="11">
        <f t="shared" si="4"/>
        <v>0.82666877761799984</v>
      </c>
      <c r="S19" s="35">
        <f t="shared" si="5"/>
        <v>0.84595615589822171</v>
      </c>
    </row>
    <row r="20" spans="2:22" ht="18.5" x14ac:dyDescent="0.45">
      <c r="B20" s="12" t="s">
        <v>7</v>
      </c>
      <c r="C20" s="23">
        <f>(24*60/3.14)*C18*C8*((C14*C16+(C17*C15)))</f>
        <v>25.124414563581702</v>
      </c>
      <c r="G20" s="59">
        <v>2010</v>
      </c>
      <c r="H20" s="46">
        <v>1</v>
      </c>
      <c r="I20" s="46">
        <f t="shared" si="0"/>
        <v>17</v>
      </c>
      <c r="J20" s="46">
        <f t="shared" si="0"/>
        <v>17</v>
      </c>
      <c r="K20" s="121">
        <v>13.6</v>
      </c>
      <c r="L20" s="121">
        <v>7.9</v>
      </c>
      <c r="M20" s="54">
        <f t="shared" si="1"/>
        <v>10.75</v>
      </c>
      <c r="N20" s="36">
        <v>69</v>
      </c>
      <c r="O20" s="55">
        <f t="shared" si="2"/>
        <v>17.22064361532891</v>
      </c>
      <c r="P20" s="56">
        <f t="shared" si="3"/>
        <v>7.8526134885899825</v>
      </c>
      <c r="Q20" s="122">
        <v>6.5781957000000002</v>
      </c>
      <c r="R20" s="11">
        <f t="shared" si="4"/>
        <v>1.1014909126332748</v>
      </c>
      <c r="S20" s="35">
        <f t="shared" si="5"/>
        <v>1.2867479398340238</v>
      </c>
    </row>
    <row r="21" spans="2:22" ht="18.5" x14ac:dyDescent="0.45">
      <c r="B21" s="24"/>
      <c r="G21" s="59">
        <v>2010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21">
        <v>14.5</v>
      </c>
      <c r="L21" s="121">
        <v>11.7</v>
      </c>
      <c r="M21" s="54">
        <f t="shared" si="1"/>
        <v>13.1</v>
      </c>
      <c r="N21" s="36">
        <v>52.5</v>
      </c>
      <c r="O21" s="55">
        <f t="shared" si="2"/>
        <v>54.545074077518791</v>
      </c>
      <c r="P21" s="56">
        <f t="shared" si="3"/>
        <v>12.218096593364212</v>
      </c>
      <c r="Q21" s="122">
        <v>14.603418599999998</v>
      </c>
      <c r="R21" s="11">
        <f t="shared" si="4"/>
        <v>2.6465556477500991</v>
      </c>
      <c r="S21" s="35">
        <f t="shared" si="5"/>
        <v>2.0678000094538098</v>
      </c>
    </row>
    <row r="22" spans="2:22" ht="18.5" x14ac:dyDescent="0.45">
      <c r="C22" s="13"/>
      <c r="G22" s="59">
        <v>2010</v>
      </c>
      <c r="H22" s="46">
        <v>1</v>
      </c>
      <c r="I22" s="46">
        <f t="shared" si="6"/>
        <v>19</v>
      </c>
      <c r="J22" s="46">
        <f t="shared" si="6"/>
        <v>19</v>
      </c>
      <c r="K22" s="121">
        <v>13</v>
      </c>
      <c r="L22" s="121">
        <v>5.6</v>
      </c>
      <c r="M22" s="54">
        <f t="shared" si="1"/>
        <v>9.3000000000000007</v>
      </c>
      <c r="N22" s="36">
        <v>48.5</v>
      </c>
      <c r="O22" s="55">
        <f t="shared" si="2"/>
        <v>37.663534223817365</v>
      </c>
      <c r="P22" s="56">
        <f t="shared" si="3"/>
        <v>22.296812260499884</v>
      </c>
      <c r="Q22" s="122">
        <v>16.392942399999999</v>
      </c>
      <c r="R22" s="11">
        <f t="shared" si="4"/>
        <v>2.6055188544695995</v>
      </c>
      <c r="S22" s="35">
        <f t="shared" si="5"/>
        <v>2.9552988547395729</v>
      </c>
    </row>
    <row r="23" spans="2:22" ht="18.5" x14ac:dyDescent="0.45">
      <c r="B23" s="14"/>
      <c r="C23" s="14"/>
      <c r="D23" s="14"/>
      <c r="E23" s="14"/>
      <c r="G23" s="59">
        <v>2010</v>
      </c>
      <c r="H23" s="46">
        <v>1</v>
      </c>
      <c r="I23" s="46">
        <f t="shared" si="6"/>
        <v>20</v>
      </c>
      <c r="J23" s="46">
        <f t="shared" si="6"/>
        <v>20</v>
      </c>
      <c r="K23" s="121">
        <v>8.8000000000000007</v>
      </c>
      <c r="L23" s="121">
        <v>6.5</v>
      </c>
      <c r="M23" s="54">
        <f t="shared" si="1"/>
        <v>7.65</v>
      </c>
      <c r="N23" s="36">
        <v>46</v>
      </c>
      <c r="O23" s="55">
        <f t="shared" si="2"/>
        <v>82.515913849783928</v>
      </c>
      <c r="P23" s="56">
        <f t="shared" si="3"/>
        <v>15.182928148360247</v>
      </c>
      <c r="Q23" s="122">
        <v>20.022652699999998</v>
      </c>
      <c r="R23" s="11">
        <f t="shared" si="4"/>
        <v>2.9886662382759748</v>
      </c>
      <c r="S23" s="35">
        <f t="shared" si="5"/>
        <v>1.9118533167353444</v>
      </c>
    </row>
    <row r="24" spans="2:22" ht="18.5" x14ac:dyDescent="0.45">
      <c r="G24" s="59">
        <v>2010</v>
      </c>
      <c r="H24" s="46">
        <v>1</v>
      </c>
      <c r="I24" s="46">
        <f t="shared" si="6"/>
        <v>21</v>
      </c>
      <c r="J24" s="46">
        <f t="shared" si="6"/>
        <v>21</v>
      </c>
      <c r="K24" s="121">
        <v>7.1</v>
      </c>
      <c r="L24" s="121">
        <v>4.5</v>
      </c>
      <c r="M24" s="54">
        <f t="shared" si="1"/>
        <v>5.8</v>
      </c>
      <c r="N24" s="36">
        <v>46.5</v>
      </c>
      <c r="O24" s="55">
        <f t="shared" si="2"/>
        <v>66.653200384645004</v>
      </c>
      <c r="P24" s="56">
        <f t="shared" si="3"/>
        <v>13.863865680006159</v>
      </c>
      <c r="Q24" s="122">
        <v>17.196009</v>
      </c>
      <c r="R24" s="11">
        <f t="shared" si="4"/>
        <v>2.3801683897259998</v>
      </c>
      <c r="S24" s="35">
        <f t="shared" si="5"/>
        <v>1.4480434142924821</v>
      </c>
      <c r="U24" s="14"/>
      <c r="V24" s="14"/>
    </row>
    <row r="25" spans="2:22" ht="18.5" x14ac:dyDescent="0.45">
      <c r="G25" s="59">
        <v>2010</v>
      </c>
      <c r="H25" s="46">
        <v>1</v>
      </c>
      <c r="I25" s="46">
        <f t="shared" si="6"/>
        <v>22</v>
      </c>
      <c r="J25" s="46">
        <f t="shared" si="6"/>
        <v>22</v>
      </c>
      <c r="K25" s="121">
        <v>8</v>
      </c>
      <c r="L25" s="121">
        <v>3.8</v>
      </c>
      <c r="M25" s="54">
        <f t="shared" si="1"/>
        <v>5.9</v>
      </c>
      <c r="N25" s="36">
        <v>54.5</v>
      </c>
      <c r="O25" s="55">
        <f t="shared" si="2"/>
        <v>7.6473795634228932</v>
      </c>
      <c r="P25" s="56">
        <f t="shared" si="3"/>
        <v>2.5695195333100922</v>
      </c>
      <c r="Q25" s="122">
        <v>2.5075943000000001</v>
      </c>
      <c r="R25" s="11">
        <f t="shared" si="4"/>
        <v>0.34855686149715004</v>
      </c>
      <c r="S25" s="35">
        <f t="shared" si="5"/>
        <v>0.40776369504421822</v>
      </c>
    </row>
    <row r="26" spans="2:22" ht="18.5" x14ac:dyDescent="0.45">
      <c r="G26" s="59">
        <v>2010</v>
      </c>
      <c r="H26" s="46">
        <v>1</v>
      </c>
      <c r="I26" s="46">
        <f t="shared" si="6"/>
        <v>23</v>
      </c>
      <c r="J26" s="46">
        <f t="shared" si="6"/>
        <v>23</v>
      </c>
      <c r="K26" s="121">
        <v>5.8</v>
      </c>
      <c r="L26" s="121">
        <v>4.2</v>
      </c>
      <c r="M26" s="54">
        <f t="shared" si="1"/>
        <v>5</v>
      </c>
      <c r="N26" s="36">
        <v>40</v>
      </c>
      <c r="O26" s="55">
        <f t="shared" si="2"/>
        <v>19.082808021603913</v>
      </c>
      <c r="P26" s="56">
        <f t="shared" si="3"/>
        <v>2.4425994267653004</v>
      </c>
      <c r="Q26" s="122">
        <v>3.8620887999999995</v>
      </c>
      <c r="R26" s="11">
        <f t="shared" si="4"/>
        <v>0.51644623851359983</v>
      </c>
      <c r="S26" s="35">
        <f t="shared" si="5"/>
        <v>0.4014588063706408</v>
      </c>
    </row>
    <row r="27" spans="2:22" ht="18.5" x14ac:dyDescent="0.45">
      <c r="G27" s="59">
        <v>2010</v>
      </c>
      <c r="H27" s="46">
        <v>1</v>
      </c>
      <c r="I27" s="46">
        <f t="shared" si="6"/>
        <v>24</v>
      </c>
      <c r="J27" s="46">
        <f t="shared" si="6"/>
        <v>24</v>
      </c>
      <c r="K27" s="121">
        <v>6.8</v>
      </c>
      <c r="L27" s="121">
        <v>4.9000000000000004</v>
      </c>
      <c r="M27" s="54">
        <f t="shared" si="1"/>
        <v>5.85</v>
      </c>
      <c r="N27" s="36">
        <v>52.5</v>
      </c>
      <c r="O27" s="55">
        <f t="shared" si="2"/>
        <v>100.48278447868729</v>
      </c>
      <c r="P27" s="56">
        <f t="shared" si="3"/>
        <v>15.273383240760465</v>
      </c>
      <c r="Q27" s="122">
        <v>22.160953599999999</v>
      </c>
      <c r="R27" s="11">
        <f t="shared" si="4"/>
        <v>3.0738849312335996</v>
      </c>
      <c r="S27" s="35">
        <f t="shared" si="5"/>
        <v>1.5102395926675827</v>
      </c>
    </row>
    <row r="28" spans="2:22" ht="18.5" x14ac:dyDescent="0.45">
      <c r="G28" s="59">
        <v>2010</v>
      </c>
      <c r="H28" s="46">
        <v>1</v>
      </c>
      <c r="I28" s="46">
        <f t="shared" si="6"/>
        <v>25</v>
      </c>
      <c r="J28" s="46">
        <f t="shared" si="6"/>
        <v>25</v>
      </c>
      <c r="K28" s="121">
        <v>5.4</v>
      </c>
      <c r="L28" s="121">
        <v>-1</v>
      </c>
      <c r="M28" s="54">
        <f t="shared" si="1"/>
        <v>2.2000000000000002</v>
      </c>
      <c r="N28" s="36">
        <v>49</v>
      </c>
      <c r="O28" s="55">
        <f t="shared" si="2"/>
        <v>51.983273759631558</v>
      </c>
      <c r="P28" s="56">
        <f t="shared" si="3"/>
        <v>26.61543616493136</v>
      </c>
      <c r="Q28" s="122">
        <v>21.041349799999999</v>
      </c>
      <c r="R28" s="11">
        <f t="shared" si="4"/>
        <v>2.46815033154</v>
      </c>
      <c r="S28" s="35">
        <f t="shared" si="5"/>
        <v>1.1544639783872974</v>
      </c>
    </row>
    <row r="29" spans="2:22" ht="18.5" x14ac:dyDescent="0.45">
      <c r="G29" s="59">
        <v>2010</v>
      </c>
      <c r="H29" s="46">
        <v>1</v>
      </c>
      <c r="I29" s="46">
        <f t="shared" si="6"/>
        <v>26</v>
      </c>
      <c r="J29" s="46">
        <f t="shared" si="6"/>
        <v>26</v>
      </c>
      <c r="K29" s="121">
        <v>0.9</v>
      </c>
      <c r="L29" s="121">
        <v>-3.9</v>
      </c>
      <c r="M29" s="54">
        <f t="shared" si="1"/>
        <v>-1.5</v>
      </c>
      <c r="N29" s="36">
        <v>51.5</v>
      </c>
      <c r="O29" s="55">
        <f t="shared" si="2"/>
        <v>42.664007919793576</v>
      </c>
      <c r="P29" s="56">
        <f t="shared" si="3"/>
        <v>16.382979041200734</v>
      </c>
      <c r="Q29" s="122">
        <v>14.955545299999999</v>
      </c>
      <c r="R29" s="11">
        <f t="shared" si="4"/>
        <v>1.42974265290735</v>
      </c>
      <c r="S29" s="35">
        <f t="shared" si="5"/>
        <v>-0.63629150030802528</v>
      </c>
    </row>
    <row r="30" spans="2:22" ht="18.5" x14ac:dyDescent="0.45">
      <c r="G30" s="59">
        <v>2010</v>
      </c>
      <c r="H30" s="46">
        <v>1</v>
      </c>
      <c r="I30" s="46">
        <f t="shared" si="6"/>
        <v>27</v>
      </c>
      <c r="J30" s="46">
        <f t="shared" si="6"/>
        <v>27</v>
      </c>
      <c r="K30" s="121">
        <v>1</v>
      </c>
      <c r="L30" s="121">
        <v>-5</v>
      </c>
      <c r="M30" s="54">
        <f t="shared" si="1"/>
        <v>-2</v>
      </c>
      <c r="N30" s="36">
        <v>48</v>
      </c>
      <c r="O30" s="55">
        <f t="shared" si="2"/>
        <v>44.66387068871434</v>
      </c>
      <c r="P30" s="56">
        <f t="shared" si="3"/>
        <v>21.438657930582881</v>
      </c>
      <c r="Q30" s="122">
        <v>17.5045909</v>
      </c>
      <c r="R30" s="11">
        <f t="shared" si="4"/>
        <v>1.6220979249303003</v>
      </c>
      <c r="S30" s="35">
        <f t="shared" si="5"/>
        <v>-1.1541970220013404</v>
      </c>
    </row>
    <row r="31" spans="2:22" ht="18.5" x14ac:dyDescent="0.45">
      <c r="G31" s="59">
        <v>2010</v>
      </c>
      <c r="H31" s="46">
        <v>1</v>
      </c>
      <c r="I31" s="46">
        <f t="shared" si="6"/>
        <v>28</v>
      </c>
      <c r="J31" s="46">
        <f t="shared" si="6"/>
        <v>28</v>
      </c>
      <c r="K31" s="121">
        <v>-0.1</v>
      </c>
      <c r="L31" s="121">
        <v>-2.5</v>
      </c>
      <c r="M31" s="54">
        <f t="shared" si="1"/>
        <v>-1.3</v>
      </c>
      <c r="N31" s="36">
        <v>71.5</v>
      </c>
      <c r="O31" s="55">
        <f t="shared" si="2"/>
        <v>81.124825177126723</v>
      </c>
      <c r="P31" s="56">
        <f t="shared" si="3"/>
        <v>15.575966434008331</v>
      </c>
      <c r="Q31" s="122">
        <v>20.108486199999998</v>
      </c>
      <c r="R31" s="11">
        <f t="shared" si="4"/>
        <v>1.9459484807894996</v>
      </c>
      <c r="S31" s="35">
        <f t="shared" si="5"/>
        <v>-0.51966310021206996</v>
      </c>
    </row>
    <row r="32" spans="2:22" ht="18.5" x14ac:dyDescent="0.45">
      <c r="G32" s="59">
        <v>2010</v>
      </c>
      <c r="H32" s="46">
        <v>1</v>
      </c>
      <c r="I32" s="46">
        <f t="shared" si="6"/>
        <v>29</v>
      </c>
      <c r="J32" s="46">
        <f t="shared" si="6"/>
        <v>29</v>
      </c>
      <c r="K32" s="121">
        <v>5.6</v>
      </c>
      <c r="L32" s="121">
        <v>-0.1</v>
      </c>
      <c r="M32" s="54">
        <f t="shared" si="1"/>
        <v>2.75</v>
      </c>
      <c r="N32" s="36">
        <v>70</v>
      </c>
      <c r="O32" s="55">
        <f t="shared" si="2"/>
        <v>11.641554060111281</v>
      </c>
      <c r="P32" s="56">
        <f t="shared" si="3"/>
        <v>5.3085486514107432</v>
      </c>
      <c r="Q32" s="122">
        <v>4.4470126999999993</v>
      </c>
      <c r="R32" s="11">
        <f t="shared" si="4"/>
        <v>0.53597954092702493</v>
      </c>
      <c r="S32" s="35">
        <f t="shared" si="5"/>
        <v>0.35533874508888214</v>
      </c>
    </row>
    <row r="33" spans="7:19" ht="18.5" x14ac:dyDescent="0.45">
      <c r="G33" s="59">
        <v>2010</v>
      </c>
      <c r="H33" s="46">
        <v>1</v>
      </c>
      <c r="I33" s="46">
        <f t="shared" si="6"/>
        <v>30</v>
      </c>
      <c r="J33" s="46">
        <f t="shared" si="6"/>
        <v>30</v>
      </c>
      <c r="K33" s="121">
        <v>7.7</v>
      </c>
      <c r="L33" s="121">
        <v>3.5</v>
      </c>
      <c r="M33" s="54">
        <f t="shared" si="1"/>
        <v>5.6</v>
      </c>
      <c r="N33" s="36">
        <v>76.5</v>
      </c>
      <c r="O33" s="55">
        <f t="shared" si="2"/>
        <v>35.574552452322891</v>
      </c>
      <c r="P33" s="56">
        <f t="shared" si="3"/>
        <v>11.953049623980492</v>
      </c>
      <c r="Q33" s="122">
        <v>11.664982</v>
      </c>
      <c r="R33" s="11">
        <f t="shared" si="4"/>
        <v>1.600913794662</v>
      </c>
      <c r="S33" s="35">
        <f t="shared" si="5"/>
        <v>1.1834336964674821</v>
      </c>
    </row>
    <row r="34" spans="7:19" ht="18.5" x14ac:dyDescent="0.45">
      <c r="G34" s="59">
        <v>2010</v>
      </c>
      <c r="H34" s="60">
        <v>1</v>
      </c>
      <c r="I34" s="60">
        <f t="shared" si="6"/>
        <v>31</v>
      </c>
      <c r="J34" s="46">
        <f t="shared" si="6"/>
        <v>31</v>
      </c>
      <c r="K34" s="121">
        <v>8.5</v>
      </c>
      <c r="L34" s="121">
        <v>5.6</v>
      </c>
      <c r="M34" s="54">
        <f t="shared" si="1"/>
        <v>7.05</v>
      </c>
      <c r="N34" s="36">
        <v>85</v>
      </c>
      <c r="O34" s="55">
        <f t="shared" si="2"/>
        <v>59.541814042037579</v>
      </c>
      <c r="P34" s="56">
        <f t="shared" si="3"/>
        <v>13.813700857752721</v>
      </c>
      <c r="Q34" s="122">
        <v>16.223368900000001</v>
      </c>
      <c r="R34" s="49">
        <f t="shared" si="4"/>
        <v>2.3644789561727251</v>
      </c>
      <c r="S34" s="48">
        <f t="shared" si="5"/>
        <v>1.5763055884180757</v>
      </c>
    </row>
    <row r="35" spans="7:19" ht="18.5" x14ac:dyDescent="0.45">
      <c r="G35" s="59">
        <v>2010</v>
      </c>
      <c r="H35" s="46">
        <v>2</v>
      </c>
      <c r="I35" s="46">
        <v>1</v>
      </c>
      <c r="J35" s="46">
        <f t="shared" si="6"/>
        <v>32</v>
      </c>
      <c r="K35" s="121">
        <v>10.1</v>
      </c>
      <c r="L35" s="121">
        <v>5.9</v>
      </c>
      <c r="M35" s="54">
        <f t="shared" si="1"/>
        <v>8</v>
      </c>
      <c r="N35" s="36">
        <v>75</v>
      </c>
      <c r="O35" s="55">
        <f t="shared" si="2"/>
        <v>86.359588350879477</v>
      </c>
      <c r="P35" s="56">
        <f t="shared" si="3"/>
        <v>29.016821685895501</v>
      </c>
      <c r="Q35" s="122">
        <v>28.317518400000001</v>
      </c>
      <c r="R35" s="11">
        <f t="shared" si="4"/>
        <v>4.2849219317327991</v>
      </c>
      <c r="S35" s="35">
        <f t="shared" si="5"/>
        <v>3.3541268600443841</v>
      </c>
    </row>
    <row r="36" spans="7:19" ht="18.5" x14ac:dyDescent="0.45">
      <c r="G36" s="59">
        <v>2010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21">
        <v>11.8</v>
      </c>
      <c r="L36" s="121">
        <v>6.3</v>
      </c>
      <c r="M36" s="54">
        <f t="shared" si="1"/>
        <v>9.0500000000000007</v>
      </c>
      <c r="N36" s="36">
        <v>58.5</v>
      </c>
      <c r="O36" s="55">
        <f t="shared" si="2"/>
        <v>60.77976390534981</v>
      </c>
      <c r="P36" s="56">
        <f t="shared" si="3"/>
        <v>26.743096118353922</v>
      </c>
      <c r="Q36" s="122">
        <v>22.806588999999999</v>
      </c>
      <c r="R36" s="11">
        <f t="shared" si="4"/>
        <v>3.5914733044222502</v>
      </c>
      <c r="S36" s="35">
        <f t="shared" si="5"/>
        <v>3.3634615866961299</v>
      </c>
    </row>
    <row r="37" spans="7:19" ht="18.5" x14ac:dyDescent="0.45">
      <c r="G37" s="59">
        <v>2010</v>
      </c>
      <c r="H37" s="46">
        <v>2</v>
      </c>
      <c r="I37" s="46">
        <f t="shared" si="7"/>
        <v>3</v>
      </c>
      <c r="J37" s="46">
        <f t="shared" si="7"/>
        <v>34</v>
      </c>
      <c r="K37" s="121">
        <v>8.1</v>
      </c>
      <c r="L37" s="121">
        <v>5.7</v>
      </c>
      <c r="M37" s="54">
        <f t="shared" si="1"/>
        <v>6.9</v>
      </c>
      <c r="N37" s="36">
        <v>58.5</v>
      </c>
      <c r="O37" s="55">
        <f t="shared" si="2"/>
        <v>63.966078370204379</v>
      </c>
      <c r="P37" s="56">
        <f t="shared" si="3"/>
        <v>12.281487047079237</v>
      </c>
      <c r="Q37" s="122">
        <v>15.8553316</v>
      </c>
      <c r="R37" s="11">
        <f t="shared" si="4"/>
        <v>2.2968905398997999</v>
      </c>
      <c r="S37" s="35">
        <f t="shared" si="5"/>
        <v>1.4036808581599312</v>
      </c>
    </row>
    <row r="38" spans="7:19" ht="18.5" x14ac:dyDescent="0.45">
      <c r="G38" s="59">
        <v>2010</v>
      </c>
      <c r="H38" s="46">
        <v>2</v>
      </c>
      <c r="I38" s="46">
        <f t="shared" si="7"/>
        <v>4</v>
      </c>
      <c r="J38" s="46">
        <f t="shared" si="7"/>
        <v>35</v>
      </c>
      <c r="K38" s="121">
        <v>6.3</v>
      </c>
      <c r="L38" s="121">
        <v>-0.1</v>
      </c>
      <c r="M38" s="54">
        <f t="shared" si="1"/>
        <v>3.1</v>
      </c>
      <c r="N38" s="36">
        <v>68.5</v>
      </c>
      <c r="O38" s="55">
        <f t="shared" si="2"/>
        <v>73.296271183586839</v>
      </c>
      <c r="P38" s="56">
        <f t="shared" si="3"/>
        <v>37.52769084599646</v>
      </c>
      <c r="Q38" s="122">
        <v>29.668244600000001</v>
      </c>
      <c r="R38" s="11">
        <f t="shared" si="4"/>
        <v>3.6366889207011002</v>
      </c>
      <c r="S38" s="35">
        <f t="shared" si="5"/>
        <v>2.1034586134255577</v>
      </c>
    </row>
    <row r="39" spans="7:19" ht="18.5" x14ac:dyDescent="0.45">
      <c r="G39" s="59">
        <v>2010</v>
      </c>
      <c r="H39" s="46">
        <v>2</v>
      </c>
      <c r="I39" s="46">
        <f t="shared" si="7"/>
        <v>5</v>
      </c>
      <c r="J39" s="46">
        <f t="shared" si="7"/>
        <v>36</v>
      </c>
      <c r="K39" s="121">
        <v>3.4</v>
      </c>
      <c r="L39" s="121">
        <v>-2</v>
      </c>
      <c r="M39" s="54">
        <f t="shared" si="1"/>
        <v>0.7</v>
      </c>
      <c r="N39" s="36">
        <v>45.5</v>
      </c>
      <c r="O39" s="55">
        <f t="shared" si="2"/>
        <v>82.131579764341311</v>
      </c>
      <c r="P39" s="56">
        <f t="shared" si="3"/>
        <v>35.480842458195447</v>
      </c>
      <c r="Q39" s="122">
        <v>30.537047099999999</v>
      </c>
      <c r="R39" s="11">
        <f t="shared" si="4"/>
        <v>3.3133459529677496</v>
      </c>
      <c r="S39" s="35">
        <f t="shared" si="5"/>
        <v>0.55267427170192596</v>
      </c>
    </row>
    <row r="40" spans="7:19" ht="18.5" x14ac:dyDescent="0.45">
      <c r="G40" s="59">
        <v>2010</v>
      </c>
      <c r="H40" s="46">
        <v>2</v>
      </c>
      <c r="I40" s="46">
        <f t="shared" si="7"/>
        <v>6</v>
      </c>
      <c r="J40" s="46">
        <f t="shared" si="7"/>
        <v>37</v>
      </c>
      <c r="K40" s="121">
        <v>2.8</v>
      </c>
      <c r="L40" s="121">
        <v>-1.3</v>
      </c>
      <c r="M40" s="54">
        <f t="shared" si="1"/>
        <v>0.74999999999999989</v>
      </c>
      <c r="N40" s="36">
        <v>49</v>
      </c>
      <c r="O40" s="55">
        <f t="shared" si="2"/>
        <v>91.697119174932439</v>
      </c>
      <c r="P40" s="56">
        <f t="shared" si="3"/>
        <v>30.076655089377837</v>
      </c>
      <c r="Q40" s="122">
        <v>29.707602399999999</v>
      </c>
      <c r="R40" s="11">
        <f t="shared" si="4"/>
        <v>3.2320608838097997</v>
      </c>
      <c r="S40" s="35">
        <f t="shared" si="5"/>
        <v>0.48162454320898368</v>
      </c>
    </row>
    <row r="41" spans="7:19" ht="18.5" x14ac:dyDescent="0.45">
      <c r="G41" s="59">
        <v>2010</v>
      </c>
      <c r="H41" s="46">
        <v>2</v>
      </c>
      <c r="I41" s="46">
        <f t="shared" si="7"/>
        <v>7</v>
      </c>
      <c r="J41" s="46">
        <f t="shared" si="7"/>
        <v>38</v>
      </c>
      <c r="K41" s="121">
        <v>7.1</v>
      </c>
      <c r="L41" s="121">
        <v>-0.8</v>
      </c>
      <c r="M41" s="54">
        <f t="shared" si="1"/>
        <v>3.15</v>
      </c>
      <c r="N41" s="36">
        <v>52</v>
      </c>
      <c r="O41" s="55">
        <f t="shared" si="2"/>
        <v>62.065144643686551</v>
      </c>
      <c r="P41" s="56">
        <f t="shared" si="3"/>
        <v>39.2251714148099</v>
      </c>
      <c r="Q41" s="122">
        <v>27.911379399999998</v>
      </c>
      <c r="R41" s="11">
        <f t="shared" si="4"/>
        <v>3.4295200317919492</v>
      </c>
      <c r="S41" s="35">
        <f t="shared" si="5"/>
        <v>2.222824511656301</v>
      </c>
    </row>
    <row r="42" spans="7:19" ht="18.5" x14ac:dyDescent="0.45">
      <c r="G42" s="59">
        <v>2010</v>
      </c>
      <c r="H42" s="46">
        <v>2</v>
      </c>
      <c r="I42" s="46">
        <f t="shared" si="7"/>
        <v>8</v>
      </c>
      <c r="J42" s="46">
        <f t="shared" si="7"/>
        <v>39</v>
      </c>
      <c r="K42" s="121">
        <v>4.9000000000000004</v>
      </c>
      <c r="L42" s="121">
        <v>0.9</v>
      </c>
      <c r="M42" s="54">
        <f t="shared" si="1"/>
        <v>2.9000000000000004</v>
      </c>
      <c r="N42" s="36">
        <v>59</v>
      </c>
      <c r="O42" s="55">
        <f t="shared" si="2"/>
        <v>91.848387187499995</v>
      </c>
      <c r="P42" s="56">
        <f t="shared" si="3"/>
        <v>29.391483899999997</v>
      </c>
      <c r="Q42" s="122">
        <v>29.391483900000001</v>
      </c>
      <c r="R42" s="11">
        <f t="shared" si="4"/>
        <v>3.5682877986214501</v>
      </c>
      <c r="S42" s="35">
        <f t="shared" si="5"/>
        <v>1.5811091634692738</v>
      </c>
    </row>
    <row r="43" spans="7:19" ht="18.5" x14ac:dyDescent="0.45">
      <c r="G43" s="59">
        <v>2010</v>
      </c>
      <c r="H43" s="46">
        <v>2</v>
      </c>
      <c r="I43" s="46">
        <f t="shared" si="7"/>
        <v>9</v>
      </c>
      <c r="J43" s="46">
        <f t="shared" si="7"/>
        <v>40</v>
      </c>
      <c r="K43" s="121">
        <v>2.6</v>
      </c>
      <c r="L43" s="121">
        <v>-0.5</v>
      </c>
      <c r="M43" s="54">
        <f t="shared" si="1"/>
        <v>1.05</v>
      </c>
      <c r="N43" s="36">
        <v>86</v>
      </c>
      <c r="O43" s="55">
        <f t="shared" si="2"/>
        <v>108.1525096905321</v>
      </c>
      <c r="P43" s="56">
        <f t="shared" si="3"/>
        <v>26.821822403251964</v>
      </c>
      <c r="Q43" s="122">
        <v>30.467542899999998</v>
      </c>
      <c r="R43" s="11">
        <f t="shared" si="4"/>
        <v>3.3683468221952251</v>
      </c>
      <c r="S43" s="35">
        <f t="shared" si="5"/>
        <v>0.58634256649585759</v>
      </c>
    </row>
    <row r="44" spans="7:19" ht="18.5" x14ac:dyDescent="0.45">
      <c r="G44" s="59">
        <v>2010</v>
      </c>
      <c r="H44" s="46">
        <v>2</v>
      </c>
      <c r="I44" s="46">
        <f t="shared" si="7"/>
        <v>10</v>
      </c>
      <c r="J44" s="46">
        <f t="shared" si="7"/>
        <v>41</v>
      </c>
      <c r="K44" s="121">
        <v>8.6999999999999993</v>
      </c>
      <c r="L44" s="121">
        <v>0.6</v>
      </c>
      <c r="M44" s="54">
        <f t="shared" si="1"/>
        <v>4.6499999999999995</v>
      </c>
      <c r="N44" s="36">
        <v>80.5</v>
      </c>
      <c r="O44" s="55">
        <f t="shared" si="2"/>
        <v>51.124712904366419</v>
      </c>
      <c r="P44" s="56">
        <f t="shared" si="3"/>
        <v>33.12881396202944</v>
      </c>
      <c r="Q44" s="122">
        <v>23.280557399999999</v>
      </c>
      <c r="R44" s="11">
        <f t="shared" si="4"/>
        <v>3.0653335324399498</v>
      </c>
      <c r="S44" s="35">
        <f t="shared" si="5"/>
        <v>2.5836091769091829</v>
      </c>
    </row>
    <row r="45" spans="7:19" ht="18.5" x14ac:dyDescent="0.45">
      <c r="G45" s="59">
        <v>2010</v>
      </c>
      <c r="H45" s="46">
        <v>2</v>
      </c>
      <c r="I45" s="46">
        <f t="shared" si="7"/>
        <v>11</v>
      </c>
      <c r="J45" s="46">
        <f t="shared" si="7"/>
        <v>42</v>
      </c>
      <c r="K45" s="121">
        <v>7.5</v>
      </c>
      <c r="L45" s="121">
        <v>4.5</v>
      </c>
      <c r="M45" s="54">
        <f t="shared" si="1"/>
        <v>6</v>
      </c>
      <c r="N45" s="36">
        <v>80</v>
      </c>
      <c r="O45" s="55">
        <f t="shared" si="2"/>
        <v>99.444376427826327</v>
      </c>
      <c r="P45" s="56">
        <f t="shared" si="3"/>
        <v>23.866650342678319</v>
      </c>
      <c r="Q45" s="122">
        <v>27.558834000000001</v>
      </c>
      <c r="R45" s="11">
        <f t="shared" si="4"/>
        <v>3.8468549615579999</v>
      </c>
      <c r="S45" s="35">
        <f t="shared" si="5"/>
        <v>2.2990176017800796</v>
      </c>
    </row>
    <row r="46" spans="7:19" ht="18.5" x14ac:dyDescent="0.45">
      <c r="G46" s="59">
        <v>2010</v>
      </c>
      <c r="H46" s="46">
        <v>2</v>
      </c>
      <c r="I46" s="46">
        <f t="shared" si="7"/>
        <v>12</v>
      </c>
      <c r="J46" s="46">
        <f t="shared" si="7"/>
        <v>43</v>
      </c>
      <c r="K46" s="121">
        <v>10.7</v>
      </c>
      <c r="L46" s="121">
        <v>5.3</v>
      </c>
      <c r="M46" s="54">
        <f t="shared" si="1"/>
        <v>8</v>
      </c>
      <c r="N46" s="36">
        <v>78</v>
      </c>
      <c r="O46" s="55">
        <f t="shared" si="2"/>
        <v>73.951417212297997</v>
      </c>
      <c r="P46" s="56">
        <f t="shared" si="3"/>
        <v>31.94701223571273</v>
      </c>
      <c r="Q46" s="122">
        <v>27.495610299999999</v>
      </c>
      <c r="R46" s="11">
        <f t="shared" si="4"/>
        <v>4.1605532637650997</v>
      </c>
      <c r="S46" s="35">
        <f t="shared" si="5"/>
        <v>3.6700778410681547</v>
      </c>
    </row>
    <row r="47" spans="7:19" ht="18.5" x14ac:dyDescent="0.45">
      <c r="G47" s="59">
        <v>2010</v>
      </c>
      <c r="H47" s="46">
        <v>2</v>
      </c>
      <c r="I47" s="46">
        <f t="shared" si="7"/>
        <v>13</v>
      </c>
      <c r="J47" s="46">
        <f t="shared" si="7"/>
        <v>44</v>
      </c>
      <c r="K47" s="121">
        <v>12.9</v>
      </c>
      <c r="L47" s="121">
        <v>7.2</v>
      </c>
      <c r="M47" s="54">
        <f t="shared" si="1"/>
        <v>10.050000000000001</v>
      </c>
      <c r="N47" s="36">
        <v>79</v>
      </c>
      <c r="O47" s="55">
        <f t="shared" si="2"/>
        <v>69.707928967225058</v>
      </c>
      <c r="P47" s="56">
        <f t="shared" si="3"/>
        <v>31.786815609054628</v>
      </c>
      <c r="Q47" s="122">
        <v>26.628063900000001</v>
      </c>
      <c r="R47" s="11">
        <f t="shared" si="4"/>
        <v>4.349434614441976</v>
      </c>
      <c r="S47" s="35">
        <f t="shared" si="5"/>
        <v>4.2133021568866154</v>
      </c>
    </row>
    <row r="48" spans="7:19" ht="18.5" x14ac:dyDescent="0.45">
      <c r="G48" s="59">
        <v>2010</v>
      </c>
      <c r="H48" s="46">
        <v>2</v>
      </c>
      <c r="I48" s="46">
        <f t="shared" si="7"/>
        <v>14</v>
      </c>
      <c r="J48" s="46">
        <f t="shared" si="7"/>
        <v>45</v>
      </c>
      <c r="K48" s="121">
        <v>14.6</v>
      </c>
      <c r="L48" s="121">
        <v>8.9</v>
      </c>
      <c r="M48" s="54">
        <f t="shared" si="1"/>
        <v>11.75</v>
      </c>
      <c r="N48" s="36">
        <v>73.5</v>
      </c>
      <c r="O48" s="55">
        <f t="shared" si="2"/>
        <v>34.572817829209121</v>
      </c>
      <c r="P48" s="56">
        <f t="shared" si="3"/>
        <v>15.765204930119358</v>
      </c>
      <c r="Q48" s="122">
        <v>13.2066354</v>
      </c>
      <c r="R48" s="11">
        <f t="shared" si="4"/>
        <v>2.28885188615055</v>
      </c>
      <c r="S48" s="35">
        <f t="shared" si="5"/>
        <v>2.4313115498302715</v>
      </c>
    </row>
    <row r="49" spans="7:19" ht="18.5" x14ac:dyDescent="0.45">
      <c r="G49" s="59">
        <v>2010</v>
      </c>
      <c r="H49" s="46">
        <v>2</v>
      </c>
      <c r="I49" s="46">
        <f t="shared" si="7"/>
        <v>15</v>
      </c>
      <c r="J49" s="46">
        <f t="shared" si="7"/>
        <v>46</v>
      </c>
      <c r="K49" s="121">
        <v>13.4</v>
      </c>
      <c r="L49" s="121">
        <v>9.3000000000000007</v>
      </c>
      <c r="M49" s="54">
        <f t="shared" si="1"/>
        <v>11.350000000000001</v>
      </c>
      <c r="N49" s="36">
        <v>72.5</v>
      </c>
      <c r="O49" s="55">
        <f t="shared" si="2"/>
        <v>87.869082375460266</v>
      </c>
      <c r="P49" s="56">
        <f t="shared" si="3"/>
        <v>28.821059019150965</v>
      </c>
      <c r="Q49" s="122">
        <v>28.467412999999997</v>
      </c>
      <c r="R49" s="11">
        <f t="shared" si="4"/>
        <v>4.8669241466917494</v>
      </c>
      <c r="S49" s="35">
        <f t="shared" si="5"/>
        <v>4.127535527851335</v>
      </c>
    </row>
    <row r="50" spans="7:19" ht="18.5" x14ac:dyDescent="0.45">
      <c r="G50" s="59">
        <v>2010</v>
      </c>
      <c r="H50" s="46">
        <v>2</v>
      </c>
      <c r="I50" s="46">
        <f t="shared" si="7"/>
        <v>16</v>
      </c>
      <c r="J50" s="46">
        <f t="shared" si="7"/>
        <v>47</v>
      </c>
      <c r="K50" s="121">
        <v>13.4</v>
      </c>
      <c r="L50" s="121">
        <v>9.4</v>
      </c>
      <c r="M50" s="54">
        <f t="shared" si="1"/>
        <v>11.4</v>
      </c>
      <c r="N50" s="36">
        <v>90.5</v>
      </c>
      <c r="O50" s="55">
        <f t="shared" si="2"/>
        <v>93.920952187499978</v>
      </c>
      <c r="P50" s="56">
        <f t="shared" si="3"/>
        <v>30.054704699999995</v>
      </c>
      <c r="Q50" s="122">
        <v>30.054704699999995</v>
      </c>
      <c r="R50" s="11">
        <f t="shared" si="4"/>
        <v>5.1471086175125986</v>
      </c>
      <c r="S50" s="35">
        <f t="shared" si="5"/>
        <v>4.3030070609772721</v>
      </c>
    </row>
    <row r="51" spans="7:19" ht="18.5" x14ac:dyDescent="0.45">
      <c r="G51" s="59">
        <v>2010</v>
      </c>
      <c r="H51" s="46">
        <v>2</v>
      </c>
      <c r="I51" s="46">
        <f t="shared" si="7"/>
        <v>17</v>
      </c>
      <c r="J51" s="46">
        <f t="shared" si="7"/>
        <v>48</v>
      </c>
      <c r="K51" s="121">
        <v>15.2</v>
      </c>
      <c r="L51" s="121">
        <v>9.6999999999999993</v>
      </c>
      <c r="M51" s="54">
        <f t="shared" si="1"/>
        <v>12.45</v>
      </c>
      <c r="N51" s="36">
        <v>91.5</v>
      </c>
      <c r="O51" s="55">
        <f t="shared" si="2"/>
        <v>67.522780488423592</v>
      </c>
      <c r="P51" s="56">
        <f t="shared" si="3"/>
        <v>29.710023414906381</v>
      </c>
      <c r="Q51" s="122">
        <v>25.336793099999998</v>
      </c>
      <c r="R51" s="11">
        <f t="shared" si="4"/>
        <v>4.4951588188278739</v>
      </c>
      <c r="S51" s="35">
        <f t="shared" si="5"/>
        <v>4.4711180462597877</v>
      </c>
    </row>
    <row r="52" spans="7:19" ht="18.5" x14ac:dyDescent="0.45">
      <c r="G52" s="59">
        <v>2010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21">
        <v>14.4</v>
      </c>
      <c r="L52" s="121">
        <v>9.8000000000000007</v>
      </c>
      <c r="M52" s="54">
        <f t="shared" si="1"/>
        <v>12.100000000000001</v>
      </c>
      <c r="N52" s="36">
        <v>81.5</v>
      </c>
      <c r="O52" s="55">
        <f t="shared" si="2"/>
        <v>82.607292901202158</v>
      </c>
      <c r="P52" s="56">
        <f t="shared" si="3"/>
        <v>30.399483787642392</v>
      </c>
      <c r="Q52" s="122">
        <v>28.347664799999997</v>
      </c>
      <c r="R52" s="11">
        <f t="shared" si="4"/>
        <v>4.9711457161547994</v>
      </c>
      <c r="S52" s="35">
        <f t="shared" si="5"/>
        <v>4.4969761508282877</v>
      </c>
    </row>
    <row r="53" spans="7:19" ht="18.5" x14ac:dyDescent="0.45">
      <c r="G53" s="59">
        <v>2010</v>
      </c>
      <c r="H53" s="46">
        <v>2</v>
      </c>
      <c r="I53" s="46">
        <f t="shared" si="8"/>
        <v>19</v>
      </c>
      <c r="J53" s="46">
        <f t="shared" si="8"/>
        <v>50</v>
      </c>
      <c r="K53" s="121">
        <v>14.1</v>
      </c>
      <c r="L53" s="121">
        <v>9</v>
      </c>
      <c r="M53" s="54">
        <f t="shared" si="1"/>
        <v>11.55</v>
      </c>
      <c r="N53" s="36">
        <v>72</v>
      </c>
      <c r="O53" s="55">
        <f t="shared" si="2"/>
        <v>76.687512879549104</v>
      </c>
      <c r="P53" s="56">
        <f t="shared" si="3"/>
        <v>31.288505254856034</v>
      </c>
      <c r="Q53" s="122">
        <v>27.709565999999995</v>
      </c>
      <c r="R53" s="11">
        <f t="shared" si="4"/>
        <v>4.7698623447164987</v>
      </c>
      <c r="S53" s="35">
        <f t="shared" si="5"/>
        <v>4.5013837312622229</v>
      </c>
    </row>
    <row r="54" spans="7:19" ht="18.5" x14ac:dyDescent="0.45">
      <c r="G54" s="59">
        <v>2010</v>
      </c>
      <c r="H54" s="46">
        <v>2</v>
      </c>
      <c r="I54" s="46">
        <f t="shared" si="8"/>
        <v>20</v>
      </c>
      <c r="J54" s="46">
        <f t="shared" si="8"/>
        <v>51</v>
      </c>
      <c r="K54" s="121">
        <v>16.399999999999999</v>
      </c>
      <c r="L54" s="121">
        <v>7.5</v>
      </c>
      <c r="M54" s="54">
        <f t="shared" si="1"/>
        <v>11.95</v>
      </c>
      <c r="N54" s="36">
        <v>86</v>
      </c>
      <c r="O54" s="55">
        <f t="shared" si="2"/>
        <v>62.642824895659842</v>
      </c>
      <c r="P54" s="56">
        <f t="shared" si="3"/>
        <v>44.601691325709801</v>
      </c>
      <c r="Q54" s="122">
        <v>29.901041799999998</v>
      </c>
      <c r="R54" s="11">
        <f t="shared" si="4"/>
        <v>5.2172459021707489</v>
      </c>
      <c r="S54" s="35">
        <f t="shared" si="5"/>
        <v>6.4181584607084208</v>
      </c>
    </row>
    <row r="55" spans="7:19" ht="18.5" x14ac:dyDescent="0.45">
      <c r="G55" s="59">
        <v>2010</v>
      </c>
      <c r="H55" s="46">
        <v>2</v>
      </c>
      <c r="I55" s="46">
        <f t="shared" si="8"/>
        <v>21</v>
      </c>
      <c r="J55" s="46">
        <f t="shared" si="8"/>
        <v>52</v>
      </c>
      <c r="K55" s="121">
        <v>12.6</v>
      </c>
      <c r="L55" s="121">
        <v>9</v>
      </c>
      <c r="M55" s="54">
        <f t="shared" si="1"/>
        <v>10.8</v>
      </c>
      <c r="N55" s="36">
        <v>85</v>
      </c>
      <c r="O55" s="55">
        <f t="shared" si="2"/>
        <v>57.815281111420525</v>
      </c>
      <c r="P55" s="56">
        <f t="shared" si="3"/>
        <v>16.650800960089111</v>
      </c>
      <c r="Q55" s="122">
        <v>17.5514853</v>
      </c>
      <c r="R55" s="11">
        <f t="shared" si="4"/>
        <v>2.9440685927366999</v>
      </c>
      <c r="S55" s="35">
        <f t="shared" si="5"/>
        <v>2.4319457990069124</v>
      </c>
    </row>
    <row r="56" spans="7:19" ht="18.5" x14ac:dyDescent="0.45">
      <c r="G56" s="59">
        <v>2010</v>
      </c>
      <c r="H56" s="46">
        <v>2</v>
      </c>
      <c r="I56" s="46">
        <f t="shared" si="8"/>
        <v>22</v>
      </c>
      <c r="J56" s="46">
        <f t="shared" si="8"/>
        <v>53</v>
      </c>
      <c r="K56" s="121">
        <v>11.3</v>
      </c>
      <c r="L56" s="121">
        <v>5</v>
      </c>
      <c r="M56" s="54">
        <f t="shared" si="1"/>
        <v>8.15</v>
      </c>
      <c r="N56" s="36">
        <v>56.5</v>
      </c>
      <c r="O56" s="55">
        <f t="shared" si="2"/>
        <v>75.301957687231166</v>
      </c>
      <c r="P56" s="56">
        <f t="shared" si="3"/>
        <v>37.952186674364519</v>
      </c>
      <c r="Q56" s="122">
        <v>30.241026199999997</v>
      </c>
      <c r="R56" s="11">
        <f t="shared" si="4"/>
        <v>4.60258590430485</v>
      </c>
      <c r="S56" s="35">
        <f t="shared" si="5"/>
        <v>4.370046852387989</v>
      </c>
    </row>
    <row r="57" spans="7:19" ht="18.5" x14ac:dyDescent="0.45">
      <c r="G57" s="59">
        <v>2010</v>
      </c>
      <c r="H57" s="46">
        <v>2</v>
      </c>
      <c r="I57" s="46">
        <f t="shared" si="8"/>
        <v>23</v>
      </c>
      <c r="J57" s="46">
        <f t="shared" si="8"/>
        <v>54</v>
      </c>
      <c r="K57" s="121">
        <v>8.6</v>
      </c>
      <c r="L57" s="121">
        <v>4</v>
      </c>
      <c r="M57" s="54">
        <f t="shared" si="1"/>
        <v>6.3</v>
      </c>
      <c r="N57" s="36">
        <v>55</v>
      </c>
      <c r="O57" s="55">
        <f t="shared" si="2"/>
        <v>87.874569331760028</v>
      </c>
      <c r="P57" s="56">
        <f t="shared" si="3"/>
        <v>32.337841514087692</v>
      </c>
      <c r="Q57" s="122">
        <v>30.155192700000001</v>
      </c>
      <c r="R57" s="11">
        <f t="shared" si="4"/>
        <v>4.2623309449705502</v>
      </c>
      <c r="S57" s="35">
        <f t="shared" si="5"/>
        <v>3.1566936374184631</v>
      </c>
    </row>
    <row r="58" spans="7:19" ht="18.5" x14ac:dyDescent="0.45">
      <c r="G58" s="59">
        <v>2010</v>
      </c>
      <c r="H58" s="46">
        <v>2</v>
      </c>
      <c r="I58" s="46">
        <f t="shared" si="8"/>
        <v>24</v>
      </c>
      <c r="J58" s="46">
        <f t="shared" si="8"/>
        <v>55</v>
      </c>
      <c r="K58" s="121">
        <v>9.9</v>
      </c>
      <c r="L58" s="121">
        <v>3.4</v>
      </c>
      <c r="M58" s="54">
        <f t="shared" si="1"/>
        <v>6.65</v>
      </c>
      <c r="N58" s="36">
        <v>60.5</v>
      </c>
      <c r="O58" s="55">
        <f t="shared" si="2"/>
        <v>73.775166774159231</v>
      </c>
      <c r="P58" s="56">
        <f t="shared" si="3"/>
        <v>38.363086722562805</v>
      </c>
      <c r="Q58" s="122">
        <v>30.094481199999997</v>
      </c>
      <c r="R58" s="11">
        <f t="shared" si="4"/>
        <v>4.3155260332190997</v>
      </c>
      <c r="S58" s="35">
        <f t="shared" si="5"/>
        <v>3.8519186271853685</v>
      </c>
    </row>
    <row r="59" spans="7:19" ht="18.5" x14ac:dyDescent="0.45">
      <c r="G59" s="59">
        <v>2010</v>
      </c>
      <c r="H59" s="46">
        <v>2</v>
      </c>
      <c r="I59" s="46">
        <f t="shared" si="8"/>
        <v>25</v>
      </c>
      <c r="J59" s="46">
        <f t="shared" si="8"/>
        <v>56</v>
      </c>
      <c r="K59" s="121">
        <v>9.1999999999999993</v>
      </c>
      <c r="L59" s="121">
        <v>5.4</v>
      </c>
      <c r="M59" s="54">
        <f t="shared" si="1"/>
        <v>7.3</v>
      </c>
      <c r="N59" s="36">
        <v>75.5</v>
      </c>
      <c r="O59" s="55">
        <f t="shared" si="2"/>
        <v>87.973370170847303</v>
      </c>
      <c r="P59" s="56">
        <f t="shared" si="3"/>
        <v>26.743904531937574</v>
      </c>
      <c r="Q59" s="122">
        <v>27.4386671</v>
      </c>
      <c r="R59" s="11">
        <f t="shared" si="4"/>
        <v>4.0392873417916499</v>
      </c>
      <c r="S59" s="35">
        <f t="shared" si="5"/>
        <v>2.9260594599002117</v>
      </c>
    </row>
    <row r="60" spans="7:19" ht="18.5" x14ac:dyDescent="0.45">
      <c r="G60" s="59">
        <v>2010</v>
      </c>
      <c r="H60" s="46">
        <v>2</v>
      </c>
      <c r="I60" s="46">
        <f t="shared" si="8"/>
        <v>26</v>
      </c>
      <c r="J60" s="46">
        <f t="shared" si="8"/>
        <v>57</v>
      </c>
      <c r="K60" s="121">
        <v>11.2</v>
      </c>
      <c r="L60" s="121">
        <v>6</v>
      </c>
      <c r="M60" s="54">
        <f t="shared" si="1"/>
        <v>8.6</v>
      </c>
      <c r="N60" s="36">
        <v>67.5</v>
      </c>
      <c r="O60" s="55">
        <f t="shared" si="2"/>
        <v>76.438863282746169</v>
      </c>
      <c r="P60" s="56">
        <f t="shared" si="3"/>
        <v>31.798567125622402</v>
      </c>
      <c r="Q60" s="122">
        <v>27.889188300000001</v>
      </c>
      <c r="R60" s="11">
        <f t="shared" si="4"/>
        <v>4.3182503596187995</v>
      </c>
      <c r="S60" s="35">
        <f t="shared" si="5"/>
        <v>3.828259320208022</v>
      </c>
    </row>
    <row r="61" spans="7:19" ht="18.5" x14ac:dyDescent="0.45">
      <c r="G61" s="59">
        <v>2010</v>
      </c>
      <c r="H61" s="46">
        <v>2</v>
      </c>
      <c r="I61" s="46">
        <f t="shared" si="8"/>
        <v>27</v>
      </c>
      <c r="J61" s="46">
        <f t="shared" si="8"/>
        <v>58</v>
      </c>
      <c r="K61" s="121">
        <v>8.1999999999999993</v>
      </c>
      <c r="L61" s="121">
        <v>4.8</v>
      </c>
      <c r="M61" s="54">
        <f t="shared" si="1"/>
        <v>6.5</v>
      </c>
      <c r="N61" s="36">
        <v>55.5</v>
      </c>
      <c r="O61" s="55">
        <f t="shared" si="2"/>
        <v>90.333481983072176</v>
      </c>
      <c r="P61" s="56">
        <f t="shared" si="3"/>
        <v>24.57070709939563</v>
      </c>
      <c r="Q61" s="122">
        <v>26.650673699999999</v>
      </c>
      <c r="R61" s="11">
        <f t="shared" si="4"/>
        <v>3.7982406903871491</v>
      </c>
      <c r="S61" s="35">
        <f t="shared" si="5"/>
        <v>2.4986662700131252</v>
      </c>
    </row>
    <row r="62" spans="7:19" ht="18.5" x14ac:dyDescent="0.45">
      <c r="G62" s="59">
        <v>2010</v>
      </c>
      <c r="H62" s="60">
        <v>2</v>
      </c>
      <c r="I62" s="60">
        <f t="shared" si="8"/>
        <v>28</v>
      </c>
      <c r="J62" s="60">
        <f t="shared" si="8"/>
        <v>59</v>
      </c>
      <c r="K62" s="121">
        <v>7.5</v>
      </c>
      <c r="L62" s="121">
        <v>4.5999999999999996</v>
      </c>
      <c r="M62" s="54">
        <f t="shared" si="1"/>
        <v>6.05</v>
      </c>
      <c r="N62" s="36">
        <v>70</v>
      </c>
      <c r="O62" s="55">
        <f t="shared" si="2"/>
        <v>113.27958050266817</v>
      </c>
      <c r="P62" s="56">
        <f t="shared" si="3"/>
        <v>26.280862676619019</v>
      </c>
      <c r="Q62" s="122">
        <v>30.865307899999998</v>
      </c>
      <c r="R62" s="49">
        <f t="shared" si="4"/>
        <v>4.3174469853789743</v>
      </c>
      <c r="S62" s="48">
        <f t="shared" si="5"/>
        <v>2.5277697363419933</v>
      </c>
    </row>
    <row r="63" spans="7:19" ht="18.5" x14ac:dyDescent="0.45">
      <c r="G63" s="59">
        <v>2010</v>
      </c>
      <c r="H63" s="46">
        <v>3</v>
      </c>
      <c r="I63" s="46">
        <v>1</v>
      </c>
      <c r="J63" s="46">
        <f t="shared" si="8"/>
        <v>60</v>
      </c>
      <c r="K63" s="121">
        <v>7.5</v>
      </c>
      <c r="L63" s="121">
        <v>2.7</v>
      </c>
      <c r="M63" s="54">
        <f t="shared" si="1"/>
        <v>5.0999999999999996</v>
      </c>
      <c r="N63" s="36">
        <v>62</v>
      </c>
      <c r="O63" s="55">
        <f t="shared" si="2"/>
        <v>86.564255605453681</v>
      </c>
      <c r="P63" s="56">
        <f t="shared" si="3"/>
        <v>33.240674152494215</v>
      </c>
      <c r="Q63" s="122">
        <v>30.344445099999998</v>
      </c>
      <c r="R63" s="11">
        <f t="shared" si="4"/>
        <v>4.0755169047133499</v>
      </c>
      <c r="S63" s="35">
        <f t="shared" si="5"/>
        <v>2.778994817666335</v>
      </c>
    </row>
    <row r="64" spans="7:19" ht="18.5" x14ac:dyDescent="0.45">
      <c r="G64" s="59">
        <v>2010</v>
      </c>
      <c r="H64" s="46">
        <v>3</v>
      </c>
      <c r="I64" s="46">
        <f t="shared" ref="I64:J79" si="9">I63+1</f>
        <v>2</v>
      </c>
      <c r="J64" s="46">
        <f>J63+1</f>
        <v>61</v>
      </c>
      <c r="K64" s="121">
        <v>10.3</v>
      </c>
      <c r="L64" s="121">
        <v>4.8</v>
      </c>
      <c r="M64" s="54">
        <f t="shared" si="1"/>
        <v>7.5500000000000007</v>
      </c>
      <c r="N64" s="36">
        <v>35.5</v>
      </c>
      <c r="O64" s="55">
        <f t="shared" si="2"/>
        <v>78.854128064315404</v>
      </c>
      <c r="P64" s="56">
        <f t="shared" si="3"/>
        <v>34.695816348298784</v>
      </c>
      <c r="Q64" s="122">
        <v>29.588691599999997</v>
      </c>
      <c r="R64" s="11">
        <f t="shared" si="4"/>
        <v>4.3991800925318998</v>
      </c>
      <c r="S64" s="35">
        <f t="shared" si="5"/>
        <v>4.6089411892871919</v>
      </c>
    </row>
    <row r="65" spans="7:19" ht="18.5" x14ac:dyDescent="0.45">
      <c r="G65" s="59">
        <v>2010</v>
      </c>
      <c r="H65" s="46">
        <v>3</v>
      </c>
      <c r="I65" s="46">
        <f t="shared" si="9"/>
        <v>3</v>
      </c>
      <c r="J65" s="46">
        <f>J64+1</f>
        <v>62</v>
      </c>
      <c r="K65" s="121">
        <v>8.5</v>
      </c>
      <c r="L65" s="121">
        <v>2.5</v>
      </c>
      <c r="M65" s="54">
        <f t="shared" si="1"/>
        <v>5.5</v>
      </c>
      <c r="N65" s="36">
        <v>35.5</v>
      </c>
      <c r="O65" s="55">
        <f t="shared" si="2"/>
        <v>75.19367269965484</v>
      </c>
      <c r="P65" s="56">
        <f t="shared" si="3"/>
        <v>36.092962895834319</v>
      </c>
      <c r="Q65" s="122">
        <v>29.469780799999999</v>
      </c>
      <c r="R65" s="11">
        <f t="shared" si="4"/>
        <v>4.0271781603336008</v>
      </c>
      <c r="S65" s="35">
        <f t="shared" si="5"/>
        <v>3.8335295622369965</v>
      </c>
    </row>
    <row r="66" spans="7:19" ht="18.5" x14ac:dyDescent="0.45">
      <c r="G66" s="59">
        <v>2010</v>
      </c>
      <c r="H66" s="46">
        <v>3</v>
      </c>
      <c r="I66" s="46">
        <f t="shared" si="9"/>
        <v>4</v>
      </c>
      <c r="J66" s="46">
        <f>J65+1</f>
        <v>63</v>
      </c>
      <c r="K66" s="121">
        <v>10.4</v>
      </c>
      <c r="L66" s="121">
        <v>2.2999999999999998</v>
      </c>
      <c r="M66" s="54">
        <f t="shared" si="1"/>
        <v>6.35</v>
      </c>
      <c r="N66" s="36">
        <v>38</v>
      </c>
      <c r="O66" s="55">
        <f t="shared" si="2"/>
        <v>63.945888342992461</v>
      </c>
      <c r="P66" s="56">
        <f t="shared" si="3"/>
        <v>41.436935646259123</v>
      </c>
      <c r="Q66" s="122">
        <v>29.118910199999998</v>
      </c>
      <c r="R66" s="11">
        <f t="shared" si="4"/>
        <v>4.1243951610004483</v>
      </c>
      <c r="S66" s="35">
        <f t="shared" si="5"/>
        <v>4.7012294220222195</v>
      </c>
    </row>
    <row r="67" spans="7:19" ht="18.5" x14ac:dyDescent="0.45">
      <c r="G67" s="59">
        <v>2010</v>
      </c>
      <c r="H67" s="46">
        <v>3</v>
      </c>
      <c r="I67" s="46">
        <f t="shared" si="9"/>
        <v>5</v>
      </c>
      <c r="J67" s="46">
        <f t="shared" si="9"/>
        <v>64</v>
      </c>
      <c r="K67" s="121">
        <v>8.5</v>
      </c>
      <c r="L67" s="121">
        <v>6.2</v>
      </c>
      <c r="M67" s="54">
        <f t="shared" si="1"/>
        <v>7.35</v>
      </c>
      <c r="N67" s="36">
        <v>39</v>
      </c>
      <c r="O67" s="55">
        <f t="shared" si="2"/>
        <v>122.83777819477363</v>
      </c>
      <c r="P67" s="56">
        <f t="shared" si="3"/>
        <v>22.602151187838349</v>
      </c>
      <c r="Q67" s="122">
        <v>29.806834299999998</v>
      </c>
      <c r="R67" s="11">
        <f t="shared" si="4"/>
        <v>4.3966496417129246</v>
      </c>
      <c r="S67" s="35">
        <f t="shared" si="5"/>
        <v>2.9128452444874799</v>
      </c>
    </row>
    <row r="68" spans="7:19" ht="18.5" x14ac:dyDescent="0.45">
      <c r="G68" s="59">
        <v>2010</v>
      </c>
      <c r="H68" s="46">
        <v>3</v>
      </c>
      <c r="I68" s="46">
        <f t="shared" si="9"/>
        <v>6</v>
      </c>
      <c r="J68" s="46">
        <f t="shared" si="9"/>
        <v>65</v>
      </c>
      <c r="K68" s="121">
        <v>10.7</v>
      </c>
      <c r="L68" s="121">
        <v>6.9</v>
      </c>
      <c r="M68" s="54">
        <f t="shared" si="1"/>
        <v>8.8000000000000007</v>
      </c>
      <c r="N68" s="36">
        <v>36</v>
      </c>
      <c r="O68" s="55">
        <f t="shared" si="2"/>
        <v>84.700529365809771</v>
      </c>
      <c r="P68" s="56">
        <f t="shared" si="3"/>
        <v>25.748960927206166</v>
      </c>
      <c r="Q68" s="122">
        <v>26.417876500000002</v>
      </c>
      <c r="R68" s="11">
        <f t="shared" si="4"/>
        <v>4.1214264948885004</v>
      </c>
      <c r="S68" s="35">
        <f t="shared" si="5"/>
        <v>3.8291438021555506</v>
      </c>
    </row>
    <row r="69" spans="7:19" ht="18.5" x14ac:dyDescent="0.45">
      <c r="G69" s="59">
        <v>2010</v>
      </c>
      <c r="H69" s="46">
        <v>3</v>
      </c>
      <c r="I69" s="46">
        <f t="shared" si="9"/>
        <v>7</v>
      </c>
      <c r="J69" s="46">
        <f t="shared" si="9"/>
        <v>66</v>
      </c>
      <c r="K69" s="121">
        <v>11</v>
      </c>
      <c r="L69" s="121">
        <v>7.3</v>
      </c>
      <c r="M69" s="54">
        <f t="shared" ref="M69:M132" si="10">(K69+L69)/2</f>
        <v>9.15</v>
      </c>
      <c r="N69" s="36">
        <v>40.5</v>
      </c>
      <c r="O69" s="55">
        <f t="shared" ref="O69:O132" si="11">((Q69)/(0.16*(K69-(L69))^0.5))</f>
        <v>88.52710684332655</v>
      </c>
      <c r="P69" s="56">
        <f t="shared" ref="P69:P132" si="12">0.16*((K69-L69)^1/2)*O69</f>
        <v>26.204023625624661</v>
      </c>
      <c r="Q69" s="122">
        <v>27.245646399999998</v>
      </c>
      <c r="R69" s="11">
        <f t="shared" ref="R69:R132" si="13">0.0023*0.408*O69*(K69-L69)^0.5*(M69+17.8)</f>
        <v>4.3064945498651994</v>
      </c>
      <c r="S69" s="35">
        <f t="shared" ref="S69:S132" si="14">0.31*(IF(N69&gt;50,1,(1+(50-N69)/70)))*(P69+2.09)*((M69/(M69+15)))</f>
        <v>3.7742394806978443</v>
      </c>
    </row>
    <row r="70" spans="7:19" ht="18.5" x14ac:dyDescent="0.45">
      <c r="G70" s="59">
        <v>2010</v>
      </c>
      <c r="H70" s="46">
        <v>3</v>
      </c>
      <c r="I70" s="46">
        <f t="shared" si="9"/>
        <v>8</v>
      </c>
      <c r="J70" s="46">
        <f t="shared" si="9"/>
        <v>67</v>
      </c>
      <c r="K70" s="121">
        <v>12.7</v>
      </c>
      <c r="L70" s="121">
        <v>8.3000000000000007</v>
      </c>
      <c r="M70" s="54">
        <f t="shared" si="10"/>
        <v>10.5</v>
      </c>
      <c r="N70" s="36">
        <v>41.5</v>
      </c>
      <c r="O70" s="55">
        <f t="shared" si="11"/>
        <v>85.345883540809211</v>
      </c>
      <c r="P70" s="56">
        <f t="shared" si="12"/>
        <v>30.04175100636483</v>
      </c>
      <c r="Q70" s="122">
        <v>28.643685699999999</v>
      </c>
      <c r="R70" s="11">
        <f t="shared" si="13"/>
        <v>4.7542646306431493</v>
      </c>
      <c r="S70" s="35">
        <f t="shared" si="14"/>
        <v>4.5995656514111065</v>
      </c>
    </row>
    <row r="71" spans="7:19" ht="18.5" x14ac:dyDescent="0.45">
      <c r="G71" s="59">
        <v>2010</v>
      </c>
      <c r="H71" s="46">
        <v>3</v>
      </c>
      <c r="I71" s="46">
        <f t="shared" si="9"/>
        <v>9</v>
      </c>
      <c r="J71" s="46">
        <f t="shared" si="9"/>
        <v>68</v>
      </c>
      <c r="K71" s="121">
        <v>16.399999999999999</v>
      </c>
      <c r="L71" s="121">
        <v>11.6</v>
      </c>
      <c r="M71" s="54">
        <f t="shared" si="10"/>
        <v>14</v>
      </c>
      <c r="N71" s="36">
        <v>66</v>
      </c>
      <c r="O71" s="55">
        <f t="shared" si="11"/>
        <v>83.493364360967846</v>
      </c>
      <c r="P71" s="56">
        <f t="shared" si="12"/>
        <v>32.061451914611645</v>
      </c>
      <c r="Q71" s="122">
        <v>29.267967399999996</v>
      </c>
      <c r="R71" s="11">
        <f t="shared" si="13"/>
        <v>5.4586807958717989</v>
      </c>
      <c r="S71" s="35">
        <f t="shared" si="14"/>
        <v>5.1109414244625704</v>
      </c>
    </row>
    <row r="72" spans="7:19" ht="18.5" x14ac:dyDescent="0.45">
      <c r="G72" s="59">
        <v>2010</v>
      </c>
      <c r="H72" s="46">
        <v>3</v>
      </c>
      <c r="I72" s="46">
        <f t="shared" si="9"/>
        <v>10</v>
      </c>
      <c r="J72" s="46">
        <f t="shared" si="9"/>
        <v>69</v>
      </c>
      <c r="K72" s="121">
        <v>19</v>
      </c>
      <c r="L72" s="121">
        <v>13.5</v>
      </c>
      <c r="M72" s="54">
        <f t="shared" si="10"/>
        <v>16.25</v>
      </c>
      <c r="N72" s="36">
        <v>69.5</v>
      </c>
      <c r="O72" s="55">
        <f t="shared" si="11"/>
        <v>76.56442592490329</v>
      </c>
      <c r="P72" s="56">
        <f t="shared" si="12"/>
        <v>33.688347406957448</v>
      </c>
      <c r="Q72" s="122">
        <v>28.729519199999999</v>
      </c>
      <c r="R72" s="11">
        <f t="shared" si="13"/>
        <v>5.7373783551773991</v>
      </c>
      <c r="S72" s="35">
        <f t="shared" si="14"/>
        <v>5.7674696020015412</v>
      </c>
    </row>
    <row r="73" spans="7:19" ht="18.5" x14ac:dyDescent="0.45">
      <c r="G73" s="59">
        <v>2010</v>
      </c>
      <c r="H73" s="46">
        <v>3</v>
      </c>
      <c r="I73" s="46">
        <f t="shared" si="9"/>
        <v>11</v>
      </c>
      <c r="J73" s="46">
        <f t="shared" si="9"/>
        <v>70</v>
      </c>
      <c r="K73" s="121">
        <v>17.899999999999999</v>
      </c>
      <c r="L73" s="121">
        <v>12.9</v>
      </c>
      <c r="M73" s="54">
        <f t="shared" si="10"/>
        <v>15.399999999999999</v>
      </c>
      <c r="N73" s="36">
        <v>58.5</v>
      </c>
      <c r="O73" s="55">
        <f t="shared" si="11"/>
        <v>78.330658666219605</v>
      </c>
      <c r="P73" s="56">
        <f t="shared" si="12"/>
        <v>31.332263466487831</v>
      </c>
      <c r="Q73" s="122">
        <v>28.024428400000001</v>
      </c>
      <c r="R73" s="11">
        <f t="shared" si="13"/>
        <v>5.4568606491912002</v>
      </c>
      <c r="S73" s="35">
        <f t="shared" si="14"/>
        <v>5.2486146641122673</v>
      </c>
    </row>
    <row r="74" spans="7:19" ht="18.5" x14ac:dyDescent="0.45">
      <c r="G74" s="59">
        <v>2010</v>
      </c>
      <c r="H74" s="46">
        <v>3</v>
      </c>
      <c r="I74" s="46">
        <f t="shared" si="9"/>
        <v>12</v>
      </c>
      <c r="J74" s="46">
        <f t="shared" si="9"/>
        <v>71</v>
      </c>
      <c r="K74" s="121">
        <v>19.100000000000001</v>
      </c>
      <c r="L74" s="121">
        <v>14.6</v>
      </c>
      <c r="M74" s="54">
        <f t="shared" si="10"/>
        <v>16.850000000000001</v>
      </c>
      <c r="N74" s="36">
        <v>63</v>
      </c>
      <c r="O74" s="55">
        <f t="shared" si="11"/>
        <v>85.412461064679235</v>
      </c>
      <c r="P74" s="56">
        <f t="shared" si="12"/>
        <v>30.748485983284539</v>
      </c>
      <c r="Q74" s="122">
        <v>28.989950599999997</v>
      </c>
      <c r="R74" s="11">
        <f t="shared" si="13"/>
        <v>5.8914029883208494</v>
      </c>
      <c r="S74" s="35">
        <f t="shared" si="14"/>
        <v>5.3856148048253312</v>
      </c>
    </row>
    <row r="75" spans="7:19" ht="18.5" x14ac:dyDescent="0.45">
      <c r="G75" s="59">
        <v>2010</v>
      </c>
      <c r="H75" s="46">
        <v>3</v>
      </c>
      <c r="I75" s="46">
        <f t="shared" si="9"/>
        <v>13</v>
      </c>
      <c r="J75" s="46">
        <f t="shared" si="9"/>
        <v>72</v>
      </c>
      <c r="K75" s="121">
        <v>18</v>
      </c>
      <c r="L75" s="121">
        <v>13.9</v>
      </c>
      <c r="M75" s="54">
        <f t="shared" si="10"/>
        <v>15.95</v>
      </c>
      <c r="N75" s="36">
        <v>65</v>
      </c>
      <c r="O75" s="55">
        <f t="shared" si="11"/>
        <v>86.881702188155487</v>
      </c>
      <c r="P75" s="56">
        <f t="shared" si="12"/>
        <v>28.497198317714997</v>
      </c>
      <c r="Q75" s="122">
        <v>28.147526199999998</v>
      </c>
      <c r="R75" s="11">
        <f t="shared" si="13"/>
        <v>5.5716268892512488</v>
      </c>
      <c r="S75" s="35">
        <f t="shared" si="14"/>
        <v>4.8865396472355993</v>
      </c>
    </row>
    <row r="76" spans="7:19" ht="18.5" x14ac:dyDescent="0.45">
      <c r="G76" s="59">
        <v>2010</v>
      </c>
      <c r="H76" s="46">
        <v>3</v>
      </c>
      <c r="I76" s="46">
        <f t="shared" si="9"/>
        <v>14</v>
      </c>
      <c r="J76" s="46">
        <f t="shared" si="9"/>
        <v>73</v>
      </c>
      <c r="K76" s="121">
        <v>19.8</v>
      </c>
      <c r="L76" s="121">
        <v>13.1</v>
      </c>
      <c r="M76" s="54">
        <f t="shared" si="10"/>
        <v>16.45</v>
      </c>
      <c r="N76" s="36">
        <v>49.5</v>
      </c>
      <c r="O76" s="55">
        <f t="shared" si="11"/>
        <v>66.264132802224893</v>
      </c>
      <c r="P76" s="56">
        <f t="shared" si="12"/>
        <v>35.517575181992555</v>
      </c>
      <c r="Q76" s="122">
        <v>27.443272799999999</v>
      </c>
      <c r="R76" s="11">
        <f t="shared" si="13"/>
        <v>5.5127017277909998</v>
      </c>
      <c r="S76" s="35">
        <f t="shared" si="14"/>
        <v>6.1414844377289395</v>
      </c>
    </row>
    <row r="77" spans="7:19" ht="18.5" x14ac:dyDescent="0.45">
      <c r="G77" s="59">
        <v>2010</v>
      </c>
      <c r="H77" s="46">
        <v>3</v>
      </c>
      <c r="I77" s="46">
        <f t="shared" si="9"/>
        <v>15</v>
      </c>
      <c r="J77" s="46">
        <f t="shared" si="9"/>
        <v>74</v>
      </c>
      <c r="K77" s="121">
        <v>20.5</v>
      </c>
      <c r="L77" s="121">
        <v>15.2</v>
      </c>
      <c r="M77" s="54">
        <f t="shared" si="10"/>
        <v>17.850000000000001</v>
      </c>
      <c r="N77" s="36">
        <v>58.5</v>
      </c>
      <c r="O77" s="55">
        <f t="shared" si="11"/>
        <v>75.317600387843015</v>
      </c>
      <c r="P77" s="56">
        <f t="shared" si="12"/>
        <v>31.934662564445443</v>
      </c>
      <c r="Q77" s="122">
        <v>27.743061999999998</v>
      </c>
      <c r="R77" s="11">
        <f t="shared" si="13"/>
        <v>5.8007205401595003</v>
      </c>
      <c r="S77" s="35">
        <f t="shared" si="14"/>
        <v>5.7313689589150334</v>
      </c>
    </row>
    <row r="78" spans="7:19" ht="18.5" x14ac:dyDescent="0.45">
      <c r="G78" s="59">
        <v>2010</v>
      </c>
      <c r="H78" s="46">
        <v>3</v>
      </c>
      <c r="I78" s="46">
        <f t="shared" si="9"/>
        <v>16</v>
      </c>
      <c r="J78" s="46">
        <f t="shared" si="9"/>
        <v>75</v>
      </c>
      <c r="K78" s="121">
        <v>20.100000000000001</v>
      </c>
      <c r="L78" s="121">
        <v>7.4</v>
      </c>
      <c r="M78" s="54">
        <f t="shared" si="10"/>
        <v>13.75</v>
      </c>
      <c r="N78" s="36">
        <v>65.5</v>
      </c>
      <c r="O78" s="55">
        <f t="shared" si="11"/>
        <v>45.856367759784874</v>
      </c>
      <c r="P78" s="56">
        <f t="shared" si="12"/>
        <v>46.590069643941433</v>
      </c>
      <c r="Q78" s="122">
        <v>26.1469776</v>
      </c>
      <c r="R78" s="11">
        <f t="shared" si="13"/>
        <v>4.8382563453371992</v>
      </c>
      <c r="S78" s="35">
        <f t="shared" si="14"/>
        <v>7.2173494559061</v>
      </c>
    </row>
    <row r="79" spans="7:19" ht="18.5" x14ac:dyDescent="0.45">
      <c r="G79" s="59">
        <v>2010</v>
      </c>
      <c r="H79" s="46">
        <v>3</v>
      </c>
      <c r="I79" s="46">
        <f t="shared" si="9"/>
        <v>17</v>
      </c>
      <c r="J79" s="46">
        <f t="shared" si="9"/>
        <v>76</v>
      </c>
      <c r="K79" s="121">
        <v>12.4</v>
      </c>
      <c r="L79" s="121">
        <v>2.6</v>
      </c>
      <c r="M79" s="54">
        <f t="shared" si="10"/>
        <v>7.5</v>
      </c>
      <c r="N79" s="36">
        <v>67.5</v>
      </c>
      <c r="O79" s="55">
        <f t="shared" si="11"/>
        <v>52.14364500304621</v>
      </c>
      <c r="P79" s="56">
        <f t="shared" si="12"/>
        <v>40.880617682388227</v>
      </c>
      <c r="Q79" s="122">
        <v>26.117668599999998</v>
      </c>
      <c r="R79" s="11">
        <f t="shared" si="13"/>
        <v>3.8754571963766993</v>
      </c>
      <c r="S79" s="35">
        <f t="shared" si="14"/>
        <v>4.4402971605134489</v>
      </c>
    </row>
    <row r="80" spans="7:19" ht="18.5" x14ac:dyDescent="0.45">
      <c r="G80" s="59">
        <v>2010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21">
        <v>8</v>
      </c>
      <c r="L80" s="121">
        <v>3.9</v>
      </c>
      <c r="M80" s="54">
        <f t="shared" si="10"/>
        <v>5.95</v>
      </c>
      <c r="N80" s="36">
        <v>77</v>
      </c>
      <c r="O80" s="55">
        <f t="shared" si="11"/>
        <v>85.037472440401686</v>
      </c>
      <c r="P80" s="56">
        <f t="shared" si="12"/>
        <v>27.892290960451749</v>
      </c>
      <c r="Q80" s="122">
        <v>27.5500413</v>
      </c>
      <c r="R80" s="11">
        <f t="shared" si="13"/>
        <v>3.8375485653318746</v>
      </c>
      <c r="S80" s="35">
        <f t="shared" si="14"/>
        <v>2.6397296265657877</v>
      </c>
    </row>
    <row r="81" spans="7:19" ht="18.5" x14ac:dyDescent="0.45">
      <c r="G81" s="59">
        <v>2010</v>
      </c>
      <c r="H81" s="46">
        <v>3</v>
      </c>
      <c r="I81" s="46">
        <f t="shared" si="15"/>
        <v>19</v>
      </c>
      <c r="J81" s="46">
        <f t="shared" si="15"/>
        <v>78</v>
      </c>
      <c r="K81" s="121">
        <v>9.6999999999999993</v>
      </c>
      <c r="L81" s="121">
        <v>-0.1</v>
      </c>
      <c r="M81" s="54">
        <f t="shared" si="10"/>
        <v>4.8</v>
      </c>
      <c r="N81" s="36">
        <v>70</v>
      </c>
      <c r="O81" s="55">
        <f t="shared" si="11"/>
        <v>51.474900958632524</v>
      </c>
      <c r="P81" s="56">
        <f t="shared" si="12"/>
        <v>40.356322351567897</v>
      </c>
      <c r="Q81" s="122">
        <v>25.782708599999996</v>
      </c>
      <c r="R81" s="11">
        <f t="shared" si="13"/>
        <v>3.4174722422213994</v>
      </c>
      <c r="S81" s="35">
        <f t="shared" si="14"/>
        <v>3.1899054373299514</v>
      </c>
    </row>
    <row r="82" spans="7:19" ht="18.5" x14ac:dyDescent="0.45">
      <c r="G82" s="59">
        <v>2010</v>
      </c>
      <c r="H82" s="46">
        <v>3</v>
      </c>
      <c r="I82" s="46">
        <f t="shared" si="15"/>
        <v>20</v>
      </c>
      <c r="J82" s="46">
        <f t="shared" si="15"/>
        <v>79</v>
      </c>
      <c r="K82" s="121">
        <v>11.2</v>
      </c>
      <c r="L82" s="121">
        <v>2.7</v>
      </c>
      <c r="M82" s="54">
        <f t="shared" si="10"/>
        <v>6.9499999999999993</v>
      </c>
      <c r="N82" s="36">
        <v>56</v>
      </c>
      <c r="O82" s="55">
        <f t="shared" si="11"/>
        <v>58.514184716842372</v>
      </c>
      <c r="P82" s="56">
        <f t="shared" si="12"/>
        <v>39.789645607452819</v>
      </c>
      <c r="Q82" s="122">
        <v>27.295471699999997</v>
      </c>
      <c r="R82" s="11">
        <f t="shared" si="13"/>
        <v>3.9621765526323749</v>
      </c>
      <c r="S82" s="35">
        <f t="shared" si="14"/>
        <v>4.1106923216973614</v>
      </c>
    </row>
    <row r="83" spans="7:19" ht="18.5" x14ac:dyDescent="0.45">
      <c r="G83" s="59">
        <v>2010</v>
      </c>
      <c r="H83" s="46">
        <v>3</v>
      </c>
      <c r="I83" s="46">
        <f t="shared" si="15"/>
        <v>21</v>
      </c>
      <c r="J83" s="46">
        <f t="shared" si="15"/>
        <v>80</v>
      </c>
      <c r="K83" s="121">
        <v>13.2</v>
      </c>
      <c r="L83" s="121">
        <v>2.7</v>
      </c>
      <c r="M83" s="54">
        <f t="shared" si="10"/>
        <v>7.9499999999999993</v>
      </c>
      <c r="N83" s="36">
        <v>71</v>
      </c>
      <c r="O83" s="55">
        <f t="shared" si="11"/>
        <v>51.738750723721324</v>
      </c>
      <c r="P83" s="56">
        <f t="shared" si="12"/>
        <v>43.46055060792591</v>
      </c>
      <c r="Q83" s="122">
        <v>26.824434199999995</v>
      </c>
      <c r="R83" s="11">
        <f t="shared" si="13"/>
        <v>4.0511266445122489</v>
      </c>
      <c r="S83" s="35">
        <f t="shared" si="14"/>
        <v>4.8914741600537432</v>
      </c>
    </row>
    <row r="84" spans="7:19" ht="18.5" x14ac:dyDescent="0.45">
      <c r="G84" s="59">
        <v>2010</v>
      </c>
      <c r="H84" s="46">
        <v>3</v>
      </c>
      <c r="I84" s="46">
        <f t="shared" si="15"/>
        <v>22</v>
      </c>
      <c r="J84" s="46">
        <f t="shared" si="15"/>
        <v>81</v>
      </c>
      <c r="K84" s="121">
        <v>17.3</v>
      </c>
      <c r="L84" s="121">
        <v>9.4</v>
      </c>
      <c r="M84" s="54">
        <f t="shared" si="10"/>
        <v>13.350000000000001</v>
      </c>
      <c r="N84" s="36">
        <v>68.5</v>
      </c>
      <c r="O84" s="55">
        <f t="shared" si="11"/>
        <v>60.375302791832553</v>
      </c>
      <c r="P84" s="56">
        <f t="shared" si="12"/>
        <v>38.157191364438177</v>
      </c>
      <c r="Q84" s="122">
        <v>27.151438899999999</v>
      </c>
      <c r="R84" s="11">
        <f t="shared" si="13"/>
        <v>4.9604253419757747</v>
      </c>
      <c r="S84" s="35">
        <f t="shared" si="14"/>
        <v>5.8752381467981447</v>
      </c>
    </row>
    <row r="85" spans="7:19" ht="18.5" x14ac:dyDescent="0.45">
      <c r="G85" s="59">
        <v>2010</v>
      </c>
      <c r="H85" s="46">
        <v>3</v>
      </c>
      <c r="I85" s="46">
        <f t="shared" si="15"/>
        <v>23</v>
      </c>
      <c r="J85" s="46">
        <f t="shared" si="15"/>
        <v>82</v>
      </c>
      <c r="K85" s="121">
        <v>19.100000000000001</v>
      </c>
      <c r="L85" s="121">
        <v>11.4</v>
      </c>
      <c r="M85" s="54">
        <f t="shared" si="10"/>
        <v>15.25</v>
      </c>
      <c r="N85" s="36">
        <v>52</v>
      </c>
      <c r="O85" s="55">
        <f t="shared" si="11"/>
        <v>60.888429304229142</v>
      </c>
      <c r="P85" s="56">
        <f t="shared" si="12"/>
        <v>37.507272451405157</v>
      </c>
      <c r="Q85" s="122">
        <v>27.033365499999999</v>
      </c>
      <c r="R85" s="11">
        <f t="shared" si="13"/>
        <v>5.2401002601303732</v>
      </c>
      <c r="S85" s="35">
        <f t="shared" si="14"/>
        <v>6.1883010087278638</v>
      </c>
    </row>
    <row r="86" spans="7:19" ht="18.5" x14ac:dyDescent="0.45">
      <c r="G86" s="59">
        <v>2010</v>
      </c>
      <c r="H86" s="46">
        <v>3</v>
      </c>
      <c r="I86" s="46">
        <f t="shared" si="15"/>
        <v>24</v>
      </c>
      <c r="J86" s="46">
        <f t="shared" si="15"/>
        <v>83</v>
      </c>
      <c r="K86" s="121">
        <v>20.6</v>
      </c>
      <c r="L86" s="121">
        <v>13.6</v>
      </c>
      <c r="M86" s="54">
        <f t="shared" si="10"/>
        <v>17.100000000000001</v>
      </c>
      <c r="N86" s="36">
        <v>44</v>
      </c>
      <c r="O86" s="55">
        <f t="shared" si="11"/>
        <v>62.500330457537487</v>
      </c>
      <c r="P86" s="56">
        <f t="shared" si="12"/>
        <v>35.000185056221</v>
      </c>
      <c r="Q86" s="122">
        <v>26.457652999999997</v>
      </c>
      <c r="R86" s="11">
        <f t="shared" si="13"/>
        <v>5.4155773060905004</v>
      </c>
      <c r="S86" s="35">
        <f t="shared" si="14"/>
        <v>6.6500869580374244</v>
      </c>
    </row>
    <row r="87" spans="7:19" ht="18.5" x14ac:dyDescent="0.45">
      <c r="G87" s="59">
        <v>2010</v>
      </c>
      <c r="H87" s="46">
        <v>3</v>
      </c>
      <c r="I87" s="46">
        <f t="shared" si="15"/>
        <v>25</v>
      </c>
      <c r="J87" s="46">
        <f t="shared" si="15"/>
        <v>84</v>
      </c>
      <c r="K87" s="121">
        <v>18.7</v>
      </c>
      <c r="L87" s="121">
        <v>13</v>
      </c>
      <c r="M87" s="54">
        <f t="shared" si="10"/>
        <v>15.85</v>
      </c>
      <c r="N87" s="36">
        <v>50.5</v>
      </c>
      <c r="O87" s="55">
        <f t="shared" si="11"/>
        <v>69.097407772282764</v>
      </c>
      <c r="P87" s="56">
        <f t="shared" si="12"/>
        <v>31.508417944160939</v>
      </c>
      <c r="Q87" s="122">
        <v>26.394847999999996</v>
      </c>
      <c r="R87" s="11">
        <f t="shared" si="13"/>
        <v>5.2092146154479995</v>
      </c>
      <c r="S87" s="35">
        <f t="shared" si="14"/>
        <v>5.3512423523058272</v>
      </c>
    </row>
    <row r="88" spans="7:19" ht="18.5" x14ac:dyDescent="0.45">
      <c r="G88" s="59">
        <v>2010</v>
      </c>
      <c r="H88" s="46">
        <v>3</v>
      </c>
      <c r="I88" s="46">
        <f t="shared" si="15"/>
        <v>26</v>
      </c>
      <c r="J88" s="46">
        <f t="shared" si="15"/>
        <v>85</v>
      </c>
      <c r="K88" s="121">
        <v>19.600000000000001</v>
      </c>
      <c r="L88" s="121">
        <v>13.2</v>
      </c>
      <c r="M88" s="54">
        <f t="shared" si="10"/>
        <v>16.399999999999999</v>
      </c>
      <c r="N88" s="36">
        <v>80</v>
      </c>
      <c r="O88" s="55">
        <f t="shared" si="11"/>
        <v>64.358963003477442</v>
      </c>
      <c r="P88" s="56">
        <f t="shared" si="12"/>
        <v>32.951789057780466</v>
      </c>
      <c r="Q88" s="122">
        <v>26.050676599999996</v>
      </c>
      <c r="R88" s="11">
        <f t="shared" si="13"/>
        <v>5.2253228644577998</v>
      </c>
      <c r="S88" s="35">
        <f t="shared" si="14"/>
        <v>5.6736450818393589</v>
      </c>
    </row>
    <row r="89" spans="7:19" ht="18.5" x14ac:dyDescent="0.45">
      <c r="G89" s="59">
        <v>2010</v>
      </c>
      <c r="H89" s="46">
        <v>3</v>
      </c>
      <c r="I89" s="46">
        <f t="shared" si="15"/>
        <v>27</v>
      </c>
      <c r="J89" s="46">
        <f t="shared" si="15"/>
        <v>86</v>
      </c>
      <c r="K89" s="121">
        <v>18.8</v>
      </c>
      <c r="L89" s="121">
        <v>11.1</v>
      </c>
      <c r="M89" s="54">
        <f t="shared" si="10"/>
        <v>14.95</v>
      </c>
      <c r="N89" s="36">
        <v>69.5</v>
      </c>
      <c r="O89" s="55">
        <f t="shared" si="11"/>
        <v>59.420090662136921</v>
      </c>
      <c r="P89" s="56">
        <f t="shared" si="12"/>
        <v>36.602775847876352</v>
      </c>
      <c r="Q89" s="122">
        <v>26.3814496</v>
      </c>
      <c r="R89" s="11">
        <f t="shared" si="13"/>
        <v>5.0673158623559997</v>
      </c>
      <c r="S89" s="35">
        <f t="shared" si="14"/>
        <v>5.9873679354585283</v>
      </c>
    </row>
    <row r="90" spans="7:19" ht="18.5" x14ac:dyDescent="0.45">
      <c r="G90" s="59">
        <v>2010</v>
      </c>
      <c r="H90" s="46">
        <v>3</v>
      </c>
      <c r="I90" s="46">
        <f t="shared" si="15"/>
        <v>28</v>
      </c>
      <c r="J90" s="46">
        <f t="shared" si="15"/>
        <v>87</v>
      </c>
      <c r="K90" s="121">
        <v>15.7</v>
      </c>
      <c r="L90" s="121">
        <v>8.6</v>
      </c>
      <c r="M90" s="54">
        <f t="shared" si="10"/>
        <v>12.149999999999999</v>
      </c>
      <c r="N90" s="36">
        <v>63</v>
      </c>
      <c r="O90" s="55">
        <f t="shared" si="11"/>
        <v>62.860998650727133</v>
      </c>
      <c r="P90" s="56">
        <f t="shared" si="12"/>
        <v>35.705047233613008</v>
      </c>
      <c r="Q90" s="122">
        <v>26.7997309</v>
      </c>
      <c r="R90" s="11">
        <f t="shared" si="13"/>
        <v>4.707553630768575</v>
      </c>
      <c r="S90" s="35">
        <f t="shared" si="14"/>
        <v>5.2432797571050971</v>
      </c>
    </row>
    <row r="91" spans="7:19" ht="18.5" x14ac:dyDescent="0.45">
      <c r="G91" s="59">
        <v>2010</v>
      </c>
      <c r="H91" s="46">
        <v>3</v>
      </c>
      <c r="I91" s="46">
        <f t="shared" si="15"/>
        <v>29</v>
      </c>
      <c r="J91" s="46">
        <f t="shared" si="15"/>
        <v>88</v>
      </c>
      <c r="K91" s="121">
        <v>14</v>
      </c>
      <c r="L91" s="121">
        <v>8.9</v>
      </c>
      <c r="M91" s="54">
        <f t="shared" si="10"/>
        <v>11.45</v>
      </c>
      <c r="N91" s="36">
        <v>68.5</v>
      </c>
      <c r="O91" s="55">
        <f t="shared" si="11"/>
        <v>70.534435010247122</v>
      </c>
      <c r="P91" s="56">
        <f t="shared" si="12"/>
        <v>28.778049484180823</v>
      </c>
      <c r="Q91" s="122">
        <v>25.486269</v>
      </c>
      <c r="R91" s="11">
        <f t="shared" si="13"/>
        <v>4.3722013047862491</v>
      </c>
      <c r="S91" s="35">
        <f t="shared" si="14"/>
        <v>4.1423872077164399</v>
      </c>
    </row>
    <row r="92" spans="7:19" ht="18.5" x14ac:dyDescent="0.45">
      <c r="G92" s="59">
        <v>2010</v>
      </c>
      <c r="H92" s="46">
        <v>3</v>
      </c>
      <c r="I92" s="46">
        <f t="shared" si="15"/>
        <v>30</v>
      </c>
      <c r="J92" s="46">
        <f t="shared" si="15"/>
        <v>89</v>
      </c>
      <c r="K92" s="121">
        <v>14.6</v>
      </c>
      <c r="L92" s="121">
        <v>9.4</v>
      </c>
      <c r="M92" s="54">
        <f t="shared" si="10"/>
        <v>12</v>
      </c>
      <c r="N92" s="36">
        <v>65</v>
      </c>
      <c r="O92" s="55">
        <f t="shared" si="11"/>
        <v>70.679181335620356</v>
      </c>
      <c r="P92" s="56">
        <f t="shared" si="12"/>
        <v>29.402539435618063</v>
      </c>
      <c r="Q92" s="122">
        <v>25.787732999999996</v>
      </c>
      <c r="R92" s="11">
        <f t="shared" si="13"/>
        <v>4.5071026105409988</v>
      </c>
      <c r="S92" s="35">
        <f t="shared" si="14"/>
        <v>4.3389721000184887</v>
      </c>
    </row>
    <row r="93" spans="7:19" ht="18.5" x14ac:dyDescent="0.45">
      <c r="G93" s="59">
        <v>2010</v>
      </c>
      <c r="H93" s="60">
        <v>3</v>
      </c>
      <c r="I93" s="60">
        <f t="shared" si="15"/>
        <v>31</v>
      </c>
      <c r="J93" s="46">
        <f t="shared" si="15"/>
        <v>90</v>
      </c>
      <c r="K93" s="121">
        <v>14.3</v>
      </c>
      <c r="L93" s="121">
        <v>6.3</v>
      </c>
      <c r="M93" s="54">
        <f t="shared" si="10"/>
        <v>10.3</v>
      </c>
      <c r="N93" s="36">
        <v>64.5</v>
      </c>
      <c r="O93" s="55">
        <f t="shared" si="11"/>
        <v>55.189405185402322</v>
      </c>
      <c r="P93" s="56">
        <f t="shared" si="12"/>
        <v>35.321219318657484</v>
      </c>
      <c r="Q93" s="122">
        <v>24.975873699999998</v>
      </c>
      <c r="R93" s="49">
        <f t="shared" si="13"/>
        <v>4.1161863289390492</v>
      </c>
      <c r="S93" s="48">
        <f t="shared" si="14"/>
        <v>4.7215028966195005</v>
      </c>
    </row>
    <row r="94" spans="7:19" ht="18.5" x14ac:dyDescent="0.45">
      <c r="G94" s="59">
        <v>2010</v>
      </c>
      <c r="H94" s="59">
        <v>4</v>
      </c>
      <c r="I94" s="46">
        <v>1</v>
      </c>
      <c r="J94" s="46">
        <f t="shared" si="15"/>
        <v>91</v>
      </c>
      <c r="K94" s="121">
        <v>15.3</v>
      </c>
      <c r="L94" s="121">
        <v>9.6999999999999993</v>
      </c>
      <c r="M94" s="54">
        <f t="shared" si="10"/>
        <v>12.5</v>
      </c>
      <c r="N94" s="36">
        <v>61</v>
      </c>
      <c r="O94" s="55">
        <f t="shared" si="11"/>
        <v>64.348336158770451</v>
      </c>
      <c r="P94" s="56">
        <f t="shared" si="12"/>
        <v>28.828054599129171</v>
      </c>
      <c r="Q94" s="122">
        <v>24.364152999999998</v>
      </c>
      <c r="R94" s="11">
        <f t="shared" si="13"/>
        <v>4.3297414475534985</v>
      </c>
      <c r="S94" s="35">
        <f t="shared" si="14"/>
        <v>4.3566349662409287</v>
      </c>
    </row>
    <row r="95" spans="7:19" ht="18.5" x14ac:dyDescent="0.45">
      <c r="G95" s="59">
        <v>2010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21">
        <v>17.8</v>
      </c>
      <c r="L95" s="121">
        <v>10</v>
      </c>
      <c r="M95" s="54">
        <f t="shared" si="10"/>
        <v>13.9</v>
      </c>
      <c r="N95" s="36">
        <v>44.5</v>
      </c>
      <c r="O95" s="55">
        <f t="shared" si="11"/>
        <v>53.933233934635851</v>
      </c>
      <c r="P95" s="56">
        <f t="shared" si="12"/>
        <v>33.654337975212776</v>
      </c>
      <c r="Q95" s="122">
        <v>24.100372</v>
      </c>
      <c r="R95" s="11">
        <f t="shared" si="13"/>
        <v>4.4807532124260003</v>
      </c>
      <c r="S95" s="35">
        <f t="shared" si="14"/>
        <v>5.7482390515605459</v>
      </c>
    </row>
    <row r="96" spans="7:19" ht="18.5" x14ac:dyDescent="0.45">
      <c r="G96" s="59">
        <v>2010</v>
      </c>
      <c r="H96" s="59">
        <v>4</v>
      </c>
      <c r="I96" s="46">
        <f t="shared" si="16"/>
        <v>3</v>
      </c>
      <c r="J96" s="46">
        <f t="shared" si="16"/>
        <v>93</v>
      </c>
      <c r="K96" s="121">
        <v>20.7</v>
      </c>
      <c r="L96" s="121">
        <v>12.1</v>
      </c>
      <c r="M96" s="54">
        <f t="shared" si="10"/>
        <v>16.399999999999999</v>
      </c>
      <c r="N96" s="36">
        <v>49</v>
      </c>
      <c r="O96" s="55">
        <f t="shared" si="11"/>
        <v>56.962968737446545</v>
      </c>
      <c r="P96" s="56">
        <f t="shared" si="12"/>
        <v>39.190522491363218</v>
      </c>
      <c r="Q96" s="122">
        <v>26.727714499999998</v>
      </c>
      <c r="R96" s="11">
        <f t="shared" si="13"/>
        <v>5.3611251575534995</v>
      </c>
      <c r="S96" s="35">
        <f t="shared" si="14"/>
        <v>6.7792459147281292</v>
      </c>
    </row>
    <row r="97" spans="7:32" ht="18.5" x14ac:dyDescent="0.45">
      <c r="G97" s="59">
        <v>2010</v>
      </c>
      <c r="H97" s="59">
        <v>4</v>
      </c>
      <c r="I97" s="46">
        <f t="shared" si="16"/>
        <v>4</v>
      </c>
      <c r="J97" s="46">
        <f t="shared" si="16"/>
        <v>94</v>
      </c>
      <c r="K97" s="121">
        <v>20.9</v>
      </c>
      <c r="L97" s="121">
        <v>12.3</v>
      </c>
      <c r="M97" s="54">
        <f t="shared" si="10"/>
        <v>16.600000000000001</v>
      </c>
      <c r="N97" s="36">
        <v>46</v>
      </c>
      <c r="O97" s="55">
        <f t="shared" si="11"/>
        <v>55.408500318230885</v>
      </c>
      <c r="P97" s="56">
        <f t="shared" si="12"/>
        <v>38.121048218942839</v>
      </c>
      <c r="Q97" s="122">
        <v>25.998339099999995</v>
      </c>
      <c r="R97" s="11">
        <f t="shared" si="13"/>
        <v>5.2453209034595991</v>
      </c>
      <c r="S97" s="35">
        <f t="shared" si="14"/>
        <v>6.9224810153554746</v>
      </c>
    </row>
    <row r="98" spans="7:32" ht="18.5" x14ac:dyDescent="0.45">
      <c r="G98" s="59">
        <v>2010</v>
      </c>
      <c r="H98" s="59">
        <v>4</v>
      </c>
      <c r="I98" s="46">
        <f t="shared" si="16"/>
        <v>5</v>
      </c>
      <c r="J98" s="46">
        <f t="shared" si="16"/>
        <v>95</v>
      </c>
      <c r="K98" s="121">
        <v>18.7</v>
      </c>
      <c r="L98" s="121">
        <v>8.4</v>
      </c>
      <c r="M98" s="54">
        <f t="shared" si="10"/>
        <v>13.55</v>
      </c>
      <c r="N98" s="36">
        <v>39</v>
      </c>
      <c r="O98" s="55">
        <f t="shared" si="11"/>
        <v>49.996336386686707</v>
      </c>
      <c r="P98" s="56">
        <f t="shared" si="12"/>
        <v>41.196981182629841</v>
      </c>
      <c r="Q98" s="122">
        <v>25.673009199999996</v>
      </c>
      <c r="R98" s="11">
        <f t="shared" si="13"/>
        <v>4.7204384373332982</v>
      </c>
      <c r="S98" s="35">
        <f t="shared" si="14"/>
        <v>7.3695191999342349</v>
      </c>
    </row>
    <row r="99" spans="7:32" ht="18.5" x14ac:dyDescent="0.45">
      <c r="G99" s="59">
        <v>2010</v>
      </c>
      <c r="H99" s="59">
        <v>4</v>
      </c>
      <c r="I99" s="46">
        <f t="shared" si="16"/>
        <v>6</v>
      </c>
      <c r="J99" s="46">
        <f t="shared" si="16"/>
        <v>96</v>
      </c>
      <c r="K99" s="121">
        <v>20.399999999999999</v>
      </c>
      <c r="L99" s="121">
        <v>13.3</v>
      </c>
      <c r="M99" s="54">
        <f t="shared" si="10"/>
        <v>16.850000000000001</v>
      </c>
      <c r="N99" s="36">
        <v>43</v>
      </c>
      <c r="O99" s="55">
        <f t="shared" si="11"/>
        <v>47.727886206634238</v>
      </c>
      <c r="P99" s="56">
        <f t="shared" si="12"/>
        <v>27.109439365368239</v>
      </c>
      <c r="Q99" s="122">
        <v>20.347982599999998</v>
      </c>
      <c r="R99" s="11">
        <f t="shared" si="13"/>
        <v>4.1351628069328497</v>
      </c>
      <c r="S99" s="35">
        <f t="shared" si="14"/>
        <v>5.2676797072998776</v>
      </c>
    </row>
    <row r="100" spans="7:32" ht="18.5" x14ac:dyDescent="0.45">
      <c r="G100" s="59">
        <v>2010</v>
      </c>
      <c r="H100" s="59">
        <v>4</v>
      </c>
      <c r="I100" s="46">
        <f t="shared" si="16"/>
        <v>7</v>
      </c>
      <c r="J100" s="46">
        <f t="shared" si="16"/>
        <v>97</v>
      </c>
      <c r="K100" s="121">
        <v>18.899999999999999</v>
      </c>
      <c r="L100" s="121">
        <v>12.1</v>
      </c>
      <c r="M100" s="54">
        <f t="shared" si="10"/>
        <v>15.5</v>
      </c>
      <c r="N100" s="36">
        <v>44</v>
      </c>
      <c r="O100" s="55">
        <f t="shared" si="11"/>
        <v>59.675662403813142</v>
      </c>
      <c r="P100" s="56">
        <f t="shared" si="12"/>
        <v>32.463560347674346</v>
      </c>
      <c r="Q100" s="122">
        <v>24.898414199999998</v>
      </c>
      <c r="R100" s="11">
        <f t="shared" si="13"/>
        <v>4.8627723361238981</v>
      </c>
      <c r="S100" s="35">
        <f t="shared" si="14"/>
        <v>5.9101963315052535</v>
      </c>
    </row>
    <row r="101" spans="7:32" ht="18.5" x14ac:dyDescent="0.45">
      <c r="G101" s="59">
        <v>2010</v>
      </c>
      <c r="H101" s="59">
        <v>4</v>
      </c>
      <c r="I101" s="46">
        <f t="shared" si="16"/>
        <v>8</v>
      </c>
      <c r="J101" s="46">
        <f t="shared" si="16"/>
        <v>98</v>
      </c>
      <c r="K101" s="121">
        <v>14.8</v>
      </c>
      <c r="L101" s="121">
        <v>9.3000000000000007</v>
      </c>
      <c r="M101" s="54">
        <f t="shared" si="10"/>
        <v>12.05</v>
      </c>
      <c r="N101" s="36">
        <v>53</v>
      </c>
      <c r="O101" s="55">
        <f t="shared" si="11"/>
        <v>65.106988513848918</v>
      </c>
      <c r="P101" s="56">
        <f t="shared" si="12"/>
        <v>28.647074946093525</v>
      </c>
      <c r="Q101" s="122">
        <v>24.430307599999999</v>
      </c>
      <c r="R101" s="11">
        <f t="shared" si="13"/>
        <v>4.2770200591088994</v>
      </c>
      <c r="S101" s="35">
        <f t="shared" si="14"/>
        <v>4.2446707379346531</v>
      </c>
    </row>
    <row r="102" spans="7:32" ht="18.5" x14ac:dyDescent="0.45">
      <c r="G102" s="59">
        <v>2010</v>
      </c>
      <c r="H102" s="59">
        <v>4</v>
      </c>
      <c r="I102" s="46">
        <f t="shared" si="16"/>
        <v>9</v>
      </c>
      <c r="J102" s="46">
        <f t="shared" si="16"/>
        <v>99</v>
      </c>
      <c r="K102" s="121">
        <v>14.7</v>
      </c>
      <c r="L102" s="121">
        <v>7.7</v>
      </c>
      <c r="M102" s="54">
        <f t="shared" si="10"/>
        <v>11.2</v>
      </c>
      <c r="N102" s="36">
        <v>73.5</v>
      </c>
      <c r="O102" s="55">
        <f t="shared" si="11"/>
        <v>58.725979119889722</v>
      </c>
      <c r="P102" s="56">
        <f t="shared" si="12"/>
        <v>32.886548307138241</v>
      </c>
      <c r="Q102" s="122">
        <v>24.859893799999998</v>
      </c>
      <c r="R102" s="11">
        <f t="shared" si="13"/>
        <v>4.228295036972999</v>
      </c>
      <c r="S102" s="35">
        <f t="shared" si="14"/>
        <v>4.6350601420757247</v>
      </c>
    </row>
    <row r="103" spans="7:32" ht="18.5" x14ac:dyDescent="0.45">
      <c r="G103" s="59">
        <v>2010</v>
      </c>
      <c r="H103" s="59">
        <v>4</v>
      </c>
      <c r="I103" s="46">
        <f t="shared" si="16"/>
        <v>10</v>
      </c>
      <c r="J103" s="46">
        <f t="shared" si="16"/>
        <v>100</v>
      </c>
      <c r="K103" s="121">
        <v>14.3</v>
      </c>
      <c r="L103" s="121">
        <v>8.6999999999999993</v>
      </c>
      <c r="M103" s="54">
        <f t="shared" si="10"/>
        <v>11.5</v>
      </c>
      <c r="N103" s="36">
        <v>53.5</v>
      </c>
      <c r="O103" s="55">
        <f t="shared" si="11"/>
        <v>66.060163351995698</v>
      </c>
      <c r="P103" s="56">
        <f t="shared" si="12"/>
        <v>29.594953181694081</v>
      </c>
      <c r="Q103" s="122">
        <v>25.0123006</v>
      </c>
      <c r="R103" s="11">
        <f t="shared" si="13"/>
        <v>4.2982262904566992</v>
      </c>
      <c r="S103" s="35">
        <f t="shared" si="14"/>
        <v>4.2625229468958272</v>
      </c>
      <c r="AF103" s="34"/>
    </row>
    <row r="104" spans="7:32" ht="18.5" x14ac:dyDescent="0.45">
      <c r="G104" s="59">
        <v>2010</v>
      </c>
      <c r="H104" s="59">
        <v>4</v>
      </c>
      <c r="I104" s="46">
        <f t="shared" si="16"/>
        <v>11</v>
      </c>
      <c r="J104" s="46">
        <f t="shared" si="16"/>
        <v>101</v>
      </c>
      <c r="K104" s="121">
        <v>11.9</v>
      </c>
      <c r="L104" s="121">
        <v>7.1</v>
      </c>
      <c r="M104" s="54">
        <f t="shared" si="10"/>
        <v>9.5</v>
      </c>
      <c r="N104" s="36">
        <v>56.5</v>
      </c>
      <c r="O104" s="55">
        <f t="shared" si="11"/>
        <v>35.97278553488124</v>
      </c>
      <c r="P104" s="56">
        <f t="shared" si="12"/>
        <v>13.813549645394398</v>
      </c>
      <c r="Q104" s="122">
        <v>12.6099879</v>
      </c>
      <c r="R104" s="11">
        <f t="shared" si="13"/>
        <v>2.0190419076145498</v>
      </c>
      <c r="S104" s="35">
        <f t="shared" si="14"/>
        <v>1.9116715798239385</v>
      </c>
      <c r="AF104" s="34"/>
    </row>
    <row r="105" spans="7:32" ht="18.5" x14ac:dyDescent="0.45">
      <c r="G105" s="59">
        <v>2010</v>
      </c>
      <c r="H105" s="59">
        <v>4</v>
      </c>
      <c r="I105" s="46">
        <f t="shared" si="16"/>
        <v>12</v>
      </c>
      <c r="J105" s="46">
        <f t="shared" si="16"/>
        <v>102</v>
      </c>
      <c r="K105" s="121">
        <v>18</v>
      </c>
      <c r="L105" s="121">
        <v>11.8</v>
      </c>
      <c r="M105" s="54">
        <f t="shared" si="10"/>
        <v>14.9</v>
      </c>
      <c r="N105" s="36">
        <v>51.5</v>
      </c>
      <c r="O105" s="55">
        <f t="shared" si="11"/>
        <v>47.804070753000026</v>
      </c>
      <c r="P105" s="56">
        <f t="shared" si="12"/>
        <v>23.710819093488009</v>
      </c>
      <c r="Q105" s="122">
        <v>19.044988199999999</v>
      </c>
      <c r="R105" s="11">
        <f t="shared" si="13"/>
        <v>3.6525525844310995</v>
      </c>
      <c r="S105" s="35">
        <f t="shared" si="14"/>
        <v>3.9857519529371617</v>
      </c>
      <c r="AF105" s="34"/>
    </row>
    <row r="106" spans="7:32" ht="18.5" x14ac:dyDescent="0.45">
      <c r="G106" s="59">
        <v>2010</v>
      </c>
      <c r="H106" s="59">
        <v>4</v>
      </c>
      <c r="I106" s="46">
        <f t="shared" si="16"/>
        <v>13</v>
      </c>
      <c r="J106" s="46">
        <f t="shared" si="16"/>
        <v>103</v>
      </c>
      <c r="K106" s="121">
        <v>15.1</v>
      </c>
      <c r="L106" s="121">
        <v>6.7</v>
      </c>
      <c r="M106" s="54">
        <f t="shared" si="10"/>
        <v>10.9</v>
      </c>
      <c r="N106" s="36">
        <v>39</v>
      </c>
      <c r="O106" s="55">
        <f t="shared" si="11"/>
        <v>45.978766530944341</v>
      </c>
      <c r="P106" s="56">
        <f t="shared" si="12"/>
        <v>30.897731108794595</v>
      </c>
      <c r="Q106" s="122">
        <v>21.321460099999999</v>
      </c>
      <c r="R106" s="11">
        <f t="shared" si="13"/>
        <v>3.5889454320625496</v>
      </c>
      <c r="S106" s="35">
        <f t="shared" si="14"/>
        <v>4.9799829105052229</v>
      </c>
      <c r="AF106" s="34"/>
    </row>
    <row r="107" spans="7:32" ht="18.5" x14ac:dyDescent="0.45">
      <c r="G107" s="59">
        <v>2010</v>
      </c>
      <c r="H107" s="59">
        <v>4</v>
      </c>
      <c r="I107" s="46">
        <f t="shared" si="16"/>
        <v>14</v>
      </c>
      <c r="J107" s="46">
        <f t="shared" si="16"/>
        <v>104</v>
      </c>
      <c r="K107" s="121">
        <v>18.7</v>
      </c>
      <c r="L107" s="121">
        <v>8.6999999999999993</v>
      </c>
      <c r="M107" s="54">
        <f t="shared" si="10"/>
        <v>13.7</v>
      </c>
      <c r="N107" s="36">
        <v>34.5</v>
      </c>
      <c r="O107" s="55">
        <f t="shared" si="11"/>
        <v>41.674337032435943</v>
      </c>
      <c r="P107" s="56">
        <f t="shared" si="12"/>
        <v>33.339469625948759</v>
      </c>
      <c r="Q107" s="122">
        <v>21.085732</v>
      </c>
      <c r="R107" s="11">
        <f t="shared" si="13"/>
        <v>3.8955362726699989</v>
      </c>
      <c r="S107" s="35">
        <f t="shared" si="14"/>
        <v>6.4037311430413508</v>
      </c>
      <c r="AF107" s="34"/>
    </row>
    <row r="108" spans="7:32" ht="18.5" x14ac:dyDescent="0.45">
      <c r="G108" s="59">
        <v>2010</v>
      </c>
      <c r="H108" s="59">
        <v>4</v>
      </c>
      <c r="I108" s="46">
        <f t="shared" si="16"/>
        <v>15</v>
      </c>
      <c r="J108" s="46">
        <f t="shared" si="16"/>
        <v>105</v>
      </c>
      <c r="K108" s="121">
        <v>20.2</v>
      </c>
      <c r="L108" s="121">
        <v>12.9</v>
      </c>
      <c r="M108" s="54">
        <f t="shared" si="10"/>
        <v>16.55</v>
      </c>
      <c r="N108" s="36">
        <v>48</v>
      </c>
      <c r="O108" s="55">
        <f t="shared" si="11"/>
        <v>50.609585199747194</v>
      </c>
      <c r="P108" s="56">
        <f t="shared" si="12"/>
        <v>29.55599775665236</v>
      </c>
      <c r="Q108" s="122">
        <v>21.878331099999997</v>
      </c>
      <c r="R108" s="11">
        <f t="shared" si="13"/>
        <v>4.4076687488165245</v>
      </c>
      <c r="S108" s="35">
        <f t="shared" si="14"/>
        <v>5.2931423986037371</v>
      </c>
      <c r="AF108" s="34"/>
    </row>
    <row r="109" spans="7:32" ht="18.5" x14ac:dyDescent="0.45">
      <c r="G109" s="59">
        <v>2010</v>
      </c>
      <c r="H109" s="59">
        <v>4</v>
      </c>
      <c r="I109" s="46">
        <f t="shared" si="16"/>
        <v>16</v>
      </c>
      <c r="J109" s="46">
        <f t="shared" si="16"/>
        <v>106</v>
      </c>
      <c r="K109" s="121">
        <v>24</v>
      </c>
      <c r="L109" s="121">
        <v>15.1</v>
      </c>
      <c r="M109" s="54">
        <f t="shared" si="10"/>
        <v>19.55</v>
      </c>
      <c r="N109" s="36">
        <v>54.5</v>
      </c>
      <c r="O109" s="55">
        <f t="shared" si="11"/>
        <v>42.593156082260549</v>
      </c>
      <c r="P109" s="56">
        <f t="shared" si="12"/>
        <v>30.326327130569513</v>
      </c>
      <c r="Q109" s="122">
        <v>20.330815899999997</v>
      </c>
      <c r="R109" s="11">
        <f t="shared" si="13"/>
        <v>4.4536227867182241</v>
      </c>
      <c r="S109" s="35">
        <f t="shared" si="14"/>
        <v>5.6862272235836917</v>
      </c>
      <c r="AF109" s="34"/>
    </row>
    <row r="110" spans="7:32" ht="18.5" x14ac:dyDescent="0.45">
      <c r="G110" s="59">
        <v>2010</v>
      </c>
      <c r="H110" s="59">
        <v>4</v>
      </c>
      <c r="I110" s="46">
        <f t="shared" si="16"/>
        <v>17</v>
      </c>
      <c r="J110" s="46">
        <f t="shared" si="16"/>
        <v>107</v>
      </c>
      <c r="K110" s="121">
        <v>23.5</v>
      </c>
      <c r="L110" s="121">
        <v>17.600000000000001</v>
      </c>
      <c r="M110" s="54">
        <f t="shared" si="10"/>
        <v>20.55</v>
      </c>
      <c r="N110" s="36">
        <v>52.5</v>
      </c>
      <c r="O110" s="55">
        <f t="shared" si="11"/>
        <v>52.681356624100069</v>
      </c>
      <c r="P110" s="56">
        <f t="shared" si="12"/>
        <v>24.86560032657523</v>
      </c>
      <c r="Q110" s="122">
        <v>20.474011300000001</v>
      </c>
      <c r="R110" s="11">
        <f t="shared" si="13"/>
        <v>4.6050709251270749</v>
      </c>
      <c r="S110" s="35">
        <f t="shared" si="14"/>
        <v>4.8303980838381859</v>
      </c>
      <c r="AF110" s="34"/>
    </row>
    <row r="111" spans="7:32" ht="18.5" x14ac:dyDescent="0.45">
      <c r="G111" s="59">
        <v>2010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21">
        <v>23.5</v>
      </c>
      <c r="L111" s="121">
        <v>15.3</v>
      </c>
      <c r="M111" s="54">
        <f t="shared" si="10"/>
        <v>19.399999999999999</v>
      </c>
      <c r="N111" s="36">
        <v>51</v>
      </c>
      <c r="O111" s="55">
        <f t="shared" si="11"/>
        <v>35.290237749302946</v>
      </c>
      <c r="P111" s="56">
        <f t="shared" si="12"/>
        <v>23.150395963542731</v>
      </c>
      <c r="Q111" s="122">
        <v>16.1689379</v>
      </c>
      <c r="R111" s="11">
        <f t="shared" si="13"/>
        <v>3.5277065331462003</v>
      </c>
      <c r="S111" s="35">
        <f t="shared" si="14"/>
        <v>4.4126668989751741</v>
      </c>
      <c r="AF111" s="34"/>
    </row>
    <row r="112" spans="7:32" ht="18.5" x14ac:dyDescent="0.45">
      <c r="G112" s="59">
        <v>2010</v>
      </c>
      <c r="H112" s="59">
        <v>4</v>
      </c>
      <c r="I112" s="46">
        <f t="shared" si="17"/>
        <v>19</v>
      </c>
      <c r="J112" s="46">
        <f t="shared" si="17"/>
        <v>109</v>
      </c>
      <c r="K112" s="121">
        <v>22</v>
      </c>
      <c r="L112" s="121">
        <v>14.2</v>
      </c>
      <c r="M112" s="54">
        <f t="shared" si="10"/>
        <v>18.100000000000001</v>
      </c>
      <c r="N112" s="36">
        <v>64.5</v>
      </c>
      <c r="O112" s="55">
        <f t="shared" si="11"/>
        <v>48.785402328713523</v>
      </c>
      <c r="P112" s="56">
        <f t="shared" si="12"/>
        <v>30.442091053117245</v>
      </c>
      <c r="Q112" s="122">
        <v>21.800034199999999</v>
      </c>
      <c r="R112" s="11">
        <f t="shared" si="13"/>
        <v>4.5900735009296998</v>
      </c>
      <c r="S112" s="35">
        <f t="shared" si="14"/>
        <v>5.5147299969498746</v>
      </c>
      <c r="AF112" s="34"/>
    </row>
    <row r="113" spans="7:32" ht="18.5" x14ac:dyDescent="0.45">
      <c r="G113" s="59">
        <v>2010</v>
      </c>
      <c r="H113" s="59">
        <v>4</v>
      </c>
      <c r="I113" s="46">
        <f t="shared" si="17"/>
        <v>20</v>
      </c>
      <c r="J113" s="46">
        <f t="shared" si="17"/>
        <v>110</v>
      </c>
      <c r="K113" s="121">
        <v>24.1</v>
      </c>
      <c r="L113" s="121">
        <v>16.3</v>
      </c>
      <c r="M113" s="54">
        <f t="shared" si="10"/>
        <v>20.200000000000003</v>
      </c>
      <c r="N113" s="36">
        <v>62.5</v>
      </c>
      <c r="O113" s="55">
        <f t="shared" si="11"/>
        <v>46.42230962574007</v>
      </c>
      <c r="P113" s="56">
        <f t="shared" si="12"/>
        <v>28.967521206461807</v>
      </c>
      <c r="Q113" s="122">
        <v>20.744072799999998</v>
      </c>
      <c r="R113" s="11">
        <f t="shared" si="13"/>
        <v>4.6232315049359993</v>
      </c>
      <c r="S113" s="35">
        <f t="shared" si="14"/>
        <v>5.5250624373540864</v>
      </c>
      <c r="AF113" s="34"/>
    </row>
    <row r="114" spans="7:32" ht="18.5" x14ac:dyDescent="0.45">
      <c r="G114" s="59">
        <v>2010</v>
      </c>
      <c r="H114" s="59">
        <v>4</v>
      </c>
      <c r="I114" s="46">
        <f t="shared" si="17"/>
        <v>21</v>
      </c>
      <c r="J114" s="46">
        <f t="shared" si="17"/>
        <v>111</v>
      </c>
      <c r="K114" s="121">
        <v>20.100000000000001</v>
      </c>
      <c r="L114" s="121">
        <v>12.6</v>
      </c>
      <c r="M114" s="54">
        <f t="shared" si="10"/>
        <v>16.350000000000001</v>
      </c>
      <c r="N114" s="36">
        <v>62</v>
      </c>
      <c r="O114" s="55">
        <f t="shared" si="11"/>
        <v>41.405790558089421</v>
      </c>
      <c r="P114" s="56">
        <f t="shared" si="12"/>
        <v>24.84347433485366</v>
      </c>
      <c r="Q114" s="122">
        <v>18.143108399999999</v>
      </c>
      <c r="R114" s="11">
        <f t="shared" si="13"/>
        <v>3.6338786456589003</v>
      </c>
      <c r="S114" s="35">
        <f t="shared" si="14"/>
        <v>4.354459797965097</v>
      </c>
      <c r="AF114" s="34"/>
    </row>
    <row r="115" spans="7:32" ht="18.5" x14ac:dyDescent="0.45">
      <c r="G115" s="59">
        <v>2010</v>
      </c>
      <c r="H115" s="59">
        <v>4</v>
      </c>
      <c r="I115" s="46">
        <f t="shared" si="17"/>
        <v>22</v>
      </c>
      <c r="J115" s="46">
        <f t="shared" si="17"/>
        <v>112</v>
      </c>
      <c r="K115" s="121">
        <v>19.2</v>
      </c>
      <c r="L115" s="121">
        <v>12.6</v>
      </c>
      <c r="M115" s="54">
        <f t="shared" si="10"/>
        <v>15.899999999999999</v>
      </c>
      <c r="N115" s="36">
        <v>39.5</v>
      </c>
      <c r="O115" s="55">
        <f t="shared" si="11"/>
        <v>48.45460216958412</v>
      </c>
      <c r="P115" s="56">
        <f t="shared" si="12"/>
        <v>25.584029945540419</v>
      </c>
      <c r="Q115" s="122">
        <v>19.9171403</v>
      </c>
      <c r="R115" s="11">
        <f t="shared" si="13"/>
        <v>3.9366327388651499</v>
      </c>
      <c r="S115" s="35">
        <f t="shared" si="14"/>
        <v>5.0765724155923637</v>
      </c>
      <c r="AF115" s="34"/>
    </row>
    <row r="116" spans="7:32" ht="18.5" x14ac:dyDescent="0.45">
      <c r="G116" s="59">
        <v>2010</v>
      </c>
      <c r="H116" s="59">
        <v>4</v>
      </c>
      <c r="I116" s="46">
        <f t="shared" si="17"/>
        <v>23</v>
      </c>
      <c r="J116" s="46">
        <f t="shared" si="17"/>
        <v>113</v>
      </c>
      <c r="K116" s="121">
        <v>18.600000000000001</v>
      </c>
      <c r="L116" s="121">
        <v>9.8000000000000007</v>
      </c>
      <c r="M116" s="54">
        <f t="shared" si="10"/>
        <v>14.200000000000001</v>
      </c>
      <c r="N116" s="36">
        <v>37.5</v>
      </c>
      <c r="O116" s="55">
        <f t="shared" si="11"/>
        <v>32.387195716637748</v>
      </c>
      <c r="P116" s="56">
        <f t="shared" si="12"/>
        <v>22.800585784512979</v>
      </c>
      <c r="Q116" s="122">
        <v>15.372151799999999</v>
      </c>
      <c r="R116" s="11">
        <f t="shared" si="13"/>
        <v>2.8850454498240001</v>
      </c>
      <c r="S116" s="35">
        <f t="shared" si="14"/>
        <v>4.4224019503095189</v>
      </c>
      <c r="AF116" s="34"/>
    </row>
    <row r="117" spans="7:32" ht="18.5" x14ac:dyDescent="0.45">
      <c r="G117" s="59">
        <v>2010</v>
      </c>
      <c r="H117" s="59">
        <v>4</v>
      </c>
      <c r="I117" s="46">
        <f t="shared" si="17"/>
        <v>24</v>
      </c>
      <c r="J117" s="46">
        <f t="shared" si="17"/>
        <v>114</v>
      </c>
      <c r="K117" s="121">
        <v>20</v>
      </c>
      <c r="L117" s="121">
        <v>10.3</v>
      </c>
      <c r="M117" s="54">
        <f t="shared" si="10"/>
        <v>15.15</v>
      </c>
      <c r="N117" s="36">
        <v>35.5</v>
      </c>
      <c r="O117" s="55">
        <f t="shared" si="11"/>
        <v>31.391755496554932</v>
      </c>
      <c r="P117" s="56">
        <f t="shared" si="12"/>
        <v>24.360002265326624</v>
      </c>
      <c r="Q117" s="122">
        <v>15.6430507</v>
      </c>
      <c r="R117" s="11">
        <f t="shared" si="13"/>
        <v>3.0230469231137249</v>
      </c>
      <c r="S117" s="35">
        <f t="shared" si="14"/>
        <v>4.9736061651288788</v>
      </c>
      <c r="AF117" s="34"/>
    </row>
    <row r="118" spans="7:32" ht="18.5" x14ac:dyDescent="0.45">
      <c r="G118" s="59">
        <v>2010</v>
      </c>
      <c r="H118" s="59">
        <v>4</v>
      </c>
      <c r="I118" s="46">
        <f t="shared" si="17"/>
        <v>25</v>
      </c>
      <c r="J118" s="46">
        <f t="shared" si="17"/>
        <v>115</v>
      </c>
      <c r="K118" s="121">
        <v>20.8</v>
      </c>
      <c r="L118" s="121">
        <v>11.5</v>
      </c>
      <c r="M118" s="54">
        <f t="shared" si="10"/>
        <v>16.149999999999999</v>
      </c>
      <c r="N118" s="36">
        <v>32.5</v>
      </c>
      <c r="O118" s="55">
        <f t="shared" si="11"/>
        <v>40.5318315647826</v>
      </c>
      <c r="P118" s="56">
        <f t="shared" si="12"/>
        <v>30.155682684198258</v>
      </c>
      <c r="Q118" s="122">
        <v>19.776875799999999</v>
      </c>
      <c r="R118" s="11">
        <f t="shared" si="13"/>
        <v>3.9379072344496495</v>
      </c>
      <c r="S118" s="35">
        <f t="shared" si="14"/>
        <v>6.4782508169517898</v>
      </c>
      <c r="AF118" s="34"/>
    </row>
    <row r="119" spans="7:32" ht="18.5" x14ac:dyDescent="0.45">
      <c r="G119" s="59">
        <v>2010</v>
      </c>
      <c r="H119" s="59">
        <v>4</v>
      </c>
      <c r="I119" s="46">
        <f t="shared" si="17"/>
        <v>26</v>
      </c>
      <c r="J119" s="46">
        <f t="shared" si="17"/>
        <v>116</v>
      </c>
      <c r="K119" s="121">
        <v>22.6</v>
      </c>
      <c r="L119" s="121">
        <v>14.4</v>
      </c>
      <c r="M119" s="54">
        <f t="shared" si="10"/>
        <v>18.5</v>
      </c>
      <c r="N119" s="36">
        <v>30.5</v>
      </c>
      <c r="O119" s="55">
        <f t="shared" si="11"/>
        <v>40.261594751561219</v>
      </c>
      <c r="P119" s="56">
        <f t="shared" si="12"/>
        <v>26.411606157024167</v>
      </c>
      <c r="Q119" s="122">
        <v>18.446665899999999</v>
      </c>
      <c r="R119" s="11">
        <f t="shared" si="13"/>
        <v>3.9272859467770491</v>
      </c>
      <c r="S119" s="35">
        <f t="shared" si="14"/>
        <v>6.2385397280566117</v>
      </c>
      <c r="AF119" s="34"/>
    </row>
    <row r="120" spans="7:32" ht="18.5" x14ac:dyDescent="0.45">
      <c r="G120" s="59">
        <v>2010</v>
      </c>
      <c r="H120" s="59">
        <v>4</v>
      </c>
      <c r="I120" s="46">
        <f t="shared" si="17"/>
        <v>27</v>
      </c>
      <c r="J120" s="46">
        <f t="shared" si="17"/>
        <v>117</v>
      </c>
      <c r="K120" s="121">
        <v>23</v>
      </c>
      <c r="L120" s="121">
        <v>14.4</v>
      </c>
      <c r="M120" s="54">
        <f t="shared" si="10"/>
        <v>18.7</v>
      </c>
      <c r="N120" s="36">
        <v>30.5</v>
      </c>
      <c r="O120" s="55">
        <f t="shared" si="11"/>
        <v>31.374027067281009</v>
      </c>
      <c r="P120" s="56">
        <f t="shared" si="12"/>
        <v>21.585330622289334</v>
      </c>
      <c r="Q120" s="122">
        <v>14.721073299999999</v>
      </c>
      <c r="R120" s="11">
        <f t="shared" si="13"/>
        <v>3.1513769640142497</v>
      </c>
      <c r="S120" s="35">
        <f t="shared" si="14"/>
        <v>5.2070823653066158</v>
      </c>
      <c r="AF120" s="34"/>
    </row>
    <row r="121" spans="7:32" ht="18.5" x14ac:dyDescent="0.45">
      <c r="G121" s="59">
        <v>2010</v>
      </c>
      <c r="H121" s="59">
        <v>4</v>
      </c>
      <c r="I121" s="46">
        <f t="shared" si="17"/>
        <v>28</v>
      </c>
      <c r="J121" s="46">
        <f t="shared" si="17"/>
        <v>118</v>
      </c>
      <c r="K121" s="121">
        <v>17.899999999999999</v>
      </c>
      <c r="L121" s="121">
        <v>11.4</v>
      </c>
      <c r="M121" s="54">
        <f t="shared" si="10"/>
        <v>14.649999999999999</v>
      </c>
      <c r="N121" s="36">
        <v>36</v>
      </c>
      <c r="O121" s="55">
        <f t="shared" si="11"/>
        <v>22.27542808910907</v>
      </c>
      <c r="P121" s="56">
        <f t="shared" si="12"/>
        <v>11.583222606336715</v>
      </c>
      <c r="Q121" s="122">
        <v>9.0866273999999994</v>
      </c>
      <c r="R121" s="11">
        <f t="shared" si="13"/>
        <v>1.7293601117974498</v>
      </c>
      <c r="S121" s="35">
        <f t="shared" si="14"/>
        <v>2.513198265093215</v>
      </c>
      <c r="AF121" s="34"/>
    </row>
    <row r="122" spans="7:32" ht="18.5" x14ac:dyDescent="0.45">
      <c r="G122" s="59">
        <v>2010</v>
      </c>
      <c r="H122" s="59">
        <v>4</v>
      </c>
      <c r="I122" s="46">
        <f t="shared" si="17"/>
        <v>29</v>
      </c>
      <c r="J122" s="46">
        <f t="shared" si="17"/>
        <v>119</v>
      </c>
      <c r="K122" s="121">
        <v>18.7</v>
      </c>
      <c r="L122" s="121">
        <v>10</v>
      </c>
      <c r="M122" s="54">
        <f t="shared" si="10"/>
        <v>14.35</v>
      </c>
      <c r="N122" s="36">
        <v>49.5</v>
      </c>
      <c r="O122" s="55">
        <f t="shared" si="11"/>
        <v>35.14391357913285</v>
      </c>
      <c r="P122" s="56">
        <f t="shared" si="12"/>
        <v>24.460163851076462</v>
      </c>
      <c r="Q122" s="122">
        <v>16.5855444</v>
      </c>
      <c r="R122" s="11">
        <f t="shared" si="13"/>
        <v>3.1273661056778996</v>
      </c>
      <c r="S122" s="35">
        <f t="shared" si="14"/>
        <v>4.0528802503537174</v>
      </c>
      <c r="AF122" s="34"/>
    </row>
    <row r="123" spans="7:32" ht="18.5" x14ac:dyDescent="0.45">
      <c r="G123" s="59">
        <v>2010</v>
      </c>
      <c r="H123" s="60">
        <v>4</v>
      </c>
      <c r="I123" s="60">
        <f t="shared" si="17"/>
        <v>30</v>
      </c>
      <c r="J123" s="46">
        <f t="shared" si="17"/>
        <v>120</v>
      </c>
      <c r="K123" s="121">
        <v>18.7</v>
      </c>
      <c r="L123" s="121">
        <v>11.6</v>
      </c>
      <c r="M123" s="54">
        <f t="shared" si="10"/>
        <v>15.149999999999999</v>
      </c>
      <c r="N123" s="36">
        <v>47</v>
      </c>
      <c r="O123" s="55">
        <f t="shared" si="11"/>
        <v>36.55949405177509</v>
      </c>
      <c r="P123" s="56">
        <f t="shared" si="12"/>
        <v>20.765792621408249</v>
      </c>
      <c r="Q123" s="122">
        <v>15.586526199999998</v>
      </c>
      <c r="R123" s="49">
        <f t="shared" si="13"/>
        <v>3.0121234645708497</v>
      </c>
      <c r="S123" s="48">
        <f t="shared" si="14"/>
        <v>3.71285609731836</v>
      </c>
      <c r="AF123" s="34"/>
    </row>
    <row r="124" spans="7:32" ht="18.5" x14ac:dyDescent="0.45">
      <c r="G124" s="59">
        <v>2010</v>
      </c>
      <c r="H124" s="59">
        <v>5</v>
      </c>
      <c r="I124" s="46">
        <v>1</v>
      </c>
      <c r="J124" s="46">
        <f t="shared" si="17"/>
        <v>121</v>
      </c>
      <c r="K124" s="121">
        <v>18.899999999999999</v>
      </c>
      <c r="L124" s="121">
        <v>10</v>
      </c>
      <c r="M124" s="54">
        <f t="shared" si="10"/>
        <v>14.45</v>
      </c>
      <c r="N124" s="36">
        <v>35.5</v>
      </c>
      <c r="O124" s="55">
        <f t="shared" si="11"/>
        <v>22.424190993819813</v>
      </c>
      <c r="P124" s="56">
        <f t="shared" si="12"/>
        <v>15.966023987599703</v>
      </c>
      <c r="Q124" s="122">
        <v>10.7036468</v>
      </c>
      <c r="R124" s="11">
        <f t="shared" si="13"/>
        <v>2.0245546535444996</v>
      </c>
      <c r="S124" s="35">
        <f t="shared" si="14"/>
        <v>3.3153167954073566</v>
      </c>
      <c r="AF124" s="34"/>
    </row>
    <row r="125" spans="7:32" ht="18.5" x14ac:dyDescent="0.45">
      <c r="G125" s="59">
        <v>2010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21">
        <v>15.8</v>
      </c>
      <c r="L125" s="121">
        <v>10.9</v>
      </c>
      <c r="M125" s="54">
        <f t="shared" si="10"/>
        <v>13.350000000000001</v>
      </c>
      <c r="N125" s="36">
        <v>36.5</v>
      </c>
      <c r="O125" s="55">
        <f t="shared" si="11"/>
        <v>42.45103167189783</v>
      </c>
      <c r="P125" s="56">
        <f t="shared" si="12"/>
        <v>16.64080441538395</v>
      </c>
      <c r="Q125" s="122">
        <v>15.035098299999998</v>
      </c>
      <c r="R125" s="11">
        <f t="shared" si="13"/>
        <v>2.7468335251439244</v>
      </c>
      <c r="S125" s="35">
        <f t="shared" si="14"/>
        <v>3.2616305089952387</v>
      </c>
      <c r="AF125" s="34"/>
    </row>
    <row r="126" spans="7:32" ht="18.5" x14ac:dyDescent="0.45">
      <c r="G126" s="59">
        <v>2010</v>
      </c>
      <c r="H126" s="59">
        <v>5</v>
      </c>
      <c r="I126" s="46">
        <f t="shared" si="18"/>
        <v>3</v>
      </c>
      <c r="J126" s="46">
        <f t="shared" si="17"/>
        <v>123</v>
      </c>
      <c r="K126" s="121">
        <v>15.8</v>
      </c>
      <c r="L126" s="121">
        <v>9.4</v>
      </c>
      <c r="M126" s="54">
        <f t="shared" si="10"/>
        <v>12.600000000000001</v>
      </c>
      <c r="N126" s="36">
        <v>23</v>
      </c>
      <c r="O126" s="55">
        <f t="shared" si="11"/>
        <v>35.104794873654157</v>
      </c>
      <c r="P126" s="56">
        <f t="shared" si="12"/>
        <v>17.973654975310929</v>
      </c>
      <c r="Q126" s="122">
        <v>14.209421899999999</v>
      </c>
      <c r="R126" s="11">
        <f t="shared" si="13"/>
        <v>2.5334830870823999</v>
      </c>
      <c r="S126" s="35">
        <f t="shared" si="14"/>
        <v>3.9346572072234762</v>
      </c>
      <c r="AF126" s="34"/>
    </row>
    <row r="127" spans="7:32" ht="18.5" x14ac:dyDescent="0.45">
      <c r="G127" s="59">
        <v>2010</v>
      </c>
      <c r="H127" s="59">
        <v>5</v>
      </c>
      <c r="I127" s="46">
        <f t="shared" si="18"/>
        <v>4</v>
      </c>
      <c r="J127" s="46">
        <f t="shared" si="18"/>
        <v>124</v>
      </c>
      <c r="K127" s="121">
        <v>19.5</v>
      </c>
      <c r="L127" s="121">
        <v>10</v>
      </c>
      <c r="M127" s="54">
        <f t="shared" si="10"/>
        <v>14.75</v>
      </c>
      <c r="N127" s="36">
        <v>21.5</v>
      </c>
      <c r="O127" s="55">
        <f t="shared" si="11"/>
        <v>12.505309298316437</v>
      </c>
      <c r="P127" s="56">
        <f t="shared" si="12"/>
        <v>9.5040350667204923</v>
      </c>
      <c r="Q127" s="122">
        <v>6.1670322999999989</v>
      </c>
      <c r="R127" s="11">
        <f t="shared" si="13"/>
        <v>1.1773219265057246</v>
      </c>
      <c r="S127" s="35">
        <f t="shared" si="14"/>
        <v>2.507491930969544</v>
      </c>
      <c r="AF127" s="34"/>
    </row>
    <row r="128" spans="7:32" ht="18.5" x14ac:dyDescent="0.45">
      <c r="G128" s="59">
        <v>2010</v>
      </c>
      <c r="H128" s="59">
        <v>5</v>
      </c>
      <c r="I128" s="46">
        <f t="shared" si="18"/>
        <v>5</v>
      </c>
      <c r="J128" s="46">
        <f t="shared" si="18"/>
        <v>125</v>
      </c>
      <c r="K128" s="121">
        <v>21.4</v>
      </c>
      <c r="L128" s="121">
        <v>10.5</v>
      </c>
      <c r="M128" s="54">
        <f t="shared" si="10"/>
        <v>15.95</v>
      </c>
      <c r="N128" s="36">
        <v>27</v>
      </c>
      <c r="O128" s="55">
        <f t="shared" si="11"/>
        <v>23.915982228239866</v>
      </c>
      <c r="P128" s="56">
        <f t="shared" si="12"/>
        <v>20.854736503025162</v>
      </c>
      <c r="Q128" s="122">
        <v>12.6334351</v>
      </c>
      <c r="R128" s="11">
        <f t="shared" si="13"/>
        <v>2.5007095190756248</v>
      </c>
      <c r="S128" s="35">
        <f t="shared" si="14"/>
        <v>4.8700084082374033</v>
      </c>
      <c r="AF128" s="34"/>
    </row>
    <row r="129" spans="7:32" ht="18.5" x14ac:dyDescent="0.45">
      <c r="G129" s="59">
        <v>2010</v>
      </c>
      <c r="H129" s="59">
        <v>5</v>
      </c>
      <c r="I129" s="46">
        <f t="shared" si="18"/>
        <v>6</v>
      </c>
      <c r="J129" s="46">
        <f t="shared" si="18"/>
        <v>126</v>
      </c>
      <c r="K129" s="121">
        <v>21.9</v>
      </c>
      <c r="L129" s="121">
        <v>12.6</v>
      </c>
      <c r="M129" s="54">
        <f t="shared" si="10"/>
        <v>17.25</v>
      </c>
      <c r="N129" s="36">
        <v>40.5</v>
      </c>
      <c r="O129" s="55">
        <f t="shared" si="11"/>
        <v>15.723954812064964</v>
      </c>
      <c r="P129" s="56">
        <f t="shared" si="12"/>
        <v>11.698622380176332</v>
      </c>
      <c r="Q129" s="122">
        <v>7.6722587999999998</v>
      </c>
      <c r="R129" s="11">
        <f t="shared" si="13"/>
        <v>1.5771728150630999</v>
      </c>
      <c r="S129" s="35">
        <f t="shared" si="14"/>
        <v>2.5966358029459302</v>
      </c>
      <c r="AF129" s="34"/>
    </row>
    <row r="130" spans="7:32" ht="18.5" x14ac:dyDescent="0.45">
      <c r="G130" s="59">
        <v>2010</v>
      </c>
      <c r="H130" s="59">
        <v>5</v>
      </c>
      <c r="I130" s="46">
        <f t="shared" si="18"/>
        <v>7</v>
      </c>
      <c r="J130" s="46">
        <f t="shared" si="18"/>
        <v>127</v>
      </c>
      <c r="K130" s="121">
        <v>23.6</v>
      </c>
      <c r="L130" s="121">
        <v>15.7</v>
      </c>
      <c r="M130" s="54">
        <f t="shared" si="10"/>
        <v>19.649999999999999</v>
      </c>
      <c r="N130" s="36">
        <v>57.5</v>
      </c>
      <c r="O130" s="55">
        <f t="shared" si="11"/>
        <v>21.473560590171108</v>
      </c>
      <c r="P130" s="56">
        <f t="shared" si="12"/>
        <v>13.571290292988145</v>
      </c>
      <c r="Q130" s="122">
        <v>9.6568967999999984</v>
      </c>
      <c r="R130" s="11">
        <f t="shared" si="13"/>
        <v>2.1210818549633998</v>
      </c>
      <c r="S130" s="35">
        <f t="shared" si="14"/>
        <v>2.7532683930660111</v>
      </c>
      <c r="AF130" s="34"/>
    </row>
    <row r="131" spans="7:32" ht="18.5" x14ac:dyDescent="0.45">
      <c r="G131" s="59">
        <v>2010</v>
      </c>
      <c r="H131" s="59">
        <v>5</v>
      </c>
      <c r="I131" s="46">
        <f t="shared" si="18"/>
        <v>8</v>
      </c>
      <c r="J131" s="46">
        <f t="shared" si="18"/>
        <v>128</v>
      </c>
      <c r="K131" s="121">
        <v>26.4</v>
      </c>
      <c r="L131" s="121">
        <v>17.399999999999999</v>
      </c>
      <c r="M131" s="54">
        <f t="shared" si="10"/>
        <v>21.9</v>
      </c>
      <c r="N131" s="36">
        <v>51</v>
      </c>
      <c r="O131" s="55">
        <f t="shared" si="11"/>
        <v>24.918756041666668</v>
      </c>
      <c r="P131" s="56">
        <f t="shared" si="12"/>
        <v>17.941504349999999</v>
      </c>
      <c r="Q131" s="122">
        <v>11.9610029</v>
      </c>
      <c r="R131" s="11">
        <f t="shared" si="13"/>
        <v>2.7850058957374504</v>
      </c>
      <c r="S131" s="35">
        <f t="shared" si="14"/>
        <v>3.6854710848821135</v>
      </c>
      <c r="AF131" s="34"/>
    </row>
    <row r="132" spans="7:32" ht="18.5" x14ac:dyDescent="0.45">
      <c r="G132" s="59">
        <v>2010</v>
      </c>
      <c r="H132" s="59">
        <v>5</v>
      </c>
      <c r="I132" s="46">
        <f t="shared" si="18"/>
        <v>9</v>
      </c>
      <c r="J132" s="46">
        <f t="shared" si="18"/>
        <v>129</v>
      </c>
      <c r="K132" s="121">
        <v>26.5</v>
      </c>
      <c r="L132" s="121">
        <v>19.3</v>
      </c>
      <c r="M132" s="54">
        <f t="shared" si="10"/>
        <v>22.9</v>
      </c>
      <c r="N132" s="36">
        <v>67.5</v>
      </c>
      <c r="O132" s="55">
        <f t="shared" si="11"/>
        <v>27.866842974070178</v>
      </c>
      <c r="P132" s="56">
        <f t="shared" si="12"/>
        <v>16.05130155306442</v>
      </c>
      <c r="Q132" s="122">
        <v>11.9639338</v>
      </c>
      <c r="R132" s="11">
        <f t="shared" si="13"/>
        <v>2.8558567996958995</v>
      </c>
      <c r="S132" s="35">
        <f t="shared" si="14"/>
        <v>3.3980237394513013</v>
      </c>
      <c r="AF132" s="34"/>
    </row>
    <row r="133" spans="7:32" ht="18.5" x14ac:dyDescent="0.45">
      <c r="G133" s="59">
        <v>2010</v>
      </c>
      <c r="H133" s="59">
        <v>5</v>
      </c>
      <c r="I133" s="46">
        <f t="shared" si="18"/>
        <v>10</v>
      </c>
      <c r="J133" s="46">
        <f t="shared" si="18"/>
        <v>130</v>
      </c>
      <c r="K133" s="121">
        <v>27.9</v>
      </c>
      <c r="L133" s="121">
        <v>18.399999999999999</v>
      </c>
      <c r="M133" s="54">
        <f t="shared" ref="M133:M196" si="19">(K133+L133)/2</f>
        <v>23.15</v>
      </c>
      <c r="N133" s="36">
        <v>50.5</v>
      </c>
      <c r="O133" s="55">
        <f t="shared" ref="O133:O196" si="20">((Q133)/(0.16*(K133-(L133))^0.5))</f>
        <v>23.875470349511609</v>
      </c>
      <c r="P133" s="56">
        <f t="shared" ref="P133:P196" si="21">0.16*((K133-L133)^1/2)*O133</f>
        <v>18.145357465628823</v>
      </c>
      <c r="Q133" s="122">
        <v>11.774262699999998</v>
      </c>
      <c r="R133" s="11">
        <f t="shared" ref="R133:R196" si="22">0.0023*0.408*O133*(K133-L133)^0.5*(M133+17.8)</f>
        <v>2.827845277618724</v>
      </c>
      <c r="S133" s="35">
        <f t="shared" ref="S133:S196" si="23">0.31*(IF(N133&gt;50,1,(1+(50-N133)/70)))*(P133+2.09)*((M133/(M133+15)))</f>
        <v>3.8065279908803467</v>
      </c>
      <c r="AF133" s="34"/>
    </row>
    <row r="134" spans="7:32" ht="18.5" x14ac:dyDescent="0.45">
      <c r="G134" s="59">
        <v>2010</v>
      </c>
      <c r="H134" s="59">
        <v>5</v>
      </c>
      <c r="I134" s="46">
        <f t="shared" si="18"/>
        <v>11</v>
      </c>
      <c r="J134" s="46">
        <f t="shared" si="18"/>
        <v>131</v>
      </c>
      <c r="K134" s="121">
        <v>27.5</v>
      </c>
      <c r="L134" s="121">
        <v>16.100000000000001</v>
      </c>
      <c r="M134" s="54">
        <f t="shared" si="19"/>
        <v>21.8</v>
      </c>
      <c r="N134" s="36">
        <v>50</v>
      </c>
      <c r="O134" s="55">
        <f t="shared" si="20"/>
        <v>21.279038513616658</v>
      </c>
      <c r="P134" s="56">
        <f t="shared" si="21"/>
        <v>19.40648312441839</v>
      </c>
      <c r="Q134" s="122">
        <v>11.4954085</v>
      </c>
      <c r="R134" s="11">
        <f t="shared" si="22"/>
        <v>2.6698546057589994</v>
      </c>
      <c r="S134" s="35">
        <f t="shared" si="23"/>
        <v>3.9476421998592253</v>
      </c>
      <c r="AF134" s="34"/>
    </row>
    <row r="135" spans="7:32" ht="18.5" x14ac:dyDescent="0.45">
      <c r="G135" s="59">
        <v>2010</v>
      </c>
      <c r="H135" s="59">
        <v>5</v>
      </c>
      <c r="I135" s="46">
        <f t="shared" si="18"/>
        <v>12</v>
      </c>
      <c r="J135" s="46">
        <f t="shared" si="18"/>
        <v>132</v>
      </c>
      <c r="K135" s="121">
        <v>28.9</v>
      </c>
      <c r="L135" s="121">
        <v>19.600000000000001</v>
      </c>
      <c r="M135" s="54">
        <f t="shared" si="19"/>
        <v>24.25</v>
      </c>
      <c r="N135" s="36">
        <v>45</v>
      </c>
      <c r="O135" s="55">
        <f t="shared" si="20"/>
        <v>19.437842414478038</v>
      </c>
      <c r="P135" s="56">
        <f t="shared" si="21"/>
        <v>14.461754756371656</v>
      </c>
      <c r="Q135" s="122">
        <v>9.4843923999999991</v>
      </c>
      <c r="R135" s="11">
        <f t="shared" si="22"/>
        <v>2.3390716779632994</v>
      </c>
      <c r="S135" s="35">
        <f t="shared" si="23"/>
        <v>3.396573695569352</v>
      </c>
      <c r="AF135" s="34"/>
    </row>
    <row r="136" spans="7:32" ht="18.5" x14ac:dyDescent="0.45">
      <c r="G136" s="59">
        <v>2010</v>
      </c>
      <c r="H136" s="59">
        <v>5</v>
      </c>
      <c r="I136" s="46">
        <f t="shared" si="18"/>
        <v>13</v>
      </c>
      <c r="J136" s="46">
        <f t="shared" si="18"/>
        <v>133</v>
      </c>
      <c r="K136" s="121">
        <v>29.6</v>
      </c>
      <c r="L136" s="121">
        <v>22.5</v>
      </c>
      <c r="M136" s="54">
        <f t="shared" si="19"/>
        <v>26.05</v>
      </c>
      <c r="N136" s="36">
        <v>40</v>
      </c>
      <c r="O136" s="55">
        <f t="shared" si="20"/>
        <v>14.134321130208644</v>
      </c>
      <c r="P136" s="56">
        <f t="shared" si="21"/>
        <v>8.0282944019585116</v>
      </c>
      <c r="Q136" s="122">
        <v>6.0259303999999991</v>
      </c>
      <c r="R136" s="11">
        <f t="shared" si="22"/>
        <v>1.5497502867545998</v>
      </c>
      <c r="S136" s="35">
        <f t="shared" si="23"/>
        <v>2.2748644215908391</v>
      </c>
      <c r="AF136" s="34"/>
    </row>
    <row r="137" spans="7:32" ht="18.5" x14ac:dyDescent="0.45">
      <c r="G137" s="59">
        <v>2010</v>
      </c>
      <c r="H137" s="59">
        <v>5</v>
      </c>
      <c r="I137" s="46">
        <f t="shared" si="18"/>
        <v>14</v>
      </c>
      <c r="J137" s="46">
        <f t="shared" si="18"/>
        <v>134</v>
      </c>
      <c r="K137" s="121">
        <v>30</v>
      </c>
      <c r="L137" s="121">
        <v>23.1</v>
      </c>
      <c r="M137" s="54">
        <f t="shared" si="19"/>
        <v>26.55</v>
      </c>
      <c r="N137" s="36">
        <v>35.5</v>
      </c>
      <c r="O137" s="55">
        <f t="shared" si="20"/>
        <v>23.983175698163237</v>
      </c>
      <c r="P137" s="56">
        <f t="shared" si="21"/>
        <v>13.238712985386105</v>
      </c>
      <c r="Q137" s="122">
        <v>10.0797838</v>
      </c>
      <c r="R137" s="11">
        <f t="shared" si="22"/>
        <v>2.62188028362345</v>
      </c>
      <c r="S137" s="35">
        <f t="shared" si="23"/>
        <v>3.6653846151334428</v>
      </c>
      <c r="AF137" s="34"/>
    </row>
    <row r="138" spans="7:32" ht="18.5" x14ac:dyDescent="0.45">
      <c r="G138" s="59">
        <v>2010</v>
      </c>
      <c r="H138" s="59">
        <v>5</v>
      </c>
      <c r="I138" s="46">
        <f t="shared" si="18"/>
        <v>15</v>
      </c>
      <c r="J138" s="46">
        <f t="shared" si="18"/>
        <v>135</v>
      </c>
      <c r="K138" s="121">
        <v>30.2</v>
      </c>
      <c r="L138" s="121">
        <v>20.100000000000001</v>
      </c>
      <c r="M138" s="54">
        <f t="shared" si="19"/>
        <v>25.15</v>
      </c>
      <c r="N138" s="36">
        <v>29</v>
      </c>
      <c r="O138" s="55">
        <f t="shared" si="20"/>
        <v>4.9314723725227214</v>
      </c>
      <c r="P138" s="56">
        <f t="shared" si="21"/>
        <v>3.9846296769983582</v>
      </c>
      <c r="Q138" s="122">
        <v>2.5075943000000001</v>
      </c>
      <c r="R138" s="11">
        <f t="shared" si="22"/>
        <v>0.63166739246002501</v>
      </c>
      <c r="S138" s="35">
        <f t="shared" si="23"/>
        <v>1.5334770948874969</v>
      </c>
      <c r="AF138" s="34"/>
    </row>
    <row r="139" spans="7:32" ht="18.5" x14ac:dyDescent="0.45">
      <c r="G139" s="59">
        <v>2010</v>
      </c>
      <c r="H139" s="59">
        <v>5</v>
      </c>
      <c r="I139" s="46">
        <f t="shared" si="18"/>
        <v>16</v>
      </c>
      <c r="J139" s="46">
        <f t="shared" si="18"/>
        <v>136</v>
      </c>
      <c r="K139" s="121">
        <v>30.8</v>
      </c>
      <c r="L139" s="121">
        <v>20.3</v>
      </c>
      <c r="M139" s="54">
        <f t="shared" si="19"/>
        <v>25.55</v>
      </c>
      <c r="N139" s="36">
        <v>27.5</v>
      </c>
      <c r="O139" s="55">
        <f t="shared" si="20"/>
        <v>19.576671811783608</v>
      </c>
      <c r="P139" s="56">
        <f t="shared" si="21"/>
        <v>16.444404321898229</v>
      </c>
      <c r="Q139" s="122">
        <v>10.149706699999999</v>
      </c>
      <c r="R139" s="11">
        <f t="shared" si="22"/>
        <v>2.5805400916349246</v>
      </c>
      <c r="S139" s="35">
        <f t="shared" si="23"/>
        <v>4.7839217271173267</v>
      </c>
      <c r="AF139" s="34"/>
    </row>
    <row r="140" spans="7:32" ht="18.5" x14ac:dyDescent="0.45">
      <c r="G140" s="59">
        <v>2010</v>
      </c>
      <c r="H140" s="59">
        <v>5</v>
      </c>
      <c r="I140" s="46">
        <f t="shared" si="18"/>
        <v>17</v>
      </c>
      <c r="J140" s="46">
        <f t="shared" si="18"/>
        <v>137</v>
      </c>
      <c r="K140" s="121">
        <v>28.5</v>
      </c>
      <c r="L140" s="121">
        <v>21.2</v>
      </c>
      <c r="M140" s="54">
        <f t="shared" si="19"/>
        <v>24.85</v>
      </c>
      <c r="N140" s="36">
        <v>25</v>
      </c>
      <c r="O140" s="55">
        <f t="shared" si="20"/>
        <v>21.162793267649253</v>
      </c>
      <c r="P140" s="56">
        <f t="shared" si="21"/>
        <v>12.359071268307165</v>
      </c>
      <c r="Q140" s="122">
        <v>9.1485950000000003</v>
      </c>
      <c r="R140" s="11">
        <f t="shared" si="22"/>
        <v>2.2884501376387498</v>
      </c>
      <c r="S140" s="35">
        <f t="shared" si="23"/>
        <v>3.7907510123546881</v>
      </c>
      <c r="AF140" s="34"/>
    </row>
    <row r="141" spans="7:32" ht="18.5" x14ac:dyDescent="0.45">
      <c r="G141" s="59">
        <v>2010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21">
        <v>24.3</v>
      </c>
      <c r="L141" s="121">
        <v>14.2</v>
      </c>
      <c r="M141" s="54">
        <f t="shared" si="19"/>
        <v>19.25</v>
      </c>
      <c r="N141" s="36">
        <v>25</v>
      </c>
      <c r="O141" s="55">
        <f t="shared" si="20"/>
        <v>22.868066577008008</v>
      </c>
      <c r="P141" s="56">
        <f t="shared" si="21"/>
        <v>18.477397794222476</v>
      </c>
      <c r="Q141" s="122">
        <v>11.628136400000001</v>
      </c>
      <c r="R141" s="11">
        <f t="shared" si="22"/>
        <v>2.5267736904812996</v>
      </c>
      <c r="S141" s="35">
        <f t="shared" si="23"/>
        <v>4.8633638798820229</v>
      </c>
      <c r="AF141" s="34"/>
    </row>
    <row r="142" spans="7:32" ht="18.5" x14ac:dyDescent="0.45">
      <c r="G142" s="59">
        <v>2010</v>
      </c>
      <c r="H142" s="59">
        <v>5</v>
      </c>
      <c r="I142" s="46">
        <f t="shared" si="24"/>
        <v>19</v>
      </c>
      <c r="J142" s="46">
        <f t="shared" si="24"/>
        <v>139</v>
      </c>
      <c r="K142" s="121">
        <v>22.1</v>
      </c>
      <c r="L142" s="121">
        <v>11.1</v>
      </c>
      <c r="M142" s="54">
        <f t="shared" si="19"/>
        <v>16.600000000000001</v>
      </c>
      <c r="N142" s="36">
        <v>32.5</v>
      </c>
      <c r="O142" s="55">
        <f t="shared" si="20"/>
        <v>19.693876796054699</v>
      </c>
      <c r="P142" s="56">
        <f t="shared" si="21"/>
        <v>17.330611580528139</v>
      </c>
      <c r="Q142" s="122">
        <v>10.450752</v>
      </c>
      <c r="R142" s="11">
        <f t="shared" si="22"/>
        <v>2.1085019205120004</v>
      </c>
      <c r="S142" s="35">
        <f t="shared" si="23"/>
        <v>3.9532621516375714</v>
      </c>
      <c r="AF142" s="34"/>
    </row>
    <row r="143" spans="7:32" ht="18.5" x14ac:dyDescent="0.45">
      <c r="G143" s="59">
        <v>2010</v>
      </c>
      <c r="H143" s="59">
        <v>5</v>
      </c>
      <c r="I143" s="46">
        <f t="shared" si="24"/>
        <v>20</v>
      </c>
      <c r="J143" s="46">
        <f t="shared" si="24"/>
        <v>140</v>
      </c>
      <c r="K143" s="121">
        <v>22.5</v>
      </c>
      <c r="L143" s="121">
        <v>15.4</v>
      </c>
      <c r="M143" s="54">
        <f t="shared" si="19"/>
        <v>18.95</v>
      </c>
      <c r="N143" s="36">
        <v>46</v>
      </c>
      <c r="O143" s="55">
        <f t="shared" si="20"/>
        <v>15.857899061247847</v>
      </c>
      <c r="P143" s="56">
        <f t="shared" si="21"/>
        <v>9.0072866667887759</v>
      </c>
      <c r="Q143" s="122">
        <v>6.7607488999999994</v>
      </c>
      <c r="R143" s="11">
        <f t="shared" si="22"/>
        <v>1.4572033669698747</v>
      </c>
      <c r="S143" s="35">
        <f t="shared" si="23"/>
        <v>2.0299325810139903</v>
      </c>
      <c r="AF143" s="34"/>
    </row>
    <row r="144" spans="7:32" ht="18.5" x14ac:dyDescent="0.45">
      <c r="G144" s="59">
        <v>2010</v>
      </c>
      <c r="H144" s="59">
        <v>5</v>
      </c>
      <c r="I144" s="46">
        <f t="shared" si="24"/>
        <v>21</v>
      </c>
      <c r="J144" s="46">
        <f t="shared" si="24"/>
        <v>141</v>
      </c>
      <c r="K144" s="121">
        <v>24.1</v>
      </c>
      <c r="L144" s="121">
        <v>14.5</v>
      </c>
      <c r="M144" s="54">
        <f t="shared" si="19"/>
        <v>19.3</v>
      </c>
      <c r="N144" s="36">
        <v>37</v>
      </c>
      <c r="O144" s="55">
        <f t="shared" si="20"/>
        <v>4.9391785453279162</v>
      </c>
      <c r="P144" s="56">
        <f t="shared" si="21"/>
        <v>3.7932891228118404</v>
      </c>
      <c r="Q144" s="122">
        <v>2.4485575999999996</v>
      </c>
      <c r="R144" s="11">
        <f t="shared" si="22"/>
        <v>0.53278532102039988</v>
      </c>
      <c r="S144" s="35">
        <f t="shared" si="23"/>
        <v>1.2168166023356974</v>
      </c>
      <c r="AF144" s="34"/>
    </row>
    <row r="145" spans="7:32" ht="18.5" x14ac:dyDescent="0.45">
      <c r="G145" s="59">
        <v>2010</v>
      </c>
      <c r="H145" s="59">
        <v>5</v>
      </c>
      <c r="I145" s="46">
        <f t="shared" si="24"/>
        <v>22</v>
      </c>
      <c r="J145" s="46">
        <f t="shared" si="24"/>
        <v>142</v>
      </c>
      <c r="K145" s="121">
        <v>24.9</v>
      </c>
      <c r="L145" s="121">
        <v>14.7</v>
      </c>
      <c r="M145" s="54">
        <f t="shared" si="19"/>
        <v>19.799999999999997</v>
      </c>
      <c r="N145" s="36">
        <v>37</v>
      </c>
      <c r="O145" s="55">
        <f t="shared" si="20"/>
        <v>23.517711177066747</v>
      </c>
      <c r="P145" s="56">
        <f t="shared" si="21"/>
        <v>19.190452320486465</v>
      </c>
      <c r="Q145" s="122">
        <v>12.017527399999999</v>
      </c>
      <c r="R145" s="11">
        <f t="shared" si="22"/>
        <v>2.6501532123575995</v>
      </c>
      <c r="S145" s="35">
        <f t="shared" si="23"/>
        <v>4.450497354877303</v>
      </c>
      <c r="AF145" s="34"/>
    </row>
    <row r="146" spans="7:32" ht="18.5" x14ac:dyDescent="0.45">
      <c r="G146" s="59">
        <v>2010</v>
      </c>
      <c r="H146" s="59">
        <v>5</v>
      </c>
      <c r="I146" s="46">
        <f t="shared" si="24"/>
        <v>23</v>
      </c>
      <c r="J146" s="46">
        <f t="shared" si="24"/>
        <v>143</v>
      </c>
      <c r="K146" s="121">
        <v>22.6</v>
      </c>
      <c r="L146" s="121">
        <v>17.399999999999999</v>
      </c>
      <c r="M146" s="54">
        <f t="shared" si="19"/>
        <v>20</v>
      </c>
      <c r="N146" s="36">
        <v>30.5</v>
      </c>
      <c r="O146" s="55">
        <f t="shared" si="20"/>
        <v>4.1714373137681431</v>
      </c>
      <c r="P146" s="56">
        <f t="shared" si="21"/>
        <v>1.7353179225275486</v>
      </c>
      <c r="Q146" s="122">
        <v>1.5219745</v>
      </c>
      <c r="R146" s="11">
        <f t="shared" si="22"/>
        <v>0.33741718072649995</v>
      </c>
      <c r="S146" s="35">
        <f t="shared" si="23"/>
        <v>0.86639547559613717</v>
      </c>
      <c r="AF146" s="34"/>
    </row>
    <row r="147" spans="7:32" ht="18.5" x14ac:dyDescent="0.45">
      <c r="G147" s="59">
        <v>2010</v>
      </c>
      <c r="H147" s="59">
        <v>5</v>
      </c>
      <c r="I147" s="46">
        <f t="shared" si="24"/>
        <v>24</v>
      </c>
      <c r="J147" s="46">
        <f t="shared" si="24"/>
        <v>144</v>
      </c>
      <c r="K147" s="121">
        <v>22.7</v>
      </c>
      <c r="L147" s="121">
        <v>12.9</v>
      </c>
      <c r="M147" s="54">
        <f t="shared" si="19"/>
        <v>17.8</v>
      </c>
      <c r="N147" s="36">
        <v>38</v>
      </c>
      <c r="O147" s="55">
        <f t="shared" si="20"/>
        <v>25.510913434271124</v>
      </c>
      <c r="P147" s="56">
        <f t="shared" si="21"/>
        <v>20.00055613246856</v>
      </c>
      <c r="Q147" s="122">
        <v>12.777886599999999</v>
      </c>
      <c r="R147" s="11">
        <f t="shared" si="22"/>
        <v>2.6679460547603995</v>
      </c>
      <c r="S147" s="35">
        <f t="shared" si="23"/>
        <v>4.3534174549629112</v>
      </c>
      <c r="AF147" s="34"/>
    </row>
    <row r="148" spans="7:32" ht="18.5" x14ac:dyDescent="0.45">
      <c r="G148" s="59">
        <v>2010</v>
      </c>
      <c r="H148" s="59">
        <v>5</v>
      </c>
      <c r="I148" s="46">
        <f t="shared" si="24"/>
        <v>25</v>
      </c>
      <c r="J148" s="46">
        <f t="shared" si="24"/>
        <v>145</v>
      </c>
      <c r="K148" s="121">
        <v>25.3</v>
      </c>
      <c r="L148" s="121">
        <v>14.6</v>
      </c>
      <c r="M148" s="54">
        <f t="shared" si="19"/>
        <v>19.95</v>
      </c>
      <c r="N148" s="36">
        <v>38</v>
      </c>
      <c r="O148" s="55">
        <f t="shared" si="20"/>
        <v>23.290459119763785</v>
      </c>
      <c r="P148" s="56">
        <f t="shared" si="21"/>
        <v>19.936633006517802</v>
      </c>
      <c r="Q148" s="122">
        <v>12.189613099999999</v>
      </c>
      <c r="R148" s="11">
        <f t="shared" si="22"/>
        <v>2.6988260513891249</v>
      </c>
      <c r="S148" s="35">
        <f t="shared" si="23"/>
        <v>4.5658468710248794</v>
      </c>
      <c r="AF148" s="34"/>
    </row>
    <row r="149" spans="7:32" ht="18.5" x14ac:dyDescent="0.45">
      <c r="G149" s="59">
        <v>2010</v>
      </c>
      <c r="H149" s="59">
        <v>5</v>
      </c>
      <c r="I149" s="46">
        <f t="shared" si="24"/>
        <v>26</v>
      </c>
      <c r="J149" s="46">
        <f t="shared" si="24"/>
        <v>146</v>
      </c>
      <c r="K149" s="121">
        <v>27.7</v>
      </c>
      <c r="L149" s="121">
        <v>19.100000000000001</v>
      </c>
      <c r="M149" s="54">
        <f t="shared" si="19"/>
        <v>23.4</v>
      </c>
      <c r="N149" s="36">
        <v>48</v>
      </c>
      <c r="O149" s="55">
        <f t="shared" si="20"/>
        <v>15.006598970120445</v>
      </c>
      <c r="P149" s="56">
        <f t="shared" si="21"/>
        <v>10.324540091442863</v>
      </c>
      <c r="Q149" s="122">
        <v>7.041277899999999</v>
      </c>
      <c r="R149" s="11">
        <f t="shared" si="22"/>
        <v>1.7014403092001997</v>
      </c>
      <c r="S149" s="35">
        <f t="shared" si="23"/>
        <v>2.4121894774105317</v>
      </c>
      <c r="AF149" s="34"/>
    </row>
    <row r="150" spans="7:32" ht="18.5" x14ac:dyDescent="0.45">
      <c r="G150" s="59">
        <v>2010</v>
      </c>
      <c r="H150" s="59">
        <v>5</v>
      </c>
      <c r="I150" s="46">
        <f t="shared" si="24"/>
        <v>27</v>
      </c>
      <c r="J150" s="46">
        <f t="shared" si="24"/>
        <v>147</v>
      </c>
      <c r="K150" s="121">
        <v>29.9</v>
      </c>
      <c r="L150" s="121">
        <v>21.4</v>
      </c>
      <c r="M150" s="54">
        <f t="shared" si="19"/>
        <v>25.65</v>
      </c>
      <c r="N150" s="36">
        <v>43.5</v>
      </c>
      <c r="O150" s="55">
        <f t="shared" si="20"/>
        <v>26.1384481468173</v>
      </c>
      <c r="P150" s="56">
        <f t="shared" si="21"/>
        <v>17.774144739835766</v>
      </c>
      <c r="Q150" s="122">
        <v>12.192962699999999</v>
      </c>
      <c r="R150" s="11">
        <f t="shared" si="22"/>
        <v>3.1071845049324742</v>
      </c>
      <c r="S150" s="35">
        <f t="shared" si="23"/>
        <v>4.2464085882124456</v>
      </c>
      <c r="AF150" s="34"/>
    </row>
    <row r="151" spans="7:32" ht="18.5" x14ac:dyDescent="0.45">
      <c r="G151" s="59">
        <v>2010</v>
      </c>
      <c r="H151" s="59">
        <v>5</v>
      </c>
      <c r="I151" s="46">
        <f t="shared" si="24"/>
        <v>28</v>
      </c>
      <c r="J151" s="46">
        <f t="shared" si="24"/>
        <v>148</v>
      </c>
      <c r="K151" s="121">
        <v>25.1</v>
      </c>
      <c r="L151" s="121">
        <v>17.2</v>
      </c>
      <c r="M151" s="54">
        <f t="shared" si="19"/>
        <v>21.15</v>
      </c>
      <c r="N151" s="36">
        <v>40.5</v>
      </c>
      <c r="O151" s="55">
        <f t="shared" si="20"/>
        <v>33.184211175636435</v>
      </c>
      <c r="P151" s="56">
        <f t="shared" si="21"/>
        <v>20.972421463002235</v>
      </c>
      <c r="Q151" s="122">
        <v>14.9233054</v>
      </c>
      <c r="R151" s="11">
        <f t="shared" si="22"/>
        <v>3.4091060013604499</v>
      </c>
      <c r="S151" s="35">
        <f t="shared" si="23"/>
        <v>4.7504828779343393</v>
      </c>
      <c r="AF151" s="34"/>
    </row>
    <row r="152" spans="7:32" ht="18.5" x14ac:dyDescent="0.45">
      <c r="G152" s="59">
        <v>2010</v>
      </c>
      <c r="H152" s="59">
        <v>5</v>
      </c>
      <c r="I152" s="46">
        <f t="shared" si="24"/>
        <v>29</v>
      </c>
      <c r="J152" s="46">
        <f t="shared" si="24"/>
        <v>149</v>
      </c>
      <c r="K152" s="121">
        <v>29.5</v>
      </c>
      <c r="L152" s="121">
        <v>17.399999999999999</v>
      </c>
      <c r="M152" s="54">
        <f t="shared" si="19"/>
        <v>23.45</v>
      </c>
      <c r="N152" s="36">
        <v>30</v>
      </c>
      <c r="O152" s="55">
        <f t="shared" si="20"/>
        <v>11.420646084363675</v>
      </c>
      <c r="P152" s="56">
        <f t="shared" si="21"/>
        <v>11.055185409664038</v>
      </c>
      <c r="Q152" s="122">
        <v>6.3562846999999998</v>
      </c>
      <c r="R152" s="11">
        <f t="shared" si="22"/>
        <v>1.5377839028268752</v>
      </c>
      <c r="S152" s="35">
        <f t="shared" si="23"/>
        <v>3.1953569683075398</v>
      </c>
      <c r="AF152" s="34"/>
    </row>
    <row r="153" spans="7:32" ht="18.5" x14ac:dyDescent="0.45">
      <c r="G153" s="59">
        <v>2010</v>
      </c>
      <c r="H153" s="59">
        <v>5</v>
      </c>
      <c r="I153" s="46">
        <f t="shared" si="24"/>
        <v>30</v>
      </c>
      <c r="J153" s="46">
        <f t="shared" si="24"/>
        <v>150</v>
      </c>
      <c r="K153" s="121">
        <v>30.1</v>
      </c>
      <c r="L153" s="121">
        <v>20.8</v>
      </c>
      <c r="M153" s="54">
        <f t="shared" si="19"/>
        <v>25.450000000000003</v>
      </c>
      <c r="N153" s="36">
        <v>43</v>
      </c>
      <c r="O153" s="55">
        <f t="shared" si="20"/>
        <v>9.235806900363194</v>
      </c>
      <c r="P153" s="56">
        <f t="shared" si="21"/>
        <v>6.8714403338702175</v>
      </c>
      <c r="Q153" s="122">
        <v>4.5064680999999993</v>
      </c>
      <c r="R153" s="11">
        <f t="shared" si="22"/>
        <v>1.1431163313311248</v>
      </c>
      <c r="S153" s="35">
        <f t="shared" si="23"/>
        <v>1.9226554231267243</v>
      </c>
      <c r="AF153" s="34"/>
    </row>
    <row r="154" spans="7:32" ht="18.5" x14ac:dyDescent="0.45">
      <c r="G154" s="59">
        <v>2010</v>
      </c>
      <c r="H154" s="60">
        <v>5</v>
      </c>
      <c r="I154" s="60">
        <f t="shared" si="24"/>
        <v>31</v>
      </c>
      <c r="J154" s="46">
        <f t="shared" si="24"/>
        <v>151</v>
      </c>
      <c r="K154" s="121">
        <v>32.1</v>
      </c>
      <c r="L154" s="121">
        <v>21.2</v>
      </c>
      <c r="M154" s="54">
        <f t="shared" si="19"/>
        <v>26.65</v>
      </c>
      <c r="N154" s="36">
        <v>38</v>
      </c>
      <c r="O154" s="55">
        <f t="shared" si="20"/>
        <v>13.45962596419783</v>
      </c>
      <c r="P154" s="56">
        <f t="shared" si="21"/>
        <v>11.736793840780511</v>
      </c>
      <c r="Q154" s="122">
        <v>7.1099446999999998</v>
      </c>
      <c r="R154" s="49">
        <f t="shared" si="22"/>
        <v>1.853557250831475</v>
      </c>
      <c r="S154" s="48">
        <f t="shared" si="23"/>
        <v>3.212781581162707</v>
      </c>
      <c r="AF154" s="34"/>
    </row>
    <row r="155" spans="7:32" ht="18.5" x14ac:dyDescent="0.45">
      <c r="G155" s="59">
        <v>2010</v>
      </c>
      <c r="H155" s="59">
        <v>6</v>
      </c>
      <c r="I155" s="46">
        <v>1</v>
      </c>
      <c r="J155" s="46">
        <f t="shared" si="24"/>
        <v>152</v>
      </c>
      <c r="K155" s="121">
        <v>37.200000000000003</v>
      </c>
      <c r="L155" s="121">
        <v>25.2</v>
      </c>
      <c r="M155" s="54">
        <f t="shared" si="19"/>
        <v>31.200000000000003</v>
      </c>
      <c r="N155" s="36">
        <v>39</v>
      </c>
      <c r="O155" s="55">
        <f t="shared" si="20"/>
        <v>13.473791385344196</v>
      </c>
      <c r="P155" s="56">
        <f t="shared" si="21"/>
        <v>12.934839729930433</v>
      </c>
      <c r="Q155" s="122">
        <v>7.4679332</v>
      </c>
      <c r="R155" s="11">
        <f t="shared" si="22"/>
        <v>2.1461719826819996</v>
      </c>
      <c r="S155" s="35">
        <f t="shared" si="23"/>
        <v>3.6397465180268576</v>
      </c>
      <c r="AF155" s="34"/>
    </row>
    <row r="156" spans="7:32" ht="18.5" x14ac:dyDescent="0.45">
      <c r="G156" s="59">
        <v>2010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21">
        <v>37.200000000000003</v>
      </c>
      <c r="L156" s="121">
        <v>27.8</v>
      </c>
      <c r="M156" s="54">
        <f t="shared" si="19"/>
        <v>32.5</v>
      </c>
      <c r="N156" s="36">
        <v>23</v>
      </c>
      <c r="O156" s="55">
        <f t="shared" si="20"/>
        <v>10.641818437154543</v>
      </c>
      <c r="P156" s="56">
        <f t="shared" si="21"/>
        <v>8.0026474647402193</v>
      </c>
      <c r="Q156" s="122">
        <v>5.2203515999999999</v>
      </c>
      <c r="R156" s="11">
        <f t="shared" si="22"/>
        <v>1.5400533153401998</v>
      </c>
      <c r="S156" s="35">
        <f t="shared" si="23"/>
        <v>2.9664036243921794</v>
      </c>
      <c r="AF156" s="34"/>
    </row>
    <row r="157" spans="7:32" ht="18.5" x14ac:dyDescent="0.45">
      <c r="G157" s="59">
        <v>2010</v>
      </c>
      <c r="H157" s="59">
        <v>6</v>
      </c>
      <c r="I157" s="46">
        <f t="shared" si="25"/>
        <v>3</v>
      </c>
      <c r="J157" s="46">
        <f t="shared" si="25"/>
        <v>154</v>
      </c>
      <c r="K157" s="121">
        <v>33.700000000000003</v>
      </c>
      <c r="L157" s="121">
        <v>26.2</v>
      </c>
      <c r="M157" s="54">
        <f t="shared" si="19"/>
        <v>29.950000000000003</v>
      </c>
      <c r="N157" s="36">
        <v>47.5</v>
      </c>
      <c r="O157" s="55">
        <f t="shared" si="20"/>
        <v>15.012609052389525</v>
      </c>
      <c r="P157" s="56">
        <f t="shared" si="21"/>
        <v>9.0075654314337203</v>
      </c>
      <c r="Q157" s="122">
        <v>6.5781957000000002</v>
      </c>
      <c r="R157" s="11">
        <f t="shared" si="22"/>
        <v>1.8422483740188749</v>
      </c>
      <c r="S157" s="35">
        <f t="shared" si="23"/>
        <v>2.3740863190817141</v>
      </c>
      <c r="AF157" s="34"/>
    </row>
    <row r="158" spans="7:32" ht="18.5" x14ac:dyDescent="0.45">
      <c r="G158" s="59">
        <v>2010</v>
      </c>
      <c r="H158" s="59">
        <v>6</v>
      </c>
      <c r="I158" s="46">
        <f t="shared" si="25"/>
        <v>4</v>
      </c>
      <c r="J158" s="46">
        <f t="shared" si="25"/>
        <v>155</v>
      </c>
      <c r="K158" s="121">
        <v>35.799999999999997</v>
      </c>
      <c r="L158" s="121">
        <v>25.9</v>
      </c>
      <c r="M158" s="54">
        <f t="shared" si="19"/>
        <v>30.849999999999998</v>
      </c>
      <c r="N158" s="36">
        <v>42.5</v>
      </c>
      <c r="O158" s="55">
        <f t="shared" si="20"/>
        <v>29.007944396235921</v>
      </c>
      <c r="P158" s="56">
        <f t="shared" si="21"/>
        <v>22.974291961818846</v>
      </c>
      <c r="Q158" s="122">
        <v>14.603418599999998</v>
      </c>
      <c r="R158" s="11">
        <f t="shared" si="22"/>
        <v>4.1668262868298491</v>
      </c>
      <c r="S158" s="35">
        <f t="shared" si="23"/>
        <v>5.7881079930538171</v>
      </c>
      <c r="AF158" s="34"/>
    </row>
    <row r="159" spans="7:32" ht="18.5" x14ac:dyDescent="0.45">
      <c r="G159" s="59">
        <v>2010</v>
      </c>
      <c r="H159" s="59">
        <v>6</v>
      </c>
      <c r="I159" s="46">
        <f t="shared" si="25"/>
        <v>5</v>
      </c>
      <c r="J159" s="46">
        <f t="shared" si="25"/>
        <v>156</v>
      </c>
      <c r="K159" s="121">
        <v>37.200000000000003</v>
      </c>
      <c r="L159" s="121">
        <v>28.5</v>
      </c>
      <c r="M159" s="54">
        <f t="shared" si="19"/>
        <v>32.85</v>
      </c>
      <c r="N159" s="36">
        <v>39.5</v>
      </c>
      <c r="O159" s="55">
        <f t="shared" si="20"/>
        <v>34.735799869994167</v>
      </c>
      <c r="P159" s="56">
        <f t="shared" si="21"/>
        <v>24.176116709515952</v>
      </c>
      <c r="Q159" s="122">
        <v>16.392942399999999</v>
      </c>
      <c r="R159" s="11">
        <f t="shared" si="22"/>
        <v>4.8697243534643997</v>
      </c>
      <c r="S159" s="35">
        <f t="shared" si="23"/>
        <v>6.428487971537284</v>
      </c>
      <c r="AF159" s="34"/>
    </row>
    <row r="160" spans="7:32" ht="18.5" x14ac:dyDescent="0.45">
      <c r="G160" s="59">
        <v>2010</v>
      </c>
      <c r="H160" s="59">
        <v>6</v>
      </c>
      <c r="I160" s="46">
        <f t="shared" si="25"/>
        <v>6</v>
      </c>
      <c r="J160" s="46">
        <f t="shared" si="25"/>
        <v>157</v>
      </c>
      <c r="K160" s="121">
        <v>35.799999999999997</v>
      </c>
      <c r="L160" s="121">
        <v>28.8</v>
      </c>
      <c r="M160" s="54">
        <f t="shared" si="19"/>
        <v>32.299999999999997</v>
      </c>
      <c r="N160" s="36">
        <v>31</v>
      </c>
      <c r="O160" s="55">
        <f t="shared" si="20"/>
        <v>47.299071100014267</v>
      </c>
      <c r="P160" s="56">
        <f t="shared" si="21"/>
        <v>26.487479816007976</v>
      </c>
      <c r="Q160" s="122">
        <v>20.022652699999998</v>
      </c>
      <c r="R160" s="11">
        <f t="shared" si="22"/>
        <v>5.8833861900835496</v>
      </c>
      <c r="S160" s="35">
        <f t="shared" si="23"/>
        <v>7.6916403444259185</v>
      </c>
      <c r="AF160" s="34"/>
    </row>
    <row r="161" spans="7:32" ht="18.5" x14ac:dyDescent="0.45">
      <c r="G161" s="59">
        <v>2010</v>
      </c>
      <c r="H161" s="59">
        <v>6</v>
      </c>
      <c r="I161" s="46">
        <f t="shared" si="25"/>
        <v>7</v>
      </c>
      <c r="J161" s="46">
        <f t="shared" si="25"/>
        <v>158</v>
      </c>
      <c r="K161" s="121">
        <v>28.9</v>
      </c>
      <c r="L161" s="121">
        <v>20.9</v>
      </c>
      <c r="M161" s="54">
        <f t="shared" si="19"/>
        <v>24.9</v>
      </c>
      <c r="N161" s="36">
        <v>34</v>
      </c>
      <c r="O161" s="55">
        <f t="shared" si="20"/>
        <v>37.998170541390316</v>
      </c>
      <c r="P161" s="56">
        <f t="shared" si="21"/>
        <v>24.318829146489804</v>
      </c>
      <c r="Q161" s="122">
        <v>17.196009</v>
      </c>
      <c r="R161" s="11">
        <f t="shared" si="22"/>
        <v>4.3064911119194997</v>
      </c>
      <c r="S161" s="35">
        <f t="shared" si="23"/>
        <v>6.2767915100719351</v>
      </c>
      <c r="AF161" s="34"/>
    </row>
    <row r="162" spans="7:32" ht="18.5" x14ac:dyDescent="0.45">
      <c r="G162" s="59">
        <v>2010</v>
      </c>
      <c r="H162" s="59">
        <v>6</v>
      </c>
      <c r="I162" s="46">
        <f t="shared" si="25"/>
        <v>8</v>
      </c>
      <c r="J162" s="46">
        <f t="shared" si="25"/>
        <v>159</v>
      </c>
      <c r="K162" s="121">
        <v>26.3</v>
      </c>
      <c r="L162" s="121">
        <v>15.6</v>
      </c>
      <c r="M162" s="54">
        <f t="shared" si="19"/>
        <v>20.95</v>
      </c>
      <c r="N162" s="36">
        <v>45.5</v>
      </c>
      <c r="O162" s="55">
        <f t="shared" si="20"/>
        <v>4.7912121618612069</v>
      </c>
      <c r="P162" s="56">
        <f t="shared" si="21"/>
        <v>4.1012776105531934</v>
      </c>
      <c r="Q162" s="122">
        <v>2.5075943000000001</v>
      </c>
      <c r="R162" s="11">
        <f t="shared" si="22"/>
        <v>0.569897822068125</v>
      </c>
      <c r="S162" s="35">
        <f t="shared" si="23"/>
        <v>1.1903792199123622</v>
      </c>
      <c r="AF162" s="34"/>
    </row>
    <row r="163" spans="7:32" ht="18.5" x14ac:dyDescent="0.45">
      <c r="G163" s="59">
        <v>2010</v>
      </c>
      <c r="H163" s="59">
        <v>6</v>
      </c>
      <c r="I163" s="46">
        <f t="shared" si="25"/>
        <v>9</v>
      </c>
      <c r="J163" s="46">
        <f t="shared" si="25"/>
        <v>160</v>
      </c>
      <c r="K163" s="121">
        <v>29.4</v>
      </c>
      <c r="L163" s="121">
        <v>19.899999999999999</v>
      </c>
      <c r="M163" s="54">
        <f t="shared" si="19"/>
        <v>24.65</v>
      </c>
      <c r="N163" s="36">
        <v>48.5</v>
      </c>
      <c r="O163" s="55">
        <f t="shared" si="20"/>
        <v>7.8314191708650158</v>
      </c>
      <c r="P163" s="56">
        <f t="shared" si="21"/>
        <v>5.9518785698574117</v>
      </c>
      <c r="Q163" s="122">
        <v>3.8620887999999995</v>
      </c>
      <c r="R163" s="11">
        <f t="shared" si="22"/>
        <v>0.96154135196939983</v>
      </c>
      <c r="S163" s="35">
        <f t="shared" si="23"/>
        <v>1.5830729883073056</v>
      </c>
      <c r="AF163" s="34"/>
    </row>
    <row r="164" spans="7:32" ht="18.5" x14ac:dyDescent="0.45">
      <c r="G164" s="59">
        <v>2010</v>
      </c>
      <c r="H164" s="59">
        <v>6</v>
      </c>
      <c r="I164" s="46">
        <f t="shared" si="25"/>
        <v>10</v>
      </c>
      <c r="J164" s="46">
        <f t="shared" si="25"/>
        <v>161</v>
      </c>
      <c r="K164" s="121">
        <v>29.5</v>
      </c>
      <c r="L164" s="121">
        <v>21.7</v>
      </c>
      <c r="M164" s="54">
        <f t="shared" si="19"/>
        <v>25.6</v>
      </c>
      <c r="N164" s="36">
        <v>42.5</v>
      </c>
      <c r="O164" s="55">
        <f t="shared" si="20"/>
        <v>49.59308904955536</v>
      </c>
      <c r="P164" s="56">
        <f t="shared" si="21"/>
        <v>30.94608756692255</v>
      </c>
      <c r="Q164" s="122">
        <v>22.160953599999999</v>
      </c>
      <c r="R164" s="11">
        <f t="shared" si="22"/>
        <v>5.6408712902976008</v>
      </c>
      <c r="S164" s="35">
        <f t="shared" si="23"/>
        <v>7.1493720257424513</v>
      </c>
      <c r="AF164" s="34"/>
    </row>
    <row r="165" spans="7:32" ht="18.5" x14ac:dyDescent="0.45">
      <c r="G165" s="59">
        <v>2010</v>
      </c>
      <c r="H165" s="59">
        <v>6</v>
      </c>
      <c r="I165" s="46">
        <f t="shared" si="25"/>
        <v>11</v>
      </c>
      <c r="J165" s="46">
        <f t="shared" si="25"/>
        <v>162</v>
      </c>
      <c r="K165" s="121">
        <v>31.5</v>
      </c>
      <c r="L165" s="121">
        <v>21.1</v>
      </c>
      <c r="M165" s="54">
        <f t="shared" si="19"/>
        <v>26.3</v>
      </c>
      <c r="N165" s="36">
        <v>42</v>
      </c>
      <c r="O165" s="55">
        <f t="shared" si="20"/>
        <v>40.779034966276477</v>
      </c>
      <c r="P165" s="56">
        <f t="shared" si="21"/>
        <v>33.928157091942026</v>
      </c>
      <c r="Q165" s="122">
        <v>21.041349799999999</v>
      </c>
      <c r="R165" s="11">
        <f t="shared" si="22"/>
        <v>5.4422714810457</v>
      </c>
      <c r="S165" s="35">
        <f t="shared" si="23"/>
        <v>7.9229231103794762</v>
      </c>
      <c r="AF165" s="34"/>
    </row>
    <row r="166" spans="7:32" ht="18.5" x14ac:dyDescent="0.45">
      <c r="G166" s="59">
        <v>2010</v>
      </c>
      <c r="H166" s="59">
        <v>6</v>
      </c>
      <c r="I166" s="46">
        <f t="shared" si="25"/>
        <v>12</v>
      </c>
      <c r="J166" s="46">
        <f t="shared" si="25"/>
        <v>163</v>
      </c>
      <c r="K166" s="121">
        <v>33.6</v>
      </c>
      <c r="L166" s="121">
        <v>22.7</v>
      </c>
      <c r="M166" s="54">
        <f t="shared" si="19"/>
        <v>28.15</v>
      </c>
      <c r="N166" s="36">
        <v>34</v>
      </c>
      <c r="O166" s="55">
        <f t="shared" si="20"/>
        <v>28.311900348341222</v>
      </c>
      <c r="P166" s="56">
        <f t="shared" si="21"/>
        <v>24.687977103753553</v>
      </c>
      <c r="Q166" s="122">
        <v>14.955545299999999</v>
      </c>
      <c r="R166" s="11">
        <f t="shared" si="22"/>
        <v>4.0304708528277748</v>
      </c>
      <c r="S166" s="35">
        <f t="shared" si="23"/>
        <v>6.6533055715437381</v>
      </c>
      <c r="AF166" s="34"/>
    </row>
    <row r="167" spans="7:32" ht="18.5" x14ac:dyDescent="0.45">
      <c r="G167" s="59">
        <v>2010</v>
      </c>
      <c r="H167" s="59">
        <v>6</v>
      </c>
      <c r="I167" s="46">
        <f t="shared" si="25"/>
        <v>13</v>
      </c>
      <c r="J167" s="46">
        <f t="shared" si="25"/>
        <v>164</v>
      </c>
      <c r="K167" s="121">
        <v>36.1</v>
      </c>
      <c r="L167" s="121">
        <v>25.8</v>
      </c>
      <c r="M167" s="54">
        <f t="shared" si="19"/>
        <v>30.950000000000003</v>
      </c>
      <c r="N167" s="36">
        <v>30.5</v>
      </c>
      <c r="O167" s="55">
        <f t="shared" si="20"/>
        <v>34.088930056073636</v>
      </c>
      <c r="P167" s="56">
        <f t="shared" si="21"/>
        <v>28.089278366204677</v>
      </c>
      <c r="Q167" s="122">
        <v>17.5045909</v>
      </c>
      <c r="R167" s="11">
        <f t="shared" si="22"/>
        <v>5.0048907493893742</v>
      </c>
      <c r="S167" s="35">
        <f t="shared" si="23"/>
        <v>8.056950170205905</v>
      </c>
      <c r="AF167" s="34"/>
    </row>
    <row r="168" spans="7:32" ht="18.5" x14ac:dyDescent="0.45">
      <c r="G168" s="59">
        <v>2010</v>
      </c>
      <c r="H168" s="59">
        <v>6</v>
      </c>
      <c r="I168" s="46">
        <f t="shared" si="25"/>
        <v>14</v>
      </c>
      <c r="J168" s="46">
        <f t="shared" si="25"/>
        <v>165</v>
      </c>
      <c r="K168" s="121">
        <v>37.200000000000003</v>
      </c>
      <c r="L168" s="121">
        <v>30.3</v>
      </c>
      <c r="M168" s="54">
        <f t="shared" si="19"/>
        <v>33.75</v>
      </c>
      <c r="N168" s="36">
        <v>26.5</v>
      </c>
      <c r="O168" s="55">
        <f t="shared" si="20"/>
        <v>47.844811667358442</v>
      </c>
      <c r="P168" s="56">
        <f t="shared" si="21"/>
        <v>26.410336040381868</v>
      </c>
      <c r="Q168" s="122">
        <v>20.108486199999998</v>
      </c>
      <c r="R168" s="11">
        <f t="shared" si="22"/>
        <v>6.0796147990726475</v>
      </c>
      <c r="S168" s="35">
        <f t="shared" si="23"/>
        <v>8.1700441331584788</v>
      </c>
      <c r="AF168" s="34"/>
    </row>
    <row r="169" spans="7:32" ht="18.5" x14ac:dyDescent="0.45">
      <c r="G169" s="59">
        <v>2010</v>
      </c>
      <c r="H169" s="59">
        <v>6</v>
      </c>
      <c r="I169" s="46">
        <f t="shared" si="25"/>
        <v>15</v>
      </c>
      <c r="J169" s="46">
        <f t="shared" si="25"/>
        <v>166</v>
      </c>
      <c r="K169" s="121">
        <v>36.200000000000003</v>
      </c>
      <c r="L169" s="121">
        <v>27.7</v>
      </c>
      <c r="M169" s="54">
        <f t="shared" si="19"/>
        <v>31.950000000000003</v>
      </c>
      <c r="N169" s="36">
        <v>25</v>
      </c>
      <c r="O169" s="55">
        <f t="shared" si="20"/>
        <v>9.5332048270095981</v>
      </c>
      <c r="P169" s="56">
        <f t="shared" si="21"/>
        <v>6.4825792823665296</v>
      </c>
      <c r="Q169" s="122">
        <v>4.4470126999999993</v>
      </c>
      <c r="R169" s="11">
        <f t="shared" si="22"/>
        <v>1.2975660419036248</v>
      </c>
      <c r="S169" s="35">
        <f t="shared" si="23"/>
        <v>2.4543361000179322</v>
      </c>
      <c r="AF169" s="34"/>
    </row>
    <row r="170" spans="7:32" ht="18.5" x14ac:dyDescent="0.45">
      <c r="G170" s="59">
        <v>2010</v>
      </c>
      <c r="H170" s="59">
        <v>6</v>
      </c>
      <c r="I170" s="46">
        <f t="shared" si="25"/>
        <v>16</v>
      </c>
      <c r="J170" s="46">
        <f t="shared" si="25"/>
        <v>167</v>
      </c>
      <c r="K170" s="121">
        <v>31.3</v>
      </c>
      <c r="L170" s="121">
        <v>20</v>
      </c>
      <c r="M170" s="54">
        <f t="shared" si="19"/>
        <v>25.65</v>
      </c>
      <c r="N170" s="36">
        <v>35</v>
      </c>
      <c r="O170" s="55">
        <f t="shared" si="20"/>
        <v>21.688267872038182</v>
      </c>
      <c r="P170" s="56">
        <f t="shared" si="21"/>
        <v>19.606194156322516</v>
      </c>
      <c r="Q170" s="122">
        <v>11.664982</v>
      </c>
      <c r="R170" s="11">
        <f t="shared" si="22"/>
        <v>2.9726369392334999</v>
      </c>
      <c r="S170" s="35">
        <f t="shared" si="23"/>
        <v>5.1533893747636164</v>
      </c>
      <c r="AF170" s="34"/>
    </row>
    <row r="171" spans="7:32" ht="18.5" x14ac:dyDescent="0.45">
      <c r="G171" s="59">
        <v>2010</v>
      </c>
      <c r="H171" s="59">
        <v>6</v>
      </c>
      <c r="I171" s="46">
        <f t="shared" si="25"/>
        <v>17</v>
      </c>
      <c r="J171" s="46">
        <f t="shared" si="25"/>
        <v>168</v>
      </c>
      <c r="K171" s="121">
        <v>33.4</v>
      </c>
      <c r="L171" s="121">
        <v>22.2</v>
      </c>
      <c r="M171" s="54">
        <f t="shared" si="19"/>
        <v>27.799999999999997</v>
      </c>
      <c r="N171" s="36">
        <v>37</v>
      </c>
      <c r="O171" s="55">
        <f t="shared" si="20"/>
        <v>30.297866639165392</v>
      </c>
      <c r="P171" s="56">
        <f t="shared" si="21"/>
        <v>27.146888508692189</v>
      </c>
      <c r="Q171" s="122">
        <v>16.223368900000001</v>
      </c>
      <c r="R171" s="11">
        <f t="shared" si="22"/>
        <v>4.3388426720915989</v>
      </c>
      <c r="S171" s="35">
        <f t="shared" si="23"/>
        <v>6.9802973728092361</v>
      </c>
      <c r="AF171" s="34"/>
    </row>
    <row r="172" spans="7:32" ht="18.5" x14ac:dyDescent="0.45">
      <c r="G172" s="59">
        <v>2010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21">
        <v>33.4</v>
      </c>
      <c r="L172" s="121">
        <v>22.2</v>
      </c>
      <c r="M172" s="54">
        <f t="shared" si="19"/>
        <v>27.799999999999997</v>
      </c>
      <c r="N172" s="36">
        <v>46</v>
      </c>
      <c r="O172" s="55">
        <f t="shared" si="20"/>
        <v>52.884231464114222</v>
      </c>
      <c r="P172" s="56">
        <f t="shared" si="21"/>
        <v>47.38427139184634</v>
      </c>
      <c r="Q172" s="122">
        <v>28.317518400000001</v>
      </c>
      <c r="R172" s="11">
        <f t="shared" si="22"/>
        <v>7.5733503909695994</v>
      </c>
      <c r="S172" s="35">
        <f t="shared" si="23"/>
        <v>10.53115021470793</v>
      </c>
      <c r="AF172" s="34"/>
    </row>
    <row r="173" spans="7:32" ht="18.5" x14ac:dyDescent="0.45">
      <c r="G173" s="59">
        <v>2010</v>
      </c>
      <c r="H173" s="59">
        <v>6</v>
      </c>
      <c r="I173" s="46">
        <f t="shared" si="26"/>
        <v>19</v>
      </c>
      <c r="J173" s="46">
        <f t="shared" si="26"/>
        <v>170</v>
      </c>
      <c r="K173" s="121">
        <v>33.5</v>
      </c>
      <c r="L173" s="121">
        <v>25.6</v>
      </c>
      <c r="M173" s="54">
        <f t="shared" si="19"/>
        <v>29.55</v>
      </c>
      <c r="N173" s="36">
        <v>39</v>
      </c>
      <c r="O173" s="55">
        <f t="shared" si="20"/>
        <v>50.71387640247228</v>
      </c>
      <c r="P173" s="56">
        <f t="shared" si="21"/>
        <v>32.051169886362473</v>
      </c>
      <c r="Q173" s="122">
        <v>22.806588999999999</v>
      </c>
      <c r="R173" s="11">
        <f t="shared" si="22"/>
        <v>6.3335665163647485</v>
      </c>
      <c r="S173" s="35">
        <f t="shared" si="23"/>
        <v>8.1233814738707384</v>
      </c>
      <c r="AF173" s="34"/>
    </row>
    <row r="174" spans="7:32" ht="18.5" x14ac:dyDescent="0.45">
      <c r="G174" s="59">
        <v>2010</v>
      </c>
      <c r="H174" s="59">
        <v>6</v>
      </c>
      <c r="I174" s="46">
        <f t="shared" si="26"/>
        <v>20</v>
      </c>
      <c r="J174" s="46">
        <f t="shared" si="26"/>
        <v>171</v>
      </c>
      <c r="K174" s="121">
        <v>37.200000000000003</v>
      </c>
      <c r="L174" s="121">
        <v>21.4</v>
      </c>
      <c r="M174" s="54">
        <f t="shared" si="19"/>
        <v>29.3</v>
      </c>
      <c r="N174" s="36">
        <v>36.5</v>
      </c>
      <c r="O174" s="55">
        <f t="shared" si="20"/>
        <v>24.930259734707306</v>
      </c>
      <c r="P174" s="56">
        <f t="shared" si="21"/>
        <v>31.511848304670046</v>
      </c>
      <c r="Q174" s="122">
        <v>15.8553316</v>
      </c>
      <c r="R174" s="11">
        <f t="shared" si="22"/>
        <v>4.3799005841813994</v>
      </c>
      <c r="S174" s="35">
        <f t="shared" si="23"/>
        <v>8.2182091617655768</v>
      </c>
      <c r="AF174" s="34"/>
    </row>
    <row r="175" spans="7:32" ht="18.5" x14ac:dyDescent="0.45">
      <c r="G175" s="59">
        <v>2010</v>
      </c>
      <c r="H175" s="59">
        <v>6</v>
      </c>
      <c r="I175" s="46">
        <f t="shared" si="26"/>
        <v>21</v>
      </c>
      <c r="J175" s="46">
        <f t="shared" si="26"/>
        <v>172</v>
      </c>
      <c r="K175" s="121">
        <v>37.200000000000003</v>
      </c>
      <c r="L175" s="121">
        <v>22.1</v>
      </c>
      <c r="M175" s="54">
        <f t="shared" si="19"/>
        <v>29.650000000000002</v>
      </c>
      <c r="N175" s="36">
        <v>37.5</v>
      </c>
      <c r="O175" s="55">
        <f t="shared" si="20"/>
        <v>47.718127648131258</v>
      </c>
      <c r="P175" s="56">
        <f t="shared" si="21"/>
        <v>57.643498198942567</v>
      </c>
      <c r="Q175" s="122">
        <v>29.668244600000001</v>
      </c>
      <c r="R175" s="11">
        <f t="shared" si="22"/>
        <v>8.2565018797735501</v>
      </c>
      <c r="S175" s="35">
        <f t="shared" si="23"/>
        <v>14.492349069712173</v>
      </c>
      <c r="AF175" s="34"/>
    </row>
    <row r="176" spans="7:32" ht="18.5" x14ac:dyDescent="0.45">
      <c r="G176" s="59">
        <v>2010</v>
      </c>
      <c r="H176" s="59">
        <v>6</v>
      </c>
      <c r="I176" s="46">
        <f t="shared" si="26"/>
        <v>22</v>
      </c>
      <c r="J176" s="46">
        <f t="shared" si="26"/>
        <v>173</v>
      </c>
      <c r="K176" s="121">
        <v>34.200000000000003</v>
      </c>
      <c r="L176" s="121">
        <v>24.8</v>
      </c>
      <c r="M176" s="54">
        <f t="shared" si="19"/>
        <v>29.5</v>
      </c>
      <c r="N176" s="36">
        <v>33.5</v>
      </c>
      <c r="O176" s="55">
        <f t="shared" si="20"/>
        <v>62.25054091089126</v>
      </c>
      <c r="P176" s="56">
        <f t="shared" si="21"/>
        <v>46.812406764990243</v>
      </c>
      <c r="Q176" s="122">
        <v>30.537047099999999</v>
      </c>
      <c r="R176" s="11">
        <f t="shared" si="22"/>
        <v>8.4714196527229486</v>
      </c>
      <c r="S176" s="35">
        <f t="shared" si="23"/>
        <v>12.418581734637172</v>
      </c>
      <c r="AF176" s="34"/>
    </row>
    <row r="177" spans="7:32" ht="18.5" x14ac:dyDescent="0.45">
      <c r="G177" s="59">
        <v>2010</v>
      </c>
      <c r="H177" s="59">
        <v>6</v>
      </c>
      <c r="I177" s="46">
        <f t="shared" si="26"/>
        <v>23</v>
      </c>
      <c r="J177" s="46">
        <f t="shared" si="26"/>
        <v>174</v>
      </c>
      <c r="K177" s="121">
        <v>29.6</v>
      </c>
      <c r="L177" s="121">
        <v>21.8</v>
      </c>
      <c r="M177" s="54">
        <f t="shared" si="19"/>
        <v>25.700000000000003</v>
      </c>
      <c r="N177" s="36">
        <v>31.5</v>
      </c>
      <c r="O177" s="55">
        <f t="shared" si="20"/>
        <v>66.48142484590484</v>
      </c>
      <c r="P177" s="56">
        <f t="shared" si="21"/>
        <v>41.484409103844627</v>
      </c>
      <c r="Q177" s="122">
        <v>29.707602399999999</v>
      </c>
      <c r="R177" s="11">
        <f t="shared" si="22"/>
        <v>7.5792263313059989</v>
      </c>
      <c r="S177" s="35">
        <f t="shared" si="23"/>
        <v>10.783932110822823</v>
      </c>
      <c r="AF177" s="34"/>
    </row>
    <row r="178" spans="7:32" ht="18.5" x14ac:dyDescent="0.45">
      <c r="G178" s="59">
        <v>2010</v>
      </c>
      <c r="H178" s="59">
        <v>6</v>
      </c>
      <c r="I178" s="46">
        <f t="shared" si="26"/>
        <v>24</v>
      </c>
      <c r="J178" s="46">
        <f t="shared" si="26"/>
        <v>175</v>
      </c>
      <c r="K178" s="121">
        <v>23.5</v>
      </c>
      <c r="L178" s="121">
        <v>14.8</v>
      </c>
      <c r="M178" s="54">
        <f t="shared" si="19"/>
        <v>19.149999999999999</v>
      </c>
      <c r="N178" s="36">
        <v>34</v>
      </c>
      <c r="O178" s="55">
        <f t="shared" si="20"/>
        <v>59.14277408391785</v>
      </c>
      <c r="P178" s="56">
        <f t="shared" si="21"/>
        <v>41.163370762406821</v>
      </c>
      <c r="Q178" s="122">
        <v>27.911379399999998</v>
      </c>
      <c r="R178" s="11">
        <f t="shared" si="22"/>
        <v>6.0487238746879495</v>
      </c>
      <c r="S178" s="35">
        <f t="shared" si="23"/>
        <v>9.2376208557491815</v>
      </c>
      <c r="AF178" s="34"/>
    </row>
    <row r="179" spans="7:32" ht="18.5" x14ac:dyDescent="0.45">
      <c r="G179" s="59">
        <v>2010</v>
      </c>
      <c r="H179" s="59">
        <v>6</v>
      </c>
      <c r="I179" s="46">
        <f t="shared" si="26"/>
        <v>25</v>
      </c>
      <c r="J179" s="46">
        <f t="shared" si="26"/>
        <v>176</v>
      </c>
      <c r="K179" s="121">
        <v>28.2</v>
      </c>
      <c r="L179" s="121">
        <v>16</v>
      </c>
      <c r="M179" s="54">
        <f t="shared" si="19"/>
        <v>22.1</v>
      </c>
      <c r="N179" s="36">
        <v>41</v>
      </c>
      <c r="O179" s="55">
        <f t="shared" si="20"/>
        <v>52.592233512977735</v>
      </c>
      <c r="P179" s="56">
        <f t="shared" si="21"/>
        <v>51.330019908666266</v>
      </c>
      <c r="Q179" s="122">
        <v>29.391483900000001</v>
      </c>
      <c r="R179" s="11">
        <f t="shared" si="22"/>
        <v>6.8780040176326507</v>
      </c>
      <c r="S179" s="35">
        <f t="shared" si="23"/>
        <v>11.133024241489231</v>
      </c>
      <c r="AF179" s="34"/>
    </row>
    <row r="180" spans="7:32" ht="18.5" x14ac:dyDescent="0.45">
      <c r="G180" s="59">
        <v>2010</v>
      </c>
      <c r="H180" s="59">
        <v>6</v>
      </c>
      <c r="I180" s="46">
        <f t="shared" si="26"/>
        <v>26</v>
      </c>
      <c r="J180" s="46">
        <f t="shared" si="26"/>
        <v>177</v>
      </c>
      <c r="K180" s="121">
        <v>29.2</v>
      </c>
      <c r="L180" s="121">
        <v>21</v>
      </c>
      <c r="M180" s="54">
        <f t="shared" si="19"/>
        <v>25.1</v>
      </c>
      <c r="N180" s="36">
        <v>34.5</v>
      </c>
      <c r="O180" s="55">
        <f t="shared" si="20"/>
        <v>66.498296871935352</v>
      </c>
      <c r="P180" s="56">
        <f t="shared" si="21"/>
        <v>43.622882747989586</v>
      </c>
      <c r="Q180" s="122">
        <v>30.467542899999998</v>
      </c>
      <c r="R180" s="11">
        <f t="shared" si="22"/>
        <v>7.6658927677546504</v>
      </c>
      <c r="S180" s="35">
        <f t="shared" si="23"/>
        <v>10.834221918991858</v>
      </c>
      <c r="AF180" s="34"/>
    </row>
    <row r="181" spans="7:32" ht="18.5" x14ac:dyDescent="0.45">
      <c r="G181" s="59">
        <v>2010</v>
      </c>
      <c r="H181" s="59">
        <v>6</v>
      </c>
      <c r="I181" s="46">
        <f t="shared" si="26"/>
        <v>27</v>
      </c>
      <c r="J181" s="46">
        <f t="shared" si="26"/>
        <v>178</v>
      </c>
      <c r="K181" s="121">
        <v>30.2</v>
      </c>
      <c r="L181" s="121">
        <v>20.100000000000001</v>
      </c>
      <c r="M181" s="54">
        <f t="shared" si="19"/>
        <v>25.15</v>
      </c>
      <c r="N181" s="36">
        <v>39</v>
      </c>
      <c r="O181" s="55">
        <f t="shared" si="20"/>
        <v>45.783891610787833</v>
      </c>
      <c r="P181" s="56">
        <f t="shared" si="21"/>
        <v>36.993384421516559</v>
      </c>
      <c r="Q181" s="122">
        <v>23.280557399999999</v>
      </c>
      <c r="R181" s="11">
        <f t="shared" si="22"/>
        <v>5.8644131500354497</v>
      </c>
      <c r="S181" s="35">
        <f t="shared" si="23"/>
        <v>8.781996846835316</v>
      </c>
      <c r="AF181" s="34"/>
    </row>
    <row r="182" spans="7:32" ht="18.5" x14ac:dyDescent="0.45">
      <c r="G182" s="59">
        <v>2010</v>
      </c>
      <c r="H182" s="59">
        <v>6</v>
      </c>
      <c r="I182" s="46">
        <f t="shared" si="26"/>
        <v>28</v>
      </c>
      <c r="J182" s="46">
        <f t="shared" si="26"/>
        <v>179</v>
      </c>
      <c r="K182" s="121">
        <v>30.1</v>
      </c>
      <c r="L182" s="121">
        <v>18.7</v>
      </c>
      <c r="M182" s="54">
        <f t="shared" si="19"/>
        <v>24.4</v>
      </c>
      <c r="N182" s="36">
        <v>34.5</v>
      </c>
      <c r="O182" s="55">
        <f t="shared" si="20"/>
        <v>51.013888725778493</v>
      </c>
      <c r="P182" s="56">
        <f t="shared" si="21"/>
        <v>46.524666517909992</v>
      </c>
      <c r="Q182" s="122">
        <v>27.558834000000001</v>
      </c>
      <c r="R182" s="11">
        <f t="shared" si="22"/>
        <v>6.8208940915019998</v>
      </c>
      <c r="S182" s="35">
        <f t="shared" si="23"/>
        <v>11.399628121753368</v>
      </c>
      <c r="AF182" s="34"/>
    </row>
    <row r="183" spans="7:32" ht="18.5" x14ac:dyDescent="0.45">
      <c r="G183" s="59">
        <v>2010</v>
      </c>
      <c r="H183" s="59">
        <v>6</v>
      </c>
      <c r="I183" s="46">
        <f t="shared" si="26"/>
        <v>29</v>
      </c>
      <c r="J183" s="46">
        <f t="shared" si="26"/>
        <v>180</v>
      </c>
      <c r="K183" s="121">
        <v>29.4</v>
      </c>
      <c r="L183" s="121">
        <v>20.3</v>
      </c>
      <c r="M183" s="54">
        <f t="shared" si="19"/>
        <v>24.85</v>
      </c>
      <c r="N183" s="36">
        <v>25.5</v>
      </c>
      <c r="O183" s="55">
        <f t="shared" si="20"/>
        <v>56.966912877699102</v>
      </c>
      <c r="P183" s="56">
        <f t="shared" si="21"/>
        <v>41.471912574964939</v>
      </c>
      <c r="Q183" s="122">
        <v>27.495610299999999</v>
      </c>
      <c r="R183" s="11">
        <f t="shared" si="22"/>
        <v>6.8778138255651742</v>
      </c>
      <c r="S183" s="35">
        <f t="shared" si="23"/>
        <v>11.368429391560284</v>
      </c>
      <c r="AF183" s="34"/>
    </row>
    <row r="184" spans="7:32" ht="18.5" x14ac:dyDescent="0.45">
      <c r="G184" s="59">
        <v>2010</v>
      </c>
      <c r="H184" s="60">
        <v>6</v>
      </c>
      <c r="I184" s="60">
        <f t="shared" si="26"/>
        <v>30</v>
      </c>
      <c r="J184" s="46">
        <f t="shared" si="26"/>
        <v>181</v>
      </c>
      <c r="K184" s="121">
        <v>37.200000000000003</v>
      </c>
      <c r="L184" s="121">
        <v>20.399999999999999</v>
      </c>
      <c r="M184" s="54">
        <f t="shared" si="19"/>
        <v>28.8</v>
      </c>
      <c r="N184" s="36">
        <v>30</v>
      </c>
      <c r="O184" s="55">
        <f t="shared" si="20"/>
        <v>40.603639847637815</v>
      </c>
      <c r="P184" s="56">
        <f t="shared" si="21"/>
        <v>54.571291955225234</v>
      </c>
      <c r="Q184" s="122">
        <v>26.628063900000001</v>
      </c>
      <c r="R184" s="49">
        <f t="shared" si="22"/>
        <v>7.2776895164450996</v>
      </c>
      <c r="S184" s="48">
        <f t="shared" si="23"/>
        <v>14.849472052140438</v>
      </c>
      <c r="AF184" s="34"/>
    </row>
    <row r="185" spans="7:32" ht="18.5" x14ac:dyDescent="0.45">
      <c r="G185" s="59">
        <v>2010</v>
      </c>
      <c r="H185" s="59">
        <v>7</v>
      </c>
      <c r="I185" s="46">
        <v>1</v>
      </c>
      <c r="J185" s="46">
        <f t="shared" si="26"/>
        <v>182</v>
      </c>
      <c r="K185" s="121">
        <v>37.200000000000003</v>
      </c>
      <c r="L185" s="121">
        <v>25</v>
      </c>
      <c r="M185" s="54">
        <f t="shared" si="19"/>
        <v>31.1</v>
      </c>
      <c r="N185" s="36">
        <v>33</v>
      </c>
      <c r="O185" s="55">
        <f t="shared" si="20"/>
        <v>23.631554474783016</v>
      </c>
      <c r="P185" s="56">
        <f t="shared" si="21"/>
        <v>23.064397167388229</v>
      </c>
      <c r="Q185" s="122">
        <v>13.2066354</v>
      </c>
      <c r="R185" s="11">
        <f t="shared" si="22"/>
        <v>3.7876432227668997</v>
      </c>
      <c r="S185" s="35">
        <f t="shared" si="23"/>
        <v>6.538171133839084</v>
      </c>
      <c r="AF185" s="34"/>
    </row>
    <row r="186" spans="7:32" ht="18.5" x14ac:dyDescent="0.45">
      <c r="G186" s="59">
        <v>2010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21">
        <v>35.799999999999997</v>
      </c>
      <c r="L186" s="121">
        <v>24.4</v>
      </c>
      <c r="M186" s="54">
        <f t="shared" si="19"/>
        <v>30.099999999999998</v>
      </c>
      <c r="N186" s="36">
        <v>38</v>
      </c>
      <c r="O186" s="55">
        <f t="shared" si="20"/>
        <v>52.695750447670612</v>
      </c>
      <c r="P186" s="56">
        <f t="shared" si="21"/>
        <v>48.058524408275595</v>
      </c>
      <c r="Q186" s="122">
        <v>28.467412999999997</v>
      </c>
      <c r="R186" s="11">
        <f t="shared" si="22"/>
        <v>7.9974499700354977</v>
      </c>
      <c r="S186" s="35">
        <f t="shared" si="23"/>
        <v>12.154178733860249</v>
      </c>
      <c r="AF186" s="34"/>
    </row>
    <row r="187" spans="7:32" ht="18.5" x14ac:dyDescent="0.45">
      <c r="G187" s="59">
        <v>2010</v>
      </c>
      <c r="H187" s="59">
        <v>7</v>
      </c>
      <c r="I187" s="46">
        <f t="shared" si="27"/>
        <v>3</v>
      </c>
      <c r="J187" s="46">
        <f t="shared" si="26"/>
        <v>184</v>
      </c>
      <c r="K187" s="121">
        <v>36.299999999999997</v>
      </c>
      <c r="L187" s="121">
        <v>25.4</v>
      </c>
      <c r="M187" s="54">
        <f t="shared" si="19"/>
        <v>30.849999999999998</v>
      </c>
      <c r="N187" s="36">
        <v>38.5</v>
      </c>
      <c r="O187" s="55">
        <f t="shared" si="20"/>
        <v>56.895672300576194</v>
      </c>
      <c r="P187" s="56">
        <f t="shared" si="21"/>
        <v>49.613026246102436</v>
      </c>
      <c r="Q187" s="122">
        <v>30.054704699999995</v>
      </c>
      <c r="R187" s="11">
        <f t="shared" si="22"/>
        <v>8.5755765151365715</v>
      </c>
      <c r="S187" s="35">
        <f t="shared" si="23"/>
        <v>12.55605052426389</v>
      </c>
      <c r="AF187" s="34"/>
    </row>
    <row r="188" spans="7:32" ht="18.5" x14ac:dyDescent="0.45">
      <c r="G188" s="59">
        <v>2010</v>
      </c>
      <c r="H188" s="59">
        <v>7</v>
      </c>
      <c r="I188" s="46">
        <f t="shared" si="27"/>
        <v>4</v>
      </c>
      <c r="J188" s="46">
        <f t="shared" si="27"/>
        <v>185</v>
      </c>
      <c r="K188" s="121">
        <v>37.799999999999997</v>
      </c>
      <c r="L188" s="121">
        <v>26.9</v>
      </c>
      <c r="M188" s="54">
        <f t="shared" si="19"/>
        <v>32.349999999999994</v>
      </c>
      <c r="N188" s="36">
        <v>26.5</v>
      </c>
      <c r="O188" s="55">
        <f t="shared" si="20"/>
        <v>47.964333429804093</v>
      </c>
      <c r="P188" s="56">
        <f t="shared" si="21"/>
        <v>41.82489875078916</v>
      </c>
      <c r="Q188" s="122">
        <v>25.336793099999998</v>
      </c>
      <c r="R188" s="11">
        <f t="shared" si="22"/>
        <v>7.452304620304723</v>
      </c>
      <c r="S188" s="35">
        <f t="shared" si="23"/>
        <v>12.423428136501439</v>
      </c>
      <c r="AF188" s="34"/>
    </row>
    <row r="189" spans="7:32" ht="18.5" x14ac:dyDescent="0.45">
      <c r="G189" s="59">
        <v>2010</v>
      </c>
      <c r="H189" s="59">
        <v>7</v>
      </c>
      <c r="I189" s="46">
        <f t="shared" si="27"/>
        <v>5</v>
      </c>
      <c r="J189" s="46">
        <f t="shared" si="27"/>
        <v>186</v>
      </c>
      <c r="K189" s="121">
        <v>36.700000000000003</v>
      </c>
      <c r="L189" s="121">
        <v>29.4</v>
      </c>
      <c r="M189" s="54">
        <f t="shared" si="19"/>
        <v>33.049999999999997</v>
      </c>
      <c r="N189" s="36">
        <v>22</v>
      </c>
      <c r="O189" s="55">
        <f t="shared" si="20"/>
        <v>65.574634114092646</v>
      </c>
      <c r="P189" s="56">
        <f t="shared" si="21"/>
        <v>38.295586322630129</v>
      </c>
      <c r="Q189" s="122">
        <v>28.347664799999997</v>
      </c>
      <c r="R189" s="11">
        <f t="shared" si="22"/>
        <v>8.4542728985441986</v>
      </c>
      <c r="S189" s="35">
        <f t="shared" si="23"/>
        <v>12.055748897729654</v>
      </c>
      <c r="AF189" s="34"/>
    </row>
    <row r="190" spans="7:32" ht="18.5" x14ac:dyDescent="0.45">
      <c r="G190" s="59">
        <v>2010</v>
      </c>
      <c r="H190" s="59">
        <v>7</v>
      </c>
      <c r="I190" s="46">
        <f t="shared" si="27"/>
        <v>6</v>
      </c>
      <c r="J190" s="46">
        <f t="shared" si="27"/>
        <v>187</v>
      </c>
      <c r="K190" s="121">
        <v>37</v>
      </c>
      <c r="L190" s="121">
        <v>27.4</v>
      </c>
      <c r="M190" s="54">
        <f t="shared" si="19"/>
        <v>32.200000000000003</v>
      </c>
      <c r="N190" s="36">
        <v>44</v>
      </c>
      <c r="O190" s="55">
        <f t="shared" si="20"/>
        <v>55.895149816997517</v>
      </c>
      <c r="P190" s="56">
        <f t="shared" si="21"/>
        <v>42.927475059454103</v>
      </c>
      <c r="Q190" s="122">
        <v>27.709565999999995</v>
      </c>
      <c r="R190" s="11">
        <f t="shared" si="22"/>
        <v>8.1258302294999964</v>
      </c>
      <c r="S190" s="35">
        <f t="shared" si="23"/>
        <v>10.336470078481774</v>
      </c>
      <c r="AF190" s="34"/>
    </row>
    <row r="191" spans="7:32" ht="18.5" x14ac:dyDescent="0.45">
      <c r="G191" s="59">
        <v>2010</v>
      </c>
      <c r="H191" s="59">
        <v>7</v>
      </c>
      <c r="I191" s="46">
        <f t="shared" si="27"/>
        <v>7</v>
      </c>
      <c r="J191" s="46">
        <f t="shared" si="27"/>
        <v>188</v>
      </c>
      <c r="K191" s="121">
        <v>36.4</v>
      </c>
      <c r="L191" s="121">
        <v>0</v>
      </c>
      <c r="M191" s="54">
        <f t="shared" si="19"/>
        <v>18.2</v>
      </c>
      <c r="N191" s="36">
        <v>37.5</v>
      </c>
      <c r="O191" s="55">
        <f t="shared" si="20"/>
        <v>30.975308869085893</v>
      </c>
      <c r="P191" s="56">
        <f t="shared" si="21"/>
        <v>90.200099426778124</v>
      </c>
      <c r="Q191" s="122">
        <v>29.901041799999998</v>
      </c>
      <c r="R191" s="11">
        <f t="shared" si="22"/>
        <v>6.313305965651999</v>
      </c>
      <c r="S191" s="35">
        <f t="shared" si="23"/>
        <v>18.484428196938588</v>
      </c>
      <c r="AF191" s="34"/>
    </row>
    <row r="192" spans="7:32" ht="18.5" x14ac:dyDescent="0.45">
      <c r="G192" s="59">
        <v>2010</v>
      </c>
      <c r="H192" s="59">
        <v>7</v>
      </c>
      <c r="I192" s="46">
        <f t="shared" si="27"/>
        <v>8</v>
      </c>
      <c r="J192" s="46">
        <f t="shared" si="27"/>
        <v>189</v>
      </c>
      <c r="K192" s="121">
        <v>36.200000000000003</v>
      </c>
      <c r="L192" s="121">
        <v>27.4</v>
      </c>
      <c r="M192" s="54">
        <f t="shared" si="19"/>
        <v>31.8</v>
      </c>
      <c r="N192" s="36">
        <v>30</v>
      </c>
      <c r="O192" s="55">
        <f t="shared" si="20"/>
        <v>36.978778047767541</v>
      </c>
      <c r="P192" s="56">
        <f t="shared" si="21"/>
        <v>26.033059745628364</v>
      </c>
      <c r="Q192" s="122">
        <v>17.5514853</v>
      </c>
      <c r="R192" s="11">
        <f t="shared" si="22"/>
        <v>5.1057972797111999</v>
      </c>
      <c r="S192" s="35">
        <f t="shared" si="23"/>
        <v>7.6164044772638562</v>
      </c>
      <c r="AF192" s="34"/>
    </row>
    <row r="193" spans="7:32" ht="18.5" x14ac:dyDescent="0.45">
      <c r="G193" s="59">
        <v>2010</v>
      </c>
      <c r="H193" s="59">
        <v>7</v>
      </c>
      <c r="I193" s="46">
        <f t="shared" si="27"/>
        <v>9</v>
      </c>
      <c r="J193" s="46">
        <f t="shared" si="27"/>
        <v>190</v>
      </c>
      <c r="K193" s="121">
        <v>34.200000000000003</v>
      </c>
      <c r="L193" s="121">
        <v>26.4</v>
      </c>
      <c r="M193" s="54">
        <f t="shared" si="19"/>
        <v>30.3</v>
      </c>
      <c r="N193" s="36">
        <v>21.5</v>
      </c>
      <c r="O193" s="55">
        <f t="shared" si="20"/>
        <v>67.675152087613057</v>
      </c>
      <c r="P193" s="56">
        <f t="shared" si="21"/>
        <v>42.229294902670567</v>
      </c>
      <c r="Q193" s="122">
        <v>30.241026199999997</v>
      </c>
      <c r="R193" s="11">
        <f t="shared" si="22"/>
        <v>8.5311900576902993</v>
      </c>
      <c r="S193" s="35">
        <f t="shared" si="23"/>
        <v>12.931150109286435</v>
      </c>
      <c r="AF193" s="34"/>
    </row>
    <row r="194" spans="7:32" ht="18.5" x14ac:dyDescent="0.45">
      <c r="G194" s="59">
        <v>2010</v>
      </c>
      <c r="H194" s="59">
        <v>7</v>
      </c>
      <c r="I194" s="46">
        <f t="shared" si="27"/>
        <v>10</v>
      </c>
      <c r="J194" s="46">
        <f t="shared" si="27"/>
        <v>191</v>
      </c>
      <c r="K194" s="121">
        <v>35.9</v>
      </c>
      <c r="L194" s="121">
        <v>25</v>
      </c>
      <c r="M194" s="54">
        <f t="shared" si="19"/>
        <v>30.45</v>
      </c>
      <c r="N194" s="36">
        <v>28.5</v>
      </c>
      <c r="O194" s="55">
        <f t="shared" si="20"/>
        <v>57.085903160443557</v>
      </c>
      <c r="P194" s="56">
        <f t="shared" si="21"/>
        <v>49.778907555906777</v>
      </c>
      <c r="Q194" s="122">
        <v>30.155192700000001</v>
      </c>
      <c r="R194" s="11">
        <f t="shared" si="22"/>
        <v>8.5335049002003753</v>
      </c>
      <c r="S194" s="35">
        <f t="shared" si="23"/>
        <v>14.08138129434837</v>
      </c>
      <c r="AF194" s="34"/>
    </row>
    <row r="195" spans="7:32" ht="18.5" x14ac:dyDescent="0.45">
      <c r="G195" s="59">
        <v>2010</v>
      </c>
      <c r="H195" s="59">
        <v>7</v>
      </c>
      <c r="I195" s="46">
        <f t="shared" si="27"/>
        <v>11</v>
      </c>
      <c r="J195" s="46">
        <f t="shared" si="27"/>
        <v>192</v>
      </c>
      <c r="K195" s="121">
        <v>36.9</v>
      </c>
      <c r="L195" s="121">
        <v>28.7</v>
      </c>
      <c r="M195" s="54">
        <f t="shared" si="19"/>
        <v>32.799999999999997</v>
      </c>
      <c r="N195" s="36">
        <v>34.5</v>
      </c>
      <c r="O195" s="55">
        <f t="shared" si="20"/>
        <v>65.684054392337529</v>
      </c>
      <c r="P195" s="56">
        <f t="shared" si="21"/>
        <v>43.088739681373411</v>
      </c>
      <c r="Q195" s="122">
        <v>30.094481199999997</v>
      </c>
      <c r="R195" s="11">
        <f t="shared" si="22"/>
        <v>8.9311090912427975</v>
      </c>
      <c r="S195" s="35">
        <f t="shared" si="23"/>
        <v>11.738424938540801</v>
      </c>
      <c r="AF195" s="34"/>
    </row>
    <row r="196" spans="7:32" ht="18.5" x14ac:dyDescent="0.45">
      <c r="G196" s="59">
        <v>2010</v>
      </c>
      <c r="H196" s="59">
        <v>7</v>
      </c>
      <c r="I196" s="46">
        <f t="shared" si="27"/>
        <v>12</v>
      </c>
      <c r="J196" s="46">
        <f t="shared" si="27"/>
        <v>193</v>
      </c>
      <c r="K196" s="121">
        <v>35.799999999999997</v>
      </c>
      <c r="L196" s="121">
        <v>30</v>
      </c>
      <c r="M196" s="54">
        <f t="shared" si="19"/>
        <v>32.9</v>
      </c>
      <c r="N196" s="36">
        <v>22.5</v>
      </c>
      <c r="O196" s="55">
        <f t="shared" si="20"/>
        <v>71.208039870829012</v>
      </c>
      <c r="P196" s="56">
        <f t="shared" si="21"/>
        <v>33.040530500064648</v>
      </c>
      <c r="Q196" s="122">
        <v>27.4386671</v>
      </c>
      <c r="R196" s="11">
        <f t="shared" si="22"/>
        <v>8.1590385748540495</v>
      </c>
      <c r="S196" s="35">
        <f t="shared" si="23"/>
        <v>10.418695900862074</v>
      </c>
      <c r="AF196" s="34"/>
    </row>
    <row r="197" spans="7:32" ht="18.5" x14ac:dyDescent="0.45">
      <c r="G197" s="59">
        <v>2010</v>
      </c>
      <c r="H197" s="59">
        <v>7</v>
      </c>
      <c r="I197" s="46">
        <f t="shared" si="27"/>
        <v>13</v>
      </c>
      <c r="J197" s="46">
        <f t="shared" si="27"/>
        <v>194</v>
      </c>
      <c r="K197" s="121">
        <v>36.6</v>
      </c>
      <c r="L197" s="121">
        <v>29</v>
      </c>
      <c r="M197" s="54">
        <f t="shared" ref="M197:M260" si="28">(K197+L197)/2</f>
        <v>32.799999999999997</v>
      </c>
      <c r="N197" s="36">
        <v>19</v>
      </c>
      <c r="O197" s="55">
        <f t="shared" ref="O197:O260" si="29">((Q197)/(0.16*(K197-(L197))^0.5))</f>
        <v>63.22794920780003</v>
      </c>
      <c r="P197" s="56">
        <f t="shared" ref="P197:P260" si="30">0.16*((K197-L197)^1/2)*O197</f>
        <v>38.442593118342423</v>
      </c>
      <c r="Q197" s="122">
        <v>27.889188300000001</v>
      </c>
      <c r="R197" s="11">
        <f t="shared" ref="R197:R260" si="31">0.0023*0.408*O197*(K197-L197)^0.5*(M197+17.8)</f>
        <v>8.2766465226026984</v>
      </c>
      <c r="S197" s="35">
        <f t="shared" ref="S197:S260" si="32">0.31*(IF(N197&gt;50,1,(1+(50-N197)/70)))*(P197+2.09)*((M197/(M197+15)))</f>
        <v>12.440429195922858</v>
      </c>
      <c r="AF197" s="34"/>
    </row>
    <row r="198" spans="7:32" ht="18.5" x14ac:dyDescent="0.45">
      <c r="G198" s="59">
        <v>2010</v>
      </c>
      <c r="H198" s="59">
        <v>7</v>
      </c>
      <c r="I198" s="46">
        <f t="shared" si="27"/>
        <v>14</v>
      </c>
      <c r="J198" s="46">
        <f t="shared" si="27"/>
        <v>195</v>
      </c>
      <c r="K198" s="121">
        <v>36.700000000000003</v>
      </c>
      <c r="L198" s="121">
        <v>26.4</v>
      </c>
      <c r="M198" s="54">
        <f t="shared" si="28"/>
        <v>31.55</v>
      </c>
      <c r="N198" s="36">
        <v>22.5</v>
      </c>
      <c r="O198" s="55">
        <f t="shared" si="29"/>
        <v>51.900267586747262</v>
      </c>
      <c r="P198" s="56">
        <f t="shared" si="30"/>
        <v>42.765820491479765</v>
      </c>
      <c r="Q198" s="122">
        <v>26.650673699999999</v>
      </c>
      <c r="R198" s="11">
        <f t="shared" si="31"/>
        <v>7.7137110317121742</v>
      </c>
      <c r="S198" s="35">
        <f t="shared" si="32"/>
        <v>13.127038315451738</v>
      </c>
      <c r="AF198" s="34"/>
    </row>
    <row r="199" spans="7:32" ht="18.5" x14ac:dyDescent="0.45">
      <c r="G199" s="59">
        <v>2010</v>
      </c>
      <c r="H199" s="59">
        <v>7</v>
      </c>
      <c r="I199" s="46">
        <f t="shared" si="27"/>
        <v>15</v>
      </c>
      <c r="J199" s="46">
        <f t="shared" si="27"/>
        <v>196</v>
      </c>
      <c r="K199" s="121">
        <v>35.5</v>
      </c>
      <c r="L199" s="121">
        <v>26.6</v>
      </c>
      <c r="M199" s="54">
        <f t="shared" si="28"/>
        <v>31.05</v>
      </c>
      <c r="N199" s="36">
        <v>21.5</v>
      </c>
      <c r="O199" s="55">
        <f t="shared" si="29"/>
        <v>64.662966964927833</v>
      </c>
      <c r="P199" s="56">
        <f t="shared" si="30"/>
        <v>46.040032479028611</v>
      </c>
      <c r="Q199" s="122">
        <v>30.865307899999998</v>
      </c>
      <c r="R199" s="11">
        <f t="shared" si="31"/>
        <v>8.8430727562164737</v>
      </c>
      <c r="S199" s="35">
        <f t="shared" si="32"/>
        <v>14.156243003334469</v>
      </c>
      <c r="AF199" s="34"/>
    </row>
    <row r="200" spans="7:32" ht="18.5" x14ac:dyDescent="0.45">
      <c r="G200" s="59">
        <v>2010</v>
      </c>
      <c r="H200" s="59">
        <v>7</v>
      </c>
      <c r="I200" s="46">
        <f t="shared" si="27"/>
        <v>16</v>
      </c>
      <c r="J200" s="46">
        <f t="shared" si="27"/>
        <v>197</v>
      </c>
      <c r="K200" s="121">
        <v>39.799999999999997</v>
      </c>
      <c r="L200" s="121">
        <v>26.2</v>
      </c>
      <c r="M200" s="54">
        <f t="shared" si="28"/>
        <v>33</v>
      </c>
      <c r="N200" s="36">
        <v>17.5</v>
      </c>
      <c r="O200" s="55">
        <f t="shared" si="29"/>
        <v>51.426830998406857</v>
      </c>
      <c r="P200" s="56">
        <f t="shared" si="30"/>
        <v>55.952392126266652</v>
      </c>
      <c r="Q200" s="122">
        <v>30.344445099999998</v>
      </c>
      <c r="R200" s="11">
        <f t="shared" si="31"/>
        <v>9.0408846619841974</v>
      </c>
      <c r="S200" s="35">
        <f t="shared" si="32"/>
        <v>18.113631346369061</v>
      </c>
      <c r="AF200" s="34"/>
    </row>
    <row r="201" spans="7:32" ht="18.5" x14ac:dyDescent="0.45">
      <c r="G201" s="59">
        <v>2010</v>
      </c>
      <c r="H201" s="59">
        <v>7</v>
      </c>
      <c r="I201" s="46">
        <f t="shared" si="27"/>
        <v>17</v>
      </c>
      <c r="J201" s="46">
        <f t="shared" si="27"/>
        <v>198</v>
      </c>
      <c r="K201" s="121">
        <v>36</v>
      </c>
      <c r="L201" s="121">
        <v>24.7</v>
      </c>
      <c r="M201" s="54">
        <f t="shared" si="28"/>
        <v>30.35</v>
      </c>
      <c r="N201" s="36">
        <v>16.5</v>
      </c>
      <c r="O201" s="55">
        <f t="shared" si="29"/>
        <v>55.01315556285693</v>
      </c>
      <c r="P201" s="56">
        <f t="shared" si="30"/>
        <v>49.731892628822663</v>
      </c>
      <c r="Q201" s="122">
        <v>29.588691599999997</v>
      </c>
      <c r="R201" s="11">
        <f t="shared" si="31"/>
        <v>8.3558391106670982</v>
      </c>
      <c r="S201" s="35">
        <f t="shared" si="32"/>
        <v>15.896396172191457</v>
      </c>
      <c r="AF201" s="34"/>
    </row>
    <row r="202" spans="7:32" ht="18.5" x14ac:dyDescent="0.45">
      <c r="G202" s="59">
        <v>2010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21">
        <v>32.9</v>
      </c>
      <c r="L202" s="121">
        <v>23.7</v>
      </c>
      <c r="M202" s="54">
        <f t="shared" si="28"/>
        <v>28.299999999999997</v>
      </c>
      <c r="N202" s="36">
        <v>21</v>
      </c>
      <c r="O202" s="55">
        <f t="shared" si="29"/>
        <v>60.724368796168982</v>
      </c>
      <c r="P202" s="56">
        <f t="shared" si="30"/>
        <v>44.693135433980366</v>
      </c>
      <c r="Q202" s="122">
        <v>29.469780799999999</v>
      </c>
      <c r="R202" s="11">
        <f t="shared" si="31"/>
        <v>7.9679361884711968</v>
      </c>
      <c r="S202" s="35">
        <f t="shared" si="32"/>
        <v>13.405614077554821</v>
      </c>
      <c r="AF202" s="34"/>
    </row>
    <row r="203" spans="7:32" ht="18.5" x14ac:dyDescent="0.45">
      <c r="G203" s="59">
        <v>2010</v>
      </c>
      <c r="H203" s="59">
        <v>7</v>
      </c>
      <c r="I203" s="46">
        <f t="shared" si="33"/>
        <v>19</v>
      </c>
      <c r="J203" s="46">
        <f t="shared" si="33"/>
        <v>200</v>
      </c>
      <c r="K203" s="121">
        <v>36.299999999999997</v>
      </c>
      <c r="L203" s="121">
        <v>25.5</v>
      </c>
      <c r="M203" s="54">
        <f t="shared" si="28"/>
        <v>30.9</v>
      </c>
      <c r="N203" s="36">
        <v>23.5</v>
      </c>
      <c r="O203" s="55">
        <f t="shared" si="29"/>
        <v>55.378763772594674</v>
      </c>
      <c r="P203" s="56">
        <f t="shared" si="30"/>
        <v>47.847251899521787</v>
      </c>
      <c r="Q203" s="122">
        <v>29.118910199999998</v>
      </c>
      <c r="R203" s="11">
        <f t="shared" si="31"/>
        <v>8.3171032853300986</v>
      </c>
      <c r="S203" s="35">
        <f t="shared" si="32"/>
        <v>14.366844792636973</v>
      </c>
      <c r="AF203" s="34"/>
    </row>
    <row r="204" spans="7:32" ht="18.5" x14ac:dyDescent="0.45">
      <c r="G204" s="59">
        <v>2010</v>
      </c>
      <c r="H204" s="59">
        <v>7</v>
      </c>
      <c r="I204" s="46">
        <f t="shared" si="33"/>
        <v>20</v>
      </c>
      <c r="J204" s="46">
        <f t="shared" si="33"/>
        <v>201</v>
      </c>
      <c r="K204" s="121">
        <v>36.299999999999997</v>
      </c>
      <c r="L204" s="121">
        <v>27.4</v>
      </c>
      <c r="M204" s="54">
        <f t="shared" si="28"/>
        <v>31.849999999999998</v>
      </c>
      <c r="N204" s="36">
        <v>19.5</v>
      </c>
      <c r="O204" s="55">
        <f t="shared" si="29"/>
        <v>62.44545973474569</v>
      </c>
      <c r="P204" s="56">
        <f t="shared" si="30"/>
        <v>44.461167331138924</v>
      </c>
      <c r="Q204" s="122">
        <v>29.806834299999998</v>
      </c>
      <c r="R204" s="11">
        <f t="shared" si="31"/>
        <v>8.6796681793656738</v>
      </c>
      <c r="S204" s="35">
        <f t="shared" si="32"/>
        <v>14.0851064307736</v>
      </c>
      <c r="AF204" s="34"/>
    </row>
    <row r="205" spans="7:32" ht="18.5" x14ac:dyDescent="0.45">
      <c r="G205" s="59">
        <v>2010</v>
      </c>
      <c r="H205" s="59">
        <v>7</v>
      </c>
      <c r="I205" s="46">
        <f t="shared" si="33"/>
        <v>21</v>
      </c>
      <c r="J205" s="46">
        <f t="shared" si="33"/>
        <v>202</v>
      </c>
      <c r="K205" s="121">
        <v>36.799999999999997</v>
      </c>
      <c r="L205" s="121">
        <v>27.2</v>
      </c>
      <c r="M205" s="54">
        <f t="shared" si="28"/>
        <v>32</v>
      </c>
      <c r="N205" s="36">
        <v>27.5</v>
      </c>
      <c r="O205" s="55">
        <f t="shared" si="29"/>
        <v>53.289581107637659</v>
      </c>
      <c r="P205" s="56">
        <f t="shared" si="30"/>
        <v>40.926398290665709</v>
      </c>
      <c r="Q205" s="122">
        <v>26.417876500000002</v>
      </c>
      <c r="R205" s="11">
        <f t="shared" si="31"/>
        <v>7.7160541144905004</v>
      </c>
      <c r="S205" s="35">
        <f t="shared" si="32"/>
        <v>11.997521906235516</v>
      </c>
      <c r="AF205" s="34"/>
    </row>
    <row r="206" spans="7:32" ht="18.5" x14ac:dyDescent="0.45">
      <c r="G206" s="59">
        <v>2010</v>
      </c>
      <c r="H206" s="59">
        <v>7</v>
      </c>
      <c r="I206" s="46">
        <f t="shared" si="33"/>
        <v>22</v>
      </c>
      <c r="J206" s="46">
        <f t="shared" si="33"/>
        <v>203</v>
      </c>
      <c r="K206" s="121">
        <v>36.700000000000003</v>
      </c>
      <c r="L206" s="121">
        <v>26.7</v>
      </c>
      <c r="M206" s="54">
        <f t="shared" si="28"/>
        <v>31.700000000000003</v>
      </c>
      <c r="N206" s="36">
        <v>24</v>
      </c>
      <c r="O206" s="55">
        <f t="shared" si="29"/>
        <v>53.848936842229378</v>
      </c>
      <c r="P206" s="56">
        <f t="shared" si="30"/>
        <v>43.079149473783517</v>
      </c>
      <c r="Q206" s="122">
        <v>27.245646399999998</v>
      </c>
      <c r="R206" s="11">
        <f t="shared" si="31"/>
        <v>7.9098879487319982</v>
      </c>
      <c r="S206" s="35">
        <f t="shared" si="32"/>
        <v>13.035244496901679</v>
      </c>
      <c r="AF206" s="34"/>
    </row>
    <row r="207" spans="7:32" ht="18.5" x14ac:dyDescent="0.45">
      <c r="G207" s="59">
        <v>2010</v>
      </c>
      <c r="H207" s="59">
        <v>7</v>
      </c>
      <c r="I207" s="46">
        <f t="shared" si="33"/>
        <v>23</v>
      </c>
      <c r="J207" s="46">
        <f t="shared" si="33"/>
        <v>204</v>
      </c>
      <c r="K207" s="121">
        <v>36.299999999999997</v>
      </c>
      <c r="L207" s="121">
        <v>28.2</v>
      </c>
      <c r="M207" s="54">
        <f t="shared" si="28"/>
        <v>32.25</v>
      </c>
      <c r="N207" s="36">
        <v>25</v>
      </c>
      <c r="O207" s="55">
        <f t="shared" si="29"/>
        <v>62.902282912496162</v>
      </c>
      <c r="P207" s="56">
        <f t="shared" si="30"/>
        <v>40.760679327297503</v>
      </c>
      <c r="Q207" s="122">
        <v>28.643685699999999</v>
      </c>
      <c r="R207" s="11">
        <f t="shared" si="31"/>
        <v>8.4081605923565235</v>
      </c>
      <c r="S207" s="35">
        <f t="shared" si="32"/>
        <v>12.304752327919092</v>
      </c>
      <c r="AF207" s="34"/>
    </row>
    <row r="208" spans="7:32" ht="18.5" x14ac:dyDescent="0.45">
      <c r="G208" s="59">
        <v>2010</v>
      </c>
      <c r="H208" s="59">
        <v>7</v>
      </c>
      <c r="I208" s="46">
        <f t="shared" si="33"/>
        <v>24</v>
      </c>
      <c r="J208" s="46">
        <f t="shared" si="33"/>
        <v>205</v>
      </c>
      <c r="K208" s="121">
        <v>34.200000000000003</v>
      </c>
      <c r="L208" s="121">
        <v>24.3</v>
      </c>
      <c r="M208" s="54">
        <f t="shared" si="28"/>
        <v>29.25</v>
      </c>
      <c r="N208" s="36">
        <v>41</v>
      </c>
      <c r="O208" s="55">
        <f t="shared" si="29"/>
        <v>58.137316623249127</v>
      </c>
      <c r="P208" s="56">
        <f t="shared" si="30"/>
        <v>46.04475476561332</v>
      </c>
      <c r="Q208" s="122">
        <v>29.267967399999996</v>
      </c>
      <c r="R208" s="11">
        <f t="shared" si="31"/>
        <v>8.0764443850870471</v>
      </c>
      <c r="S208" s="35">
        <f t="shared" si="32"/>
        <v>11.131715647502409</v>
      </c>
      <c r="AF208" s="34"/>
    </row>
    <row r="209" spans="7:32" ht="18.5" x14ac:dyDescent="0.45">
      <c r="G209" s="59">
        <v>2010</v>
      </c>
      <c r="H209" s="59">
        <v>7</v>
      </c>
      <c r="I209" s="46">
        <f t="shared" si="33"/>
        <v>25</v>
      </c>
      <c r="J209" s="46">
        <f t="shared" si="33"/>
        <v>206</v>
      </c>
      <c r="K209" s="121">
        <v>32.799999999999997</v>
      </c>
      <c r="L209" s="121">
        <v>25</v>
      </c>
      <c r="M209" s="54">
        <f t="shared" si="28"/>
        <v>28.9</v>
      </c>
      <c r="N209" s="36">
        <v>47.5</v>
      </c>
      <c r="O209" s="55">
        <f t="shared" si="29"/>
        <v>64.292612572254598</v>
      </c>
      <c r="P209" s="56">
        <f t="shared" si="30"/>
        <v>40.118590245086857</v>
      </c>
      <c r="Q209" s="122">
        <v>28.729519199999999</v>
      </c>
      <c r="R209" s="11">
        <f t="shared" si="31"/>
        <v>7.8688860260436</v>
      </c>
      <c r="S209" s="35">
        <f t="shared" si="32"/>
        <v>8.921457891446682</v>
      </c>
      <c r="AF209" s="34"/>
    </row>
    <row r="210" spans="7:32" ht="18.5" x14ac:dyDescent="0.45">
      <c r="G210" s="59">
        <v>2010</v>
      </c>
      <c r="H210" s="59">
        <v>7</v>
      </c>
      <c r="I210" s="46">
        <f t="shared" si="33"/>
        <v>26</v>
      </c>
      <c r="J210" s="46">
        <f t="shared" si="33"/>
        <v>207</v>
      </c>
      <c r="K210" s="121">
        <v>36.299999999999997</v>
      </c>
      <c r="L210" s="121">
        <v>26.5</v>
      </c>
      <c r="M210" s="54">
        <f t="shared" si="28"/>
        <v>31.4</v>
      </c>
      <c r="N210" s="36">
        <v>28</v>
      </c>
      <c r="O210" s="55">
        <f t="shared" si="29"/>
        <v>55.950470475871143</v>
      </c>
      <c r="P210" s="56">
        <f t="shared" si="30"/>
        <v>43.865168853082963</v>
      </c>
      <c r="Q210" s="122">
        <v>28.024428400000001</v>
      </c>
      <c r="R210" s="11">
        <f t="shared" si="31"/>
        <v>8.0866730102471998</v>
      </c>
      <c r="S210" s="35">
        <f t="shared" si="32"/>
        <v>12.670609745278227</v>
      </c>
      <c r="AF210" s="34"/>
    </row>
    <row r="211" spans="7:32" ht="18.5" x14ac:dyDescent="0.45">
      <c r="G211" s="59">
        <v>2010</v>
      </c>
      <c r="H211" s="59">
        <v>7</v>
      </c>
      <c r="I211" s="46">
        <f t="shared" si="33"/>
        <v>27</v>
      </c>
      <c r="J211" s="46">
        <f t="shared" si="33"/>
        <v>208</v>
      </c>
      <c r="K211" s="121">
        <v>37.299999999999997</v>
      </c>
      <c r="L211" s="121">
        <v>29</v>
      </c>
      <c r="M211" s="54">
        <f t="shared" si="28"/>
        <v>33.15</v>
      </c>
      <c r="N211" s="36">
        <v>21</v>
      </c>
      <c r="O211" s="55">
        <f t="shared" si="29"/>
        <v>62.890992203726334</v>
      </c>
      <c r="P211" s="56">
        <f t="shared" si="30"/>
        <v>41.759618823274273</v>
      </c>
      <c r="Q211" s="122">
        <v>28.989950599999997</v>
      </c>
      <c r="R211" s="11">
        <f t="shared" si="31"/>
        <v>8.6628277707055492</v>
      </c>
      <c r="S211" s="35">
        <f t="shared" si="32"/>
        <v>13.235852299629261</v>
      </c>
      <c r="AF211" s="34"/>
    </row>
    <row r="212" spans="7:32" ht="18.5" x14ac:dyDescent="0.45">
      <c r="G212" s="59">
        <v>2010</v>
      </c>
      <c r="H212" s="59">
        <v>7</v>
      </c>
      <c r="I212" s="46">
        <f t="shared" si="33"/>
        <v>28</v>
      </c>
      <c r="J212" s="46">
        <f t="shared" si="33"/>
        <v>209</v>
      </c>
      <c r="K212" s="121">
        <v>36</v>
      </c>
      <c r="L212" s="121">
        <v>31.2</v>
      </c>
      <c r="M212" s="54">
        <f t="shared" si="28"/>
        <v>33.6</v>
      </c>
      <c r="N212" s="36">
        <v>41</v>
      </c>
      <c r="O212" s="55">
        <f t="shared" si="29"/>
        <v>80.297057488060759</v>
      </c>
      <c r="P212" s="56">
        <f t="shared" si="30"/>
        <v>30.834070075415337</v>
      </c>
      <c r="Q212" s="122">
        <v>28.147526199999998</v>
      </c>
      <c r="R212" s="11">
        <f t="shared" si="31"/>
        <v>8.4853813957781998</v>
      </c>
      <c r="S212" s="35">
        <f t="shared" si="32"/>
        <v>7.9635602582412011</v>
      </c>
      <c r="AF212" s="34"/>
    </row>
    <row r="213" spans="7:32" ht="18.5" x14ac:dyDescent="0.45">
      <c r="G213" s="59">
        <v>2010</v>
      </c>
      <c r="H213" s="59">
        <v>7</v>
      </c>
      <c r="I213" s="46">
        <f t="shared" si="33"/>
        <v>29</v>
      </c>
      <c r="J213" s="46">
        <f t="shared" si="33"/>
        <v>210</v>
      </c>
      <c r="K213" s="121">
        <v>35.799999999999997</v>
      </c>
      <c r="L213" s="121">
        <v>30.3</v>
      </c>
      <c r="M213" s="54">
        <f t="shared" si="28"/>
        <v>33.049999999999997</v>
      </c>
      <c r="N213" s="36">
        <v>38.5</v>
      </c>
      <c r="O213" s="55">
        <f t="shared" si="29"/>
        <v>73.136567751280509</v>
      </c>
      <c r="P213" s="56">
        <f t="shared" si="30"/>
        <v>32.180089810563402</v>
      </c>
      <c r="Q213" s="122">
        <v>27.443272799999999</v>
      </c>
      <c r="R213" s="11">
        <f t="shared" si="31"/>
        <v>8.1845513243261987</v>
      </c>
      <c r="S213" s="35">
        <f t="shared" si="32"/>
        <v>8.5077472038238078</v>
      </c>
      <c r="AF213" s="34"/>
    </row>
    <row r="214" spans="7:32" ht="18.5" x14ac:dyDescent="0.45">
      <c r="G214" s="59">
        <v>2010</v>
      </c>
      <c r="H214" s="59">
        <v>7</v>
      </c>
      <c r="I214" s="46">
        <f t="shared" si="33"/>
        <v>30</v>
      </c>
      <c r="J214" s="46">
        <f t="shared" si="33"/>
        <v>211</v>
      </c>
      <c r="K214" s="121">
        <v>37</v>
      </c>
      <c r="L214" s="121">
        <v>29.4</v>
      </c>
      <c r="M214" s="54">
        <f t="shared" si="28"/>
        <v>33.200000000000003</v>
      </c>
      <c r="N214" s="36">
        <v>37</v>
      </c>
      <c r="O214" s="55">
        <f t="shared" si="29"/>
        <v>62.896664332279862</v>
      </c>
      <c r="P214" s="56">
        <f t="shared" si="30"/>
        <v>38.241171914026161</v>
      </c>
      <c r="Q214" s="122">
        <v>27.743061999999998</v>
      </c>
      <c r="R214" s="11">
        <f t="shared" si="31"/>
        <v>8.298365990129998</v>
      </c>
      <c r="S214" s="35">
        <f t="shared" si="32"/>
        <v>10.211125954697701</v>
      </c>
      <c r="AF214" s="34"/>
    </row>
    <row r="215" spans="7:32" ht="18.5" x14ac:dyDescent="0.45">
      <c r="G215" s="59">
        <v>2010</v>
      </c>
      <c r="H215" s="60">
        <v>7</v>
      </c>
      <c r="I215" s="60">
        <f t="shared" si="33"/>
        <v>31</v>
      </c>
      <c r="J215" s="46">
        <f t="shared" si="33"/>
        <v>212</v>
      </c>
      <c r="K215" s="121">
        <v>36.6</v>
      </c>
      <c r="L215" s="121">
        <v>28.7</v>
      </c>
      <c r="M215" s="54">
        <f t="shared" si="28"/>
        <v>32.65</v>
      </c>
      <c r="N215" s="36">
        <v>28</v>
      </c>
      <c r="O215" s="55">
        <f t="shared" si="29"/>
        <v>58.141732211888893</v>
      </c>
      <c r="P215" s="56">
        <f t="shared" si="30"/>
        <v>36.745574757913793</v>
      </c>
      <c r="Q215" s="122">
        <v>26.1469776</v>
      </c>
      <c r="R215" s="49">
        <f t="shared" si="31"/>
        <v>7.7366095918308</v>
      </c>
      <c r="S215" s="48">
        <f t="shared" si="32"/>
        <v>10.8418026778368</v>
      </c>
      <c r="AF215" s="34"/>
    </row>
    <row r="216" spans="7:32" ht="18.5" x14ac:dyDescent="0.45">
      <c r="G216" s="59">
        <v>2010</v>
      </c>
      <c r="H216" s="59">
        <v>8</v>
      </c>
      <c r="I216" s="46">
        <v>1</v>
      </c>
      <c r="J216" s="46">
        <f t="shared" si="33"/>
        <v>213</v>
      </c>
      <c r="K216" s="121">
        <v>36.6</v>
      </c>
      <c r="L216" s="121">
        <v>30.7</v>
      </c>
      <c r="M216" s="54">
        <f t="shared" si="28"/>
        <v>33.65</v>
      </c>
      <c r="N216" s="36">
        <v>22</v>
      </c>
      <c r="O216" s="55">
        <f t="shared" si="29"/>
        <v>67.202962504307109</v>
      </c>
      <c r="P216" s="56">
        <f t="shared" si="30"/>
        <v>31.71979830203297</v>
      </c>
      <c r="Q216" s="122">
        <v>26.117668599999998</v>
      </c>
      <c r="R216" s="11">
        <f t="shared" si="31"/>
        <v>7.8811175001415501</v>
      </c>
      <c r="S216" s="35">
        <f t="shared" si="32"/>
        <v>10.149263625544084</v>
      </c>
      <c r="AF216" s="34"/>
    </row>
    <row r="217" spans="7:32" ht="18.5" x14ac:dyDescent="0.45">
      <c r="G217" s="59">
        <v>2010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21">
        <v>36.6</v>
      </c>
      <c r="L217" s="121">
        <v>28.8</v>
      </c>
      <c r="M217" s="54">
        <f t="shared" si="28"/>
        <v>32.700000000000003</v>
      </c>
      <c r="N217" s="36">
        <v>23</v>
      </c>
      <c r="O217" s="55">
        <f t="shared" si="29"/>
        <v>61.653107360408349</v>
      </c>
      <c r="P217" s="56">
        <f t="shared" si="30"/>
        <v>38.471538992894814</v>
      </c>
      <c r="Q217" s="122">
        <v>27.5500413</v>
      </c>
      <c r="R217" s="11">
        <f t="shared" si="31"/>
        <v>8.1598401073372511</v>
      </c>
      <c r="S217" s="35">
        <f t="shared" si="32"/>
        <v>11.944808360222986</v>
      </c>
      <c r="AF217" s="34"/>
    </row>
    <row r="218" spans="7:32" ht="18.5" x14ac:dyDescent="0.45">
      <c r="G218" s="59">
        <v>2010</v>
      </c>
      <c r="H218" s="59">
        <v>8</v>
      </c>
      <c r="I218" s="46">
        <f t="shared" si="34"/>
        <v>3</v>
      </c>
      <c r="J218" s="46">
        <f t="shared" si="34"/>
        <v>215</v>
      </c>
      <c r="K218" s="121">
        <v>37.299999999999997</v>
      </c>
      <c r="L218" s="121">
        <v>29.3</v>
      </c>
      <c r="M218" s="54">
        <f t="shared" si="28"/>
        <v>33.299999999999997</v>
      </c>
      <c r="N218" s="36">
        <v>31</v>
      </c>
      <c r="O218" s="55">
        <f t="shared" si="29"/>
        <v>56.972275276302241</v>
      </c>
      <c r="P218" s="56">
        <f t="shared" si="30"/>
        <v>36.462256176833414</v>
      </c>
      <c r="Q218" s="122">
        <v>25.782708599999996</v>
      </c>
      <c r="R218" s="11">
        <f t="shared" si="31"/>
        <v>7.7271164414828961</v>
      </c>
      <c r="S218" s="35">
        <f t="shared" si="32"/>
        <v>10.4761223619335</v>
      </c>
      <c r="AF218" s="34"/>
    </row>
    <row r="219" spans="7:32" ht="18.5" x14ac:dyDescent="0.45">
      <c r="G219" s="59">
        <v>2010</v>
      </c>
      <c r="H219" s="59">
        <v>8</v>
      </c>
      <c r="I219" s="46">
        <f t="shared" si="34"/>
        <v>4</v>
      </c>
      <c r="J219" s="46">
        <f t="shared" si="34"/>
        <v>216</v>
      </c>
      <c r="K219" s="121">
        <v>36.799999999999997</v>
      </c>
      <c r="L219" s="121">
        <v>29.5</v>
      </c>
      <c r="M219" s="54">
        <f t="shared" si="28"/>
        <v>33.15</v>
      </c>
      <c r="N219" s="36">
        <v>44</v>
      </c>
      <c r="O219" s="55">
        <f t="shared" si="29"/>
        <v>63.140670751090269</v>
      </c>
      <c r="P219" s="56">
        <f t="shared" si="30"/>
        <v>36.874151718636703</v>
      </c>
      <c r="Q219" s="122">
        <v>27.295471699999997</v>
      </c>
      <c r="R219" s="11">
        <f t="shared" si="31"/>
        <v>8.1564806204694733</v>
      </c>
      <c r="S219" s="35">
        <f t="shared" si="32"/>
        <v>9.028793351247387</v>
      </c>
      <c r="AF219" s="34"/>
    </row>
    <row r="220" spans="7:32" ht="18.5" x14ac:dyDescent="0.45">
      <c r="G220" s="59">
        <v>2010</v>
      </c>
      <c r="H220" s="59">
        <v>8</v>
      </c>
      <c r="I220" s="46">
        <f t="shared" si="34"/>
        <v>5</v>
      </c>
      <c r="J220" s="46">
        <f t="shared" si="34"/>
        <v>217</v>
      </c>
      <c r="K220" s="121">
        <v>38.200000000000003</v>
      </c>
      <c r="L220" s="121">
        <v>29.4</v>
      </c>
      <c r="M220" s="54">
        <f t="shared" si="28"/>
        <v>33.799999999999997</v>
      </c>
      <c r="N220" s="36">
        <v>35</v>
      </c>
      <c r="O220" s="55">
        <f t="shared" si="29"/>
        <v>56.515718275919625</v>
      </c>
      <c r="P220" s="56">
        <f t="shared" si="30"/>
        <v>39.787065666247436</v>
      </c>
      <c r="Q220" s="122">
        <v>26.824434199999995</v>
      </c>
      <c r="R220" s="11">
        <f t="shared" si="31"/>
        <v>8.1179858196827972</v>
      </c>
      <c r="S220" s="35">
        <f t="shared" si="32"/>
        <v>10.918317035810873</v>
      </c>
      <c r="AF220" s="34"/>
    </row>
    <row r="221" spans="7:32" ht="18.5" x14ac:dyDescent="0.45">
      <c r="G221" s="59">
        <v>2010</v>
      </c>
      <c r="H221" s="59">
        <v>8</v>
      </c>
      <c r="I221" s="46">
        <f t="shared" si="34"/>
        <v>6</v>
      </c>
      <c r="J221" s="46">
        <f t="shared" si="34"/>
        <v>218</v>
      </c>
      <c r="K221" s="121">
        <v>37.6</v>
      </c>
      <c r="L221" s="121">
        <v>30.8</v>
      </c>
      <c r="M221" s="54">
        <f t="shared" si="28"/>
        <v>34.200000000000003</v>
      </c>
      <c r="N221" s="36">
        <v>38</v>
      </c>
      <c r="O221" s="55">
        <f t="shared" si="29"/>
        <v>65.075634478526737</v>
      </c>
      <c r="P221" s="56">
        <f t="shared" si="30"/>
        <v>35.401145156318549</v>
      </c>
      <c r="Q221" s="122">
        <v>27.151438899999999</v>
      </c>
      <c r="R221" s="11">
        <f t="shared" si="31"/>
        <v>8.2806458357219981</v>
      </c>
      <c r="S221" s="35">
        <f t="shared" si="32"/>
        <v>9.4638362130306977</v>
      </c>
      <c r="AF221" s="34"/>
    </row>
    <row r="222" spans="7:32" ht="18.5" x14ac:dyDescent="0.45">
      <c r="G222" s="59">
        <v>2010</v>
      </c>
      <c r="H222" s="59">
        <v>8</v>
      </c>
      <c r="I222" s="46">
        <f t="shared" si="34"/>
        <v>7</v>
      </c>
      <c r="J222" s="46">
        <f t="shared" si="34"/>
        <v>219</v>
      </c>
      <c r="K222" s="121">
        <v>36.799999999999997</v>
      </c>
      <c r="L222" s="121">
        <v>30.3</v>
      </c>
      <c r="M222" s="54">
        <f t="shared" si="28"/>
        <v>33.549999999999997</v>
      </c>
      <c r="N222" s="36">
        <v>48.5</v>
      </c>
      <c r="O222" s="55">
        <f t="shared" si="29"/>
        <v>66.270989520474032</v>
      </c>
      <c r="P222" s="56">
        <f t="shared" si="30"/>
        <v>34.460914550646478</v>
      </c>
      <c r="Q222" s="122">
        <v>27.033365499999999</v>
      </c>
      <c r="R222" s="11">
        <f t="shared" si="31"/>
        <v>8.1415778625626221</v>
      </c>
      <c r="S222" s="35">
        <f t="shared" si="32"/>
        <v>7.9978127865399165</v>
      </c>
      <c r="AF222" s="34"/>
    </row>
    <row r="223" spans="7:32" ht="18.5" x14ac:dyDescent="0.45">
      <c r="G223" s="59">
        <v>2010</v>
      </c>
      <c r="H223" s="59">
        <v>8</v>
      </c>
      <c r="I223" s="46">
        <f t="shared" si="34"/>
        <v>8</v>
      </c>
      <c r="J223" s="46">
        <f t="shared" si="34"/>
        <v>220</v>
      </c>
      <c r="K223" s="121">
        <v>36.6</v>
      </c>
      <c r="L223" s="121">
        <v>28</v>
      </c>
      <c r="M223" s="54">
        <f t="shared" si="28"/>
        <v>32.299999999999997</v>
      </c>
      <c r="N223" s="36">
        <v>46.5</v>
      </c>
      <c r="O223" s="55">
        <f t="shared" si="29"/>
        <v>56.387404942731216</v>
      </c>
      <c r="P223" s="56">
        <f t="shared" si="30"/>
        <v>38.794534600599086</v>
      </c>
      <c r="Q223" s="122">
        <v>26.457652999999997</v>
      </c>
      <c r="R223" s="11">
        <f t="shared" si="31"/>
        <v>7.7742241557344984</v>
      </c>
      <c r="S223" s="35">
        <f t="shared" si="32"/>
        <v>9.0876466639236479</v>
      </c>
      <c r="AF223" s="34"/>
    </row>
    <row r="224" spans="7:32" ht="18.5" x14ac:dyDescent="0.45">
      <c r="G224" s="59">
        <v>2010</v>
      </c>
      <c r="H224" s="59">
        <v>8</v>
      </c>
      <c r="I224" s="46">
        <f t="shared" si="34"/>
        <v>9</v>
      </c>
      <c r="J224" s="46">
        <f t="shared" si="34"/>
        <v>221</v>
      </c>
      <c r="K224" s="121">
        <v>36.6</v>
      </c>
      <c r="L224" s="121">
        <v>27.3</v>
      </c>
      <c r="M224" s="54">
        <f t="shared" si="28"/>
        <v>31.950000000000003</v>
      </c>
      <c r="N224" s="36">
        <v>47</v>
      </c>
      <c r="O224" s="55">
        <f t="shared" si="29"/>
        <v>54.095072656219983</v>
      </c>
      <c r="P224" s="56">
        <f t="shared" si="30"/>
        <v>40.246734056227673</v>
      </c>
      <c r="Q224" s="122">
        <v>26.394847999999996</v>
      </c>
      <c r="R224" s="11">
        <f t="shared" si="31"/>
        <v>7.7015877301199982</v>
      </c>
      <c r="S224" s="35">
        <f t="shared" si="32"/>
        <v>9.3140621693513506</v>
      </c>
      <c r="AF224" s="34"/>
    </row>
    <row r="225" spans="7:32" ht="18.5" x14ac:dyDescent="0.45">
      <c r="G225" s="59">
        <v>2010</v>
      </c>
      <c r="H225" s="59">
        <v>8</v>
      </c>
      <c r="I225" s="46">
        <f t="shared" si="34"/>
        <v>10</v>
      </c>
      <c r="J225" s="46">
        <f t="shared" si="34"/>
        <v>222</v>
      </c>
      <c r="K225" s="121">
        <v>35.4</v>
      </c>
      <c r="L225" s="121">
        <v>25.6</v>
      </c>
      <c r="M225" s="54">
        <f t="shared" si="28"/>
        <v>30.5</v>
      </c>
      <c r="N225" s="36">
        <v>49</v>
      </c>
      <c r="O225" s="55">
        <f t="shared" si="29"/>
        <v>52.009896194163481</v>
      </c>
      <c r="P225" s="56">
        <f t="shared" si="30"/>
        <v>40.775758616224159</v>
      </c>
      <c r="Q225" s="122">
        <v>26.050676599999996</v>
      </c>
      <c r="R225" s="11">
        <f t="shared" si="31"/>
        <v>7.3796226419096982</v>
      </c>
      <c r="S225" s="35">
        <f t="shared" si="32"/>
        <v>9.0348502630657297</v>
      </c>
      <c r="AF225" s="34"/>
    </row>
    <row r="226" spans="7:32" ht="18.5" x14ac:dyDescent="0.45">
      <c r="G226" s="59">
        <v>2010</v>
      </c>
      <c r="H226" s="59">
        <v>8</v>
      </c>
      <c r="I226" s="46">
        <f t="shared" si="34"/>
        <v>11</v>
      </c>
      <c r="J226" s="46">
        <f t="shared" si="34"/>
        <v>223</v>
      </c>
      <c r="K226" s="121">
        <v>36.700000000000003</v>
      </c>
      <c r="L226" s="121">
        <v>28.7</v>
      </c>
      <c r="M226" s="54">
        <f t="shared" si="28"/>
        <v>32.700000000000003</v>
      </c>
      <c r="N226" s="36">
        <v>54.5</v>
      </c>
      <c r="O226" s="55">
        <f t="shared" si="29"/>
        <v>58.295318467784774</v>
      </c>
      <c r="P226" s="56">
        <f t="shared" si="30"/>
        <v>37.309003819382276</v>
      </c>
      <c r="Q226" s="122">
        <v>26.3814496</v>
      </c>
      <c r="R226" s="11">
        <f t="shared" si="31"/>
        <v>7.8137236961519996</v>
      </c>
      <c r="S226" s="35">
        <f t="shared" si="32"/>
        <v>8.3729077928108637</v>
      </c>
      <c r="AF226" s="34"/>
    </row>
    <row r="227" spans="7:32" ht="18.5" x14ac:dyDescent="0.45">
      <c r="G227" s="59">
        <v>2010</v>
      </c>
      <c r="H227" s="59">
        <v>8</v>
      </c>
      <c r="I227" s="46">
        <f t="shared" si="34"/>
        <v>12</v>
      </c>
      <c r="J227" s="46">
        <f t="shared" si="34"/>
        <v>224</v>
      </c>
      <c r="K227" s="121">
        <v>37.4</v>
      </c>
      <c r="L227" s="121">
        <v>30.8</v>
      </c>
      <c r="M227" s="54">
        <f t="shared" si="28"/>
        <v>34.1</v>
      </c>
      <c r="N227" s="36">
        <v>45</v>
      </c>
      <c r="O227" s="55">
        <f t="shared" si="29"/>
        <v>65.198631904571698</v>
      </c>
      <c r="P227" s="56">
        <f t="shared" si="30"/>
        <v>34.424877645613847</v>
      </c>
      <c r="Q227" s="122">
        <v>26.7997309</v>
      </c>
      <c r="R227" s="11">
        <f t="shared" si="31"/>
        <v>8.1576638877091501</v>
      </c>
      <c r="S227" s="35">
        <f t="shared" si="32"/>
        <v>8.4230165462274673</v>
      </c>
      <c r="AF227" s="34"/>
    </row>
    <row r="228" spans="7:32" ht="18.5" x14ac:dyDescent="0.45">
      <c r="G228" s="59">
        <v>2010</v>
      </c>
      <c r="H228" s="59">
        <v>8</v>
      </c>
      <c r="I228" s="46">
        <f t="shared" si="34"/>
        <v>13</v>
      </c>
      <c r="J228" s="46">
        <f t="shared" si="34"/>
        <v>225</v>
      </c>
      <c r="K228" s="121">
        <v>37.4</v>
      </c>
      <c r="L228" s="121">
        <v>29.5</v>
      </c>
      <c r="M228" s="54">
        <f t="shared" si="28"/>
        <v>33.450000000000003</v>
      </c>
      <c r="N228" s="36">
        <v>51</v>
      </c>
      <c r="O228" s="55">
        <f t="shared" si="29"/>
        <v>56.672547395235682</v>
      </c>
      <c r="P228" s="56">
        <f t="shared" si="30"/>
        <v>35.817049953788946</v>
      </c>
      <c r="Q228" s="122">
        <v>25.486269</v>
      </c>
      <c r="R228" s="11">
        <f t="shared" si="31"/>
        <v>7.6606945938562481</v>
      </c>
      <c r="S228" s="35">
        <f t="shared" si="32"/>
        <v>8.1130475644130939</v>
      </c>
      <c r="AF228" s="34"/>
    </row>
    <row r="229" spans="7:32" ht="18.5" x14ac:dyDescent="0.45">
      <c r="G229" s="59">
        <v>2010</v>
      </c>
      <c r="H229" s="59">
        <v>8</v>
      </c>
      <c r="I229" s="46">
        <f t="shared" si="34"/>
        <v>14</v>
      </c>
      <c r="J229" s="46">
        <f t="shared" si="34"/>
        <v>226</v>
      </c>
      <c r="K229" s="121">
        <v>36.6</v>
      </c>
      <c r="L229" s="121">
        <v>29.5</v>
      </c>
      <c r="M229" s="54">
        <f t="shared" si="28"/>
        <v>33.049999999999997</v>
      </c>
      <c r="N229" s="36">
        <v>45</v>
      </c>
      <c r="O229" s="55">
        <f t="shared" si="29"/>
        <v>60.487273374760314</v>
      </c>
      <c r="P229" s="56">
        <f t="shared" si="30"/>
        <v>34.356771276863867</v>
      </c>
      <c r="Q229" s="122">
        <v>25.787732999999996</v>
      </c>
      <c r="R229" s="11">
        <f t="shared" si="31"/>
        <v>7.6908109981882475</v>
      </c>
      <c r="S229" s="35">
        <f t="shared" si="32"/>
        <v>8.3264916407858358</v>
      </c>
      <c r="AF229" s="34"/>
    </row>
    <row r="230" spans="7:32" ht="18.5" x14ac:dyDescent="0.45">
      <c r="G230" s="59">
        <v>2010</v>
      </c>
      <c r="H230" s="59">
        <v>8</v>
      </c>
      <c r="I230" s="46">
        <f t="shared" si="34"/>
        <v>15</v>
      </c>
      <c r="J230" s="46">
        <f t="shared" si="34"/>
        <v>227</v>
      </c>
      <c r="K230" s="121">
        <v>36.6</v>
      </c>
      <c r="L230" s="121">
        <v>28.3</v>
      </c>
      <c r="M230" s="54">
        <f t="shared" si="28"/>
        <v>32.450000000000003</v>
      </c>
      <c r="N230" s="36">
        <v>33</v>
      </c>
      <c r="O230" s="55">
        <f t="shared" si="29"/>
        <v>54.182827001711182</v>
      </c>
      <c r="P230" s="56">
        <f t="shared" si="30"/>
        <v>35.977397129136229</v>
      </c>
      <c r="Q230" s="122">
        <v>24.975873699999998</v>
      </c>
      <c r="R230" s="11">
        <f t="shared" si="31"/>
        <v>7.3607958373376237</v>
      </c>
      <c r="S230" s="35">
        <f t="shared" si="32"/>
        <v>10.030315033444976</v>
      </c>
      <c r="AF230" s="34"/>
    </row>
    <row r="231" spans="7:32" ht="18.5" x14ac:dyDescent="0.45">
      <c r="G231" s="59">
        <v>2010</v>
      </c>
      <c r="H231" s="59">
        <v>8</v>
      </c>
      <c r="I231" s="46">
        <f t="shared" si="34"/>
        <v>16</v>
      </c>
      <c r="J231" s="46">
        <f t="shared" si="34"/>
        <v>228</v>
      </c>
      <c r="K231" s="121">
        <v>37</v>
      </c>
      <c r="L231" s="121">
        <v>28.8</v>
      </c>
      <c r="M231" s="54">
        <f t="shared" si="28"/>
        <v>32.9</v>
      </c>
      <c r="N231" s="36">
        <v>33</v>
      </c>
      <c r="O231" s="55">
        <f t="shared" si="29"/>
        <v>53.177070581141422</v>
      </c>
      <c r="P231" s="56">
        <f t="shared" si="30"/>
        <v>34.884158301228766</v>
      </c>
      <c r="Q231" s="122">
        <v>24.364152999999998</v>
      </c>
      <c r="R231" s="11">
        <f t="shared" si="31"/>
        <v>7.2448148973914979</v>
      </c>
      <c r="S231" s="35">
        <f t="shared" si="32"/>
        <v>9.7845664553349838</v>
      </c>
      <c r="AF231" s="34"/>
    </row>
    <row r="232" spans="7:32" ht="18.5" x14ac:dyDescent="0.45">
      <c r="G232" s="59">
        <v>2010</v>
      </c>
      <c r="H232" s="59">
        <v>8</v>
      </c>
      <c r="I232" s="46">
        <f t="shared" si="34"/>
        <v>17</v>
      </c>
      <c r="J232" s="46">
        <f t="shared" si="34"/>
        <v>229</v>
      </c>
      <c r="K232" s="121">
        <v>36.6</v>
      </c>
      <c r="L232" s="121">
        <v>27.4</v>
      </c>
      <c r="M232" s="54">
        <f t="shared" si="28"/>
        <v>32</v>
      </c>
      <c r="N232" s="36">
        <v>34</v>
      </c>
      <c r="O232" s="55">
        <f t="shared" si="29"/>
        <v>49.660358432420516</v>
      </c>
      <c r="P232" s="56">
        <f t="shared" si="30"/>
        <v>36.550023806261507</v>
      </c>
      <c r="Q232" s="122">
        <v>24.100372</v>
      </c>
      <c r="R232" s="11">
        <f t="shared" si="31"/>
        <v>7.0391643526439989</v>
      </c>
      <c r="S232" s="35">
        <f t="shared" si="32"/>
        <v>10.019628300789613</v>
      </c>
      <c r="AF232" s="34"/>
    </row>
    <row r="233" spans="7:32" ht="18.5" x14ac:dyDescent="0.45">
      <c r="G233" s="59">
        <v>2010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21">
        <v>36.6</v>
      </c>
      <c r="L233" s="121">
        <v>26.6</v>
      </c>
      <c r="M233" s="54">
        <f t="shared" si="28"/>
        <v>31.6</v>
      </c>
      <c r="N233" s="36">
        <v>47</v>
      </c>
      <c r="O233" s="55">
        <f t="shared" si="29"/>
        <v>52.825284044192777</v>
      </c>
      <c r="P233" s="56">
        <f t="shared" si="30"/>
        <v>42.260227235354222</v>
      </c>
      <c r="Q233" s="122">
        <v>26.727714499999998</v>
      </c>
      <c r="R233" s="11">
        <f t="shared" si="31"/>
        <v>7.7438474497994996</v>
      </c>
      <c r="S233" s="35">
        <f t="shared" si="32"/>
        <v>9.7226248613794279</v>
      </c>
      <c r="AF233" s="34"/>
    </row>
    <row r="234" spans="7:32" ht="18.5" x14ac:dyDescent="0.45">
      <c r="G234" s="59">
        <v>2010</v>
      </c>
      <c r="H234" s="59">
        <v>8</v>
      </c>
      <c r="I234" s="46">
        <f t="shared" si="35"/>
        <v>19</v>
      </c>
      <c r="J234" s="46">
        <f t="shared" si="35"/>
        <v>231</v>
      </c>
      <c r="K234" s="121">
        <v>36.9</v>
      </c>
      <c r="L234" s="121">
        <v>27.1</v>
      </c>
      <c r="M234" s="54">
        <f t="shared" si="28"/>
        <v>32</v>
      </c>
      <c r="N234" s="36">
        <v>48.5</v>
      </c>
      <c r="O234" s="55">
        <f t="shared" si="29"/>
        <v>51.905404937223842</v>
      </c>
      <c r="P234" s="56">
        <f t="shared" si="30"/>
        <v>40.693837470783485</v>
      </c>
      <c r="Q234" s="122">
        <v>25.998339099999995</v>
      </c>
      <c r="R234" s="11">
        <f t="shared" si="31"/>
        <v>7.5935168893106972</v>
      </c>
      <c r="S234" s="35">
        <f t="shared" si="32"/>
        <v>9.2236231736405188</v>
      </c>
      <c r="AF234" s="34"/>
    </row>
    <row r="235" spans="7:32" ht="18.5" x14ac:dyDescent="0.45">
      <c r="G235" s="59">
        <v>2010</v>
      </c>
      <c r="H235" s="59">
        <v>8</v>
      </c>
      <c r="I235" s="46">
        <f t="shared" si="35"/>
        <v>20</v>
      </c>
      <c r="J235" s="46">
        <f t="shared" si="35"/>
        <v>232</v>
      </c>
      <c r="K235" s="121">
        <v>36.6</v>
      </c>
      <c r="L235" s="121">
        <v>27.6</v>
      </c>
      <c r="M235" s="54">
        <f t="shared" si="28"/>
        <v>32.1</v>
      </c>
      <c r="N235" s="36">
        <v>50</v>
      </c>
      <c r="O235" s="55">
        <f t="shared" si="29"/>
        <v>53.485435833333327</v>
      </c>
      <c r="P235" s="56">
        <f t="shared" si="30"/>
        <v>38.509513799999993</v>
      </c>
      <c r="Q235" s="122">
        <v>25.673009199999996</v>
      </c>
      <c r="R235" s="11">
        <f t="shared" si="31"/>
        <v>7.5135527280041998</v>
      </c>
      <c r="S235" s="35">
        <f t="shared" si="32"/>
        <v>8.5776170238598723</v>
      </c>
      <c r="AF235" s="34"/>
    </row>
    <row r="236" spans="7:32" ht="18.5" x14ac:dyDescent="0.45">
      <c r="G236" s="59">
        <v>2010</v>
      </c>
      <c r="H236" s="59">
        <v>8</v>
      </c>
      <c r="I236" s="46">
        <f t="shared" si="35"/>
        <v>21</v>
      </c>
      <c r="J236" s="46">
        <f t="shared" si="35"/>
        <v>233</v>
      </c>
      <c r="K236" s="121">
        <v>36.6</v>
      </c>
      <c r="L236" s="121">
        <v>27.2</v>
      </c>
      <c r="M236" s="54">
        <f t="shared" si="28"/>
        <v>31.9</v>
      </c>
      <c r="N236" s="36">
        <v>51.5</v>
      </c>
      <c r="O236" s="55">
        <f t="shared" si="29"/>
        <v>41.479875874946778</v>
      </c>
      <c r="P236" s="56">
        <f t="shared" si="30"/>
        <v>31.192866657959986</v>
      </c>
      <c r="Q236" s="122">
        <v>20.347982599999998</v>
      </c>
      <c r="R236" s="11">
        <f t="shared" si="31"/>
        <v>5.9312436220653</v>
      </c>
      <c r="S236" s="35">
        <f t="shared" si="32"/>
        <v>7.0177882383916064</v>
      </c>
      <c r="AF236" s="34"/>
    </row>
    <row r="237" spans="7:32" ht="18.5" x14ac:dyDescent="0.45">
      <c r="G237" s="59">
        <v>2010</v>
      </c>
      <c r="H237" s="59">
        <v>8</v>
      </c>
      <c r="I237" s="46">
        <f t="shared" si="35"/>
        <v>22</v>
      </c>
      <c r="J237" s="46">
        <f t="shared" si="35"/>
        <v>234</v>
      </c>
      <c r="K237" s="121">
        <v>37.5</v>
      </c>
      <c r="L237" s="121">
        <v>24.4</v>
      </c>
      <c r="M237" s="54">
        <f t="shared" si="28"/>
        <v>30.95</v>
      </c>
      <c r="N237" s="36">
        <v>22.5</v>
      </c>
      <c r="O237" s="55">
        <f t="shared" si="29"/>
        <v>42.994812261774314</v>
      </c>
      <c r="P237" s="56">
        <f t="shared" si="30"/>
        <v>45.058563250339482</v>
      </c>
      <c r="Q237" s="122">
        <v>24.898414199999998</v>
      </c>
      <c r="R237" s="11">
        <f t="shared" si="31"/>
        <v>7.1189234650462474</v>
      </c>
      <c r="S237" s="35">
        <f t="shared" si="32"/>
        <v>13.712349381400514</v>
      </c>
      <c r="AF237" s="34"/>
    </row>
    <row r="238" spans="7:32" ht="18.5" x14ac:dyDescent="0.45">
      <c r="G238" s="59">
        <v>2010</v>
      </c>
      <c r="H238" s="59">
        <v>8</v>
      </c>
      <c r="I238" s="46">
        <f t="shared" si="35"/>
        <v>23</v>
      </c>
      <c r="J238" s="46">
        <f t="shared" si="35"/>
        <v>235</v>
      </c>
      <c r="K238" s="121">
        <v>36.6</v>
      </c>
      <c r="L238" s="121">
        <v>27.5</v>
      </c>
      <c r="M238" s="54">
        <f t="shared" si="28"/>
        <v>32.049999999999997</v>
      </c>
      <c r="N238" s="36">
        <v>23</v>
      </c>
      <c r="O238" s="55">
        <f t="shared" si="29"/>
        <v>50.616050687356086</v>
      </c>
      <c r="P238" s="56">
        <f t="shared" si="30"/>
        <v>36.848484900395235</v>
      </c>
      <c r="Q238" s="122">
        <v>24.430307599999999</v>
      </c>
      <c r="R238" s="11">
        <f t="shared" si="31"/>
        <v>7.1426951405888985</v>
      </c>
      <c r="S238" s="35">
        <f t="shared" si="32"/>
        <v>11.394173894824368</v>
      </c>
      <c r="AF238" s="34"/>
    </row>
    <row r="239" spans="7:32" ht="18.5" x14ac:dyDescent="0.45">
      <c r="G239" s="59">
        <v>2010</v>
      </c>
      <c r="H239" s="59">
        <v>8</v>
      </c>
      <c r="I239" s="46">
        <f t="shared" si="35"/>
        <v>24</v>
      </c>
      <c r="J239" s="46">
        <f t="shared" si="35"/>
        <v>236</v>
      </c>
      <c r="K239" s="121">
        <v>36.6</v>
      </c>
      <c r="L239" s="121">
        <v>28.8</v>
      </c>
      <c r="M239" s="54">
        <f t="shared" si="28"/>
        <v>32.700000000000003</v>
      </c>
      <c r="N239" s="36">
        <v>32</v>
      </c>
      <c r="O239" s="55">
        <f t="shared" si="29"/>
        <v>55.632936616314609</v>
      </c>
      <c r="P239" s="56">
        <f t="shared" si="30"/>
        <v>34.71495244858032</v>
      </c>
      <c r="Q239" s="122">
        <v>24.859893799999998</v>
      </c>
      <c r="R239" s="11">
        <f t="shared" si="31"/>
        <v>7.3630654954184989</v>
      </c>
      <c r="S239" s="35">
        <f t="shared" si="32"/>
        <v>9.8329076554270056</v>
      </c>
      <c r="AF239" s="34"/>
    </row>
    <row r="240" spans="7:32" ht="18.5" x14ac:dyDescent="0.45">
      <c r="G240" s="59">
        <v>2010</v>
      </c>
      <c r="H240" s="59">
        <v>8</v>
      </c>
      <c r="I240" s="46">
        <f t="shared" si="35"/>
        <v>25</v>
      </c>
      <c r="J240" s="46">
        <f t="shared" si="35"/>
        <v>237</v>
      </c>
      <c r="K240" s="121">
        <v>36.6</v>
      </c>
      <c r="L240" s="121">
        <v>27</v>
      </c>
      <c r="M240" s="54">
        <f t="shared" si="28"/>
        <v>31.8</v>
      </c>
      <c r="N240" s="36">
        <v>31.5</v>
      </c>
      <c r="O240" s="55">
        <f t="shared" si="29"/>
        <v>50.454283163611336</v>
      </c>
      <c r="P240" s="56">
        <f t="shared" si="30"/>
        <v>38.748889469653513</v>
      </c>
      <c r="Q240" s="122">
        <v>25.0123006</v>
      </c>
      <c r="R240" s="11">
        <f t="shared" si="31"/>
        <v>7.2761782937423991</v>
      </c>
      <c r="S240" s="35">
        <f t="shared" si="32"/>
        <v>10.875822605823631</v>
      </c>
      <c r="AF240" s="34"/>
    </row>
    <row r="241" spans="7:32" ht="18.5" x14ac:dyDescent="0.45">
      <c r="G241" s="59">
        <v>2010</v>
      </c>
      <c r="H241" s="59">
        <v>8</v>
      </c>
      <c r="I241" s="46">
        <f t="shared" si="35"/>
        <v>26</v>
      </c>
      <c r="J241" s="46">
        <f t="shared" si="35"/>
        <v>238</v>
      </c>
      <c r="K241" s="121">
        <v>35.799999999999997</v>
      </c>
      <c r="L241" s="121">
        <v>26.8</v>
      </c>
      <c r="M241" s="54">
        <f t="shared" si="28"/>
        <v>31.299999999999997</v>
      </c>
      <c r="N241" s="36">
        <v>27.5</v>
      </c>
      <c r="O241" s="55">
        <f t="shared" si="29"/>
        <v>26.270808125000006</v>
      </c>
      <c r="P241" s="56">
        <f t="shared" si="30"/>
        <v>18.914981849999997</v>
      </c>
      <c r="Q241" s="122">
        <v>12.6099879</v>
      </c>
      <c r="R241" s="11">
        <f t="shared" si="31"/>
        <v>3.6313171305448493</v>
      </c>
      <c r="S241" s="35">
        <f t="shared" si="32"/>
        <v>5.8168925786411201</v>
      </c>
      <c r="AF241" s="34"/>
    </row>
    <row r="242" spans="7:32" ht="18.5" x14ac:dyDescent="0.45">
      <c r="G242" s="59">
        <v>2010</v>
      </c>
      <c r="H242" s="59">
        <v>8</v>
      </c>
      <c r="I242" s="46">
        <f t="shared" si="35"/>
        <v>27</v>
      </c>
      <c r="J242" s="46">
        <f t="shared" si="35"/>
        <v>239</v>
      </c>
      <c r="K242" s="121">
        <v>33.4</v>
      </c>
      <c r="L242" s="121">
        <v>23.9</v>
      </c>
      <c r="M242" s="54">
        <f t="shared" si="28"/>
        <v>28.65</v>
      </c>
      <c r="N242" s="36">
        <v>30.5</v>
      </c>
      <c r="O242" s="55">
        <f t="shared" si="29"/>
        <v>38.618813140282541</v>
      </c>
      <c r="P242" s="56">
        <f t="shared" si="30"/>
        <v>29.350297986614731</v>
      </c>
      <c r="Q242" s="122">
        <v>19.044988199999999</v>
      </c>
      <c r="R242" s="11">
        <f t="shared" si="31"/>
        <v>5.1884118515848492</v>
      </c>
      <c r="S242" s="35">
        <f t="shared" si="32"/>
        <v>8.1792544879223108</v>
      </c>
      <c r="AF242" s="34"/>
    </row>
    <row r="243" spans="7:32" ht="18.5" x14ac:dyDescent="0.45">
      <c r="G243" s="59">
        <v>2010</v>
      </c>
      <c r="H243" s="59">
        <v>8</v>
      </c>
      <c r="I243" s="46">
        <f t="shared" si="35"/>
        <v>28</v>
      </c>
      <c r="J243" s="46">
        <f t="shared" si="35"/>
        <v>240</v>
      </c>
      <c r="K243" s="121">
        <v>35.9</v>
      </c>
      <c r="L243" s="121">
        <v>24.7</v>
      </c>
      <c r="M243" s="54">
        <f t="shared" si="28"/>
        <v>30.299999999999997</v>
      </c>
      <c r="N243" s="36">
        <v>25</v>
      </c>
      <c r="O243" s="55">
        <f t="shared" si="29"/>
        <v>39.8187798504715</v>
      </c>
      <c r="P243" s="56">
        <f t="shared" si="30"/>
        <v>35.677626746022462</v>
      </c>
      <c r="Q243" s="122">
        <v>21.321460099999999</v>
      </c>
      <c r="R243" s="11">
        <f t="shared" si="31"/>
        <v>6.0149224837006479</v>
      </c>
      <c r="S243" s="35">
        <f t="shared" si="32"/>
        <v>10.627995967332685</v>
      </c>
      <c r="AF243" s="34"/>
    </row>
    <row r="244" spans="7:32" ht="18.5" x14ac:dyDescent="0.45">
      <c r="G244" s="59">
        <v>2010</v>
      </c>
      <c r="H244" s="59">
        <v>8</v>
      </c>
      <c r="I244" s="46">
        <f t="shared" si="35"/>
        <v>29</v>
      </c>
      <c r="J244" s="46">
        <f t="shared" si="35"/>
        <v>241</v>
      </c>
      <c r="K244" s="121">
        <v>36.299999999999997</v>
      </c>
      <c r="L244" s="121">
        <v>28.4</v>
      </c>
      <c r="M244" s="54">
        <f t="shared" si="28"/>
        <v>32.349999999999994</v>
      </c>
      <c r="N244" s="36">
        <v>22.5</v>
      </c>
      <c r="O244" s="55">
        <f t="shared" si="29"/>
        <v>46.88729237430703</v>
      </c>
      <c r="P244" s="56">
        <f t="shared" si="30"/>
        <v>29.632768780562039</v>
      </c>
      <c r="Q244" s="122">
        <v>21.085732</v>
      </c>
      <c r="R244" s="11">
        <f t="shared" si="31"/>
        <v>6.2019410817269982</v>
      </c>
      <c r="S244" s="35">
        <f t="shared" si="32"/>
        <v>9.3582287538986186</v>
      </c>
      <c r="AF244" s="34"/>
    </row>
    <row r="245" spans="7:32" ht="18.5" x14ac:dyDescent="0.45">
      <c r="G245" s="59">
        <v>2010</v>
      </c>
      <c r="H245" s="59">
        <v>8</v>
      </c>
      <c r="I245" s="46">
        <f t="shared" si="35"/>
        <v>30</v>
      </c>
      <c r="J245" s="46">
        <f t="shared" si="35"/>
        <v>242</v>
      </c>
      <c r="K245" s="121">
        <v>35</v>
      </c>
      <c r="L245" s="121">
        <v>28.4</v>
      </c>
      <c r="M245" s="54">
        <f t="shared" si="28"/>
        <v>31.7</v>
      </c>
      <c r="N245" s="36">
        <v>22</v>
      </c>
      <c r="O245" s="55">
        <f t="shared" si="29"/>
        <v>53.225805191769396</v>
      </c>
      <c r="P245" s="56">
        <f t="shared" si="30"/>
        <v>28.103225141254249</v>
      </c>
      <c r="Q245" s="122">
        <v>21.878331099999997</v>
      </c>
      <c r="R245" s="11">
        <f t="shared" si="31"/>
        <v>6.3516623891242485</v>
      </c>
      <c r="S245" s="35">
        <f t="shared" si="32"/>
        <v>8.8949111958960945</v>
      </c>
      <c r="AF245" s="34"/>
    </row>
    <row r="246" spans="7:32" ht="18.5" x14ac:dyDescent="0.45">
      <c r="G246" s="59">
        <v>2010</v>
      </c>
      <c r="H246" s="60">
        <v>8</v>
      </c>
      <c r="I246" s="60">
        <f t="shared" si="35"/>
        <v>31</v>
      </c>
      <c r="J246" s="46">
        <f t="shared" si="35"/>
        <v>243</v>
      </c>
      <c r="K246" s="121">
        <v>35.9</v>
      </c>
      <c r="L246" s="121">
        <v>28.1</v>
      </c>
      <c r="M246" s="54">
        <f t="shared" si="28"/>
        <v>32</v>
      </c>
      <c r="N246" s="36">
        <v>26.5</v>
      </c>
      <c r="O246" s="55">
        <f t="shared" si="29"/>
        <v>45.497498960460625</v>
      </c>
      <c r="P246" s="56">
        <f t="shared" si="30"/>
        <v>28.390439351327419</v>
      </c>
      <c r="Q246" s="122">
        <v>20.330815899999997</v>
      </c>
      <c r="R246" s="49">
        <f t="shared" si="31"/>
        <v>5.9381637156242988</v>
      </c>
      <c r="S246" s="48">
        <f t="shared" si="32"/>
        <v>8.5930751085541655</v>
      </c>
      <c r="AF246" s="34"/>
    </row>
    <row r="247" spans="7:32" ht="18.5" x14ac:dyDescent="0.45">
      <c r="G247" s="59">
        <v>2010</v>
      </c>
      <c r="H247" s="59">
        <v>9</v>
      </c>
      <c r="I247" s="46">
        <v>1</v>
      </c>
      <c r="J247" s="46">
        <f t="shared" si="35"/>
        <v>244</v>
      </c>
      <c r="K247" s="121">
        <v>36.299999999999997</v>
      </c>
      <c r="L247" s="121">
        <v>28.7</v>
      </c>
      <c r="M247" s="54">
        <f t="shared" si="28"/>
        <v>32.5</v>
      </c>
      <c r="N247" s="36">
        <v>28</v>
      </c>
      <c r="O247" s="55">
        <f t="shared" si="29"/>
        <v>46.41690294573128</v>
      </c>
      <c r="P247" s="56">
        <f t="shared" si="30"/>
        <v>28.221476991004611</v>
      </c>
      <c r="Q247" s="122">
        <v>20.474011300000001</v>
      </c>
      <c r="R247" s="11">
        <f t="shared" si="31"/>
        <v>6.0400278366073499</v>
      </c>
      <c r="S247" s="35">
        <f t="shared" si="32"/>
        <v>8.4498369993871201</v>
      </c>
      <c r="AF247" s="34"/>
    </row>
    <row r="248" spans="7:32" ht="18.5" x14ac:dyDescent="0.45">
      <c r="G248" s="59">
        <v>2010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21">
        <v>35.5</v>
      </c>
      <c r="L248" s="121">
        <v>27</v>
      </c>
      <c r="M248" s="54">
        <f t="shared" si="28"/>
        <v>31.25</v>
      </c>
      <c r="N248" s="36">
        <v>35</v>
      </c>
      <c r="O248" s="55">
        <f t="shared" si="29"/>
        <v>34.661874663838596</v>
      </c>
      <c r="P248" s="56">
        <f t="shared" si="30"/>
        <v>23.570074771410248</v>
      </c>
      <c r="Q248" s="122">
        <v>16.1689379</v>
      </c>
      <c r="R248" s="11">
        <f t="shared" si="31"/>
        <v>4.6514517594306746</v>
      </c>
      <c r="S248" s="35">
        <f t="shared" si="32"/>
        <v>6.5264765465893815</v>
      </c>
      <c r="AF248" s="34"/>
    </row>
    <row r="249" spans="7:32" ht="18.5" x14ac:dyDescent="0.45">
      <c r="G249" s="59">
        <v>2010</v>
      </c>
      <c r="H249" s="59">
        <v>9</v>
      </c>
      <c r="I249" s="46">
        <f t="shared" si="36"/>
        <v>3</v>
      </c>
      <c r="J249" s="46">
        <f t="shared" si="36"/>
        <v>246</v>
      </c>
      <c r="K249" s="121">
        <v>32.9</v>
      </c>
      <c r="L249" s="121">
        <v>26.5</v>
      </c>
      <c r="M249" s="54">
        <f t="shared" si="28"/>
        <v>29.7</v>
      </c>
      <c r="N249" s="36">
        <v>23</v>
      </c>
      <c r="O249" s="55">
        <f t="shared" si="29"/>
        <v>53.857625891848947</v>
      </c>
      <c r="P249" s="56">
        <f t="shared" si="30"/>
        <v>27.575104456626654</v>
      </c>
      <c r="Q249" s="122">
        <v>21.800034199999999</v>
      </c>
      <c r="R249" s="11">
        <f t="shared" si="31"/>
        <v>6.0732170276924995</v>
      </c>
      <c r="S249" s="35">
        <f t="shared" si="32"/>
        <v>8.4670124074847148</v>
      </c>
      <c r="AF249" s="34"/>
    </row>
    <row r="250" spans="7:32" ht="18.5" x14ac:dyDescent="0.45">
      <c r="G250" s="59">
        <v>2010</v>
      </c>
      <c r="H250" s="59">
        <v>9</v>
      </c>
      <c r="I250" s="46">
        <f t="shared" si="36"/>
        <v>4</v>
      </c>
      <c r="J250" s="46">
        <f t="shared" si="36"/>
        <v>247</v>
      </c>
      <c r="K250" s="121">
        <v>33.9</v>
      </c>
      <c r="L250" s="121">
        <v>25.2</v>
      </c>
      <c r="M250" s="54">
        <f t="shared" si="28"/>
        <v>29.549999999999997</v>
      </c>
      <c r="N250" s="36">
        <v>29.5</v>
      </c>
      <c r="O250" s="55">
        <f t="shared" si="29"/>
        <v>43.955620881666107</v>
      </c>
      <c r="P250" s="56">
        <f t="shared" si="30"/>
        <v>30.593112133639607</v>
      </c>
      <c r="Q250" s="122">
        <v>20.744072799999998</v>
      </c>
      <c r="R250" s="11">
        <f t="shared" si="31"/>
        <v>5.7607897831241983</v>
      </c>
      <c r="S250" s="35">
        <f t="shared" si="32"/>
        <v>8.6885121716750398</v>
      </c>
      <c r="AF250" s="34"/>
    </row>
    <row r="251" spans="7:32" ht="18.5" x14ac:dyDescent="0.45">
      <c r="G251" s="59">
        <v>2010</v>
      </c>
      <c r="H251" s="59">
        <v>9</v>
      </c>
      <c r="I251" s="46">
        <f t="shared" si="36"/>
        <v>5</v>
      </c>
      <c r="J251" s="46">
        <f t="shared" si="36"/>
        <v>248</v>
      </c>
      <c r="K251" s="121">
        <v>36.1</v>
      </c>
      <c r="L251" s="121">
        <v>27.9</v>
      </c>
      <c r="M251" s="54">
        <f t="shared" si="28"/>
        <v>32</v>
      </c>
      <c r="N251" s="36">
        <v>28.5</v>
      </c>
      <c r="O251" s="55">
        <f t="shared" si="29"/>
        <v>39.599051768723491</v>
      </c>
      <c r="P251" s="56">
        <f t="shared" si="30"/>
        <v>25.976977960282621</v>
      </c>
      <c r="Q251" s="122">
        <v>18.143108399999999</v>
      </c>
      <c r="R251" s="11">
        <f t="shared" si="31"/>
        <v>5.299184672146799</v>
      </c>
      <c r="S251" s="35">
        <f t="shared" si="32"/>
        <v>7.743414758355418</v>
      </c>
      <c r="AF251" s="34"/>
    </row>
    <row r="252" spans="7:32" ht="18.5" x14ac:dyDescent="0.45">
      <c r="G252" s="59">
        <v>2010</v>
      </c>
      <c r="H252" s="59">
        <v>9</v>
      </c>
      <c r="I252" s="46">
        <f t="shared" si="36"/>
        <v>6</v>
      </c>
      <c r="J252" s="46">
        <f t="shared" si="36"/>
        <v>249</v>
      </c>
      <c r="K252" s="121">
        <v>34</v>
      </c>
      <c r="L252" s="121">
        <v>26.3</v>
      </c>
      <c r="M252" s="54">
        <f t="shared" si="28"/>
        <v>30.15</v>
      </c>
      <c r="N252" s="36">
        <v>23.5</v>
      </c>
      <c r="O252" s="55">
        <f t="shared" si="29"/>
        <v>44.860244615083666</v>
      </c>
      <c r="P252" s="56">
        <f t="shared" si="30"/>
        <v>27.633910682891539</v>
      </c>
      <c r="Q252" s="122">
        <v>19.9171403</v>
      </c>
      <c r="R252" s="11">
        <f t="shared" si="31"/>
        <v>5.6012326358630249</v>
      </c>
      <c r="S252" s="35">
        <f t="shared" si="32"/>
        <v>8.4825509446520542</v>
      </c>
      <c r="AF252" s="34"/>
    </row>
    <row r="253" spans="7:32" ht="18.5" x14ac:dyDescent="0.45">
      <c r="G253" s="59">
        <v>2010</v>
      </c>
      <c r="H253" s="59">
        <v>9</v>
      </c>
      <c r="I253" s="46">
        <f t="shared" si="36"/>
        <v>7</v>
      </c>
      <c r="J253" s="46">
        <f t="shared" si="36"/>
        <v>250</v>
      </c>
      <c r="K253" s="121">
        <v>33.1</v>
      </c>
      <c r="L253" s="121">
        <v>23.9</v>
      </c>
      <c r="M253" s="54">
        <f t="shared" si="28"/>
        <v>28.5</v>
      </c>
      <c r="N253" s="36">
        <v>18</v>
      </c>
      <c r="O253" s="55">
        <f t="shared" si="29"/>
        <v>31.675302284362175</v>
      </c>
      <c r="P253" s="56">
        <f t="shared" si="30"/>
        <v>23.313022481290567</v>
      </c>
      <c r="Q253" s="122">
        <v>15.372151799999999</v>
      </c>
      <c r="R253" s="11">
        <f t="shared" si="31"/>
        <v>4.1743001352140992</v>
      </c>
      <c r="S253" s="35">
        <f t="shared" si="32"/>
        <v>7.5180432740442091</v>
      </c>
      <c r="AF253" s="34"/>
    </row>
    <row r="254" spans="7:32" ht="18.5" x14ac:dyDescent="0.45">
      <c r="G254" s="59">
        <v>2010</v>
      </c>
      <c r="H254" s="59">
        <v>9</v>
      </c>
      <c r="I254" s="46">
        <f t="shared" si="36"/>
        <v>8</v>
      </c>
      <c r="J254" s="46">
        <f t="shared" si="36"/>
        <v>251</v>
      </c>
      <c r="K254" s="121">
        <v>32.6</v>
      </c>
      <c r="L254" s="121">
        <v>25.1</v>
      </c>
      <c r="M254" s="54">
        <f t="shared" si="28"/>
        <v>28.85</v>
      </c>
      <c r="N254" s="36">
        <v>15.5</v>
      </c>
      <c r="O254" s="55">
        <f t="shared" si="29"/>
        <v>35.700215569112409</v>
      </c>
      <c r="P254" s="56">
        <f t="shared" si="30"/>
        <v>21.420129341467444</v>
      </c>
      <c r="Q254" s="122">
        <v>15.6430507</v>
      </c>
      <c r="R254" s="11">
        <f t="shared" si="31"/>
        <v>4.279973868384074</v>
      </c>
      <c r="S254" s="35">
        <f t="shared" si="32"/>
        <v>7.1583212133851672</v>
      </c>
      <c r="AF254" s="34"/>
    </row>
    <row r="255" spans="7:32" ht="18.5" x14ac:dyDescent="0.45">
      <c r="G255" s="59">
        <v>2010</v>
      </c>
      <c r="H255" s="59">
        <v>9</v>
      </c>
      <c r="I255" s="46">
        <f t="shared" si="36"/>
        <v>9</v>
      </c>
      <c r="J255" s="46">
        <f t="shared" si="36"/>
        <v>252</v>
      </c>
      <c r="K255" s="121">
        <v>33.4</v>
      </c>
      <c r="L255" s="121">
        <v>24.4</v>
      </c>
      <c r="M255" s="54">
        <f t="shared" si="28"/>
        <v>28.9</v>
      </c>
      <c r="N255" s="36">
        <v>25</v>
      </c>
      <c r="O255" s="55">
        <f t="shared" si="29"/>
        <v>41.201824583333334</v>
      </c>
      <c r="P255" s="56">
        <f t="shared" si="30"/>
        <v>29.665313699999999</v>
      </c>
      <c r="Q255" s="122">
        <v>19.776875799999999</v>
      </c>
      <c r="R255" s="11">
        <f t="shared" si="31"/>
        <v>5.4167972856789</v>
      </c>
      <c r="S255" s="35">
        <f t="shared" si="32"/>
        <v>8.7950231912263259</v>
      </c>
      <c r="AF255" s="34"/>
    </row>
    <row r="256" spans="7:32" ht="18.5" x14ac:dyDescent="0.45">
      <c r="G256" s="59">
        <v>2010</v>
      </c>
      <c r="H256" s="59">
        <v>9</v>
      </c>
      <c r="I256" s="46">
        <f t="shared" si="36"/>
        <v>10</v>
      </c>
      <c r="J256" s="46">
        <f t="shared" si="36"/>
        <v>253</v>
      </c>
      <c r="K256" s="121">
        <v>34.700000000000003</v>
      </c>
      <c r="L256" s="121">
        <v>25.5</v>
      </c>
      <c r="M256" s="54">
        <f t="shared" si="28"/>
        <v>30.1</v>
      </c>
      <c r="N256" s="36">
        <v>29</v>
      </c>
      <c r="O256" s="55">
        <f t="shared" si="29"/>
        <v>38.010535292862244</v>
      </c>
      <c r="P256" s="56">
        <f t="shared" si="30"/>
        <v>27.97575397554662</v>
      </c>
      <c r="Q256" s="122">
        <v>18.446665899999999</v>
      </c>
      <c r="R256" s="11">
        <f t="shared" si="31"/>
        <v>5.1822864146176499</v>
      </c>
      <c r="S256" s="35">
        <f t="shared" si="32"/>
        <v>8.0866211851346605</v>
      </c>
      <c r="AF256" s="34"/>
    </row>
    <row r="257" spans="7:32" ht="18.5" x14ac:dyDescent="0.45">
      <c r="G257" s="59">
        <v>2010</v>
      </c>
      <c r="H257" s="59">
        <v>9</v>
      </c>
      <c r="I257" s="46">
        <f t="shared" si="36"/>
        <v>11</v>
      </c>
      <c r="J257" s="46">
        <f t="shared" si="36"/>
        <v>254</v>
      </c>
      <c r="K257" s="121">
        <v>33.4</v>
      </c>
      <c r="L257" s="121">
        <v>26.7</v>
      </c>
      <c r="M257" s="54">
        <f t="shared" si="28"/>
        <v>30.049999999999997</v>
      </c>
      <c r="N257" s="36">
        <v>29.5</v>
      </c>
      <c r="O257" s="55">
        <f t="shared" si="29"/>
        <v>35.545292401950221</v>
      </c>
      <c r="P257" s="56">
        <f t="shared" si="30"/>
        <v>19.052276727445314</v>
      </c>
      <c r="Q257" s="122">
        <v>14.721073299999999</v>
      </c>
      <c r="R257" s="11">
        <f t="shared" si="31"/>
        <v>4.1313256911803231</v>
      </c>
      <c r="S257" s="35">
        <f t="shared" si="32"/>
        <v>5.6521498450400411</v>
      </c>
      <c r="AF257" s="34"/>
    </row>
    <row r="258" spans="7:32" ht="18.5" x14ac:dyDescent="0.45">
      <c r="G258" s="59">
        <v>2010</v>
      </c>
      <c r="H258" s="59">
        <v>9</v>
      </c>
      <c r="I258" s="46">
        <f t="shared" si="36"/>
        <v>12</v>
      </c>
      <c r="J258" s="46">
        <f t="shared" si="36"/>
        <v>255</v>
      </c>
      <c r="K258" s="121">
        <v>33.299999999999997</v>
      </c>
      <c r="L258" s="121">
        <v>26.9</v>
      </c>
      <c r="M258" s="54">
        <f t="shared" si="28"/>
        <v>30.099999999999998</v>
      </c>
      <c r="N258" s="36">
        <v>30.5</v>
      </c>
      <c r="O258" s="55">
        <f t="shared" si="29"/>
        <v>22.448780338510847</v>
      </c>
      <c r="P258" s="56">
        <f t="shared" si="30"/>
        <v>11.493775533317551</v>
      </c>
      <c r="Q258" s="122">
        <v>9.0866273999999994</v>
      </c>
      <c r="R258" s="11">
        <f t="shared" si="31"/>
        <v>2.5527380386778993</v>
      </c>
      <c r="S258" s="35">
        <f t="shared" si="32"/>
        <v>3.593330297869513</v>
      </c>
      <c r="AF258" s="34"/>
    </row>
    <row r="259" spans="7:32" ht="18.5" x14ac:dyDescent="0.45">
      <c r="G259" s="59">
        <v>2010</v>
      </c>
      <c r="H259" s="59">
        <v>9</v>
      </c>
      <c r="I259" s="46">
        <f t="shared" si="36"/>
        <v>13</v>
      </c>
      <c r="J259" s="46">
        <f t="shared" si="36"/>
        <v>256</v>
      </c>
      <c r="K259" s="121">
        <v>30.1</v>
      </c>
      <c r="L259" s="121">
        <v>22.8</v>
      </c>
      <c r="M259" s="54">
        <f t="shared" si="28"/>
        <v>26.450000000000003</v>
      </c>
      <c r="N259" s="36">
        <v>28.5</v>
      </c>
      <c r="O259" s="55">
        <f t="shared" si="29"/>
        <v>38.366158669021608</v>
      </c>
      <c r="P259" s="56">
        <f t="shared" si="30"/>
        <v>22.405836662708623</v>
      </c>
      <c r="Q259" s="122">
        <v>16.5855444</v>
      </c>
      <c r="R259" s="11">
        <f t="shared" si="31"/>
        <v>4.3043841423405</v>
      </c>
      <c r="S259" s="35">
        <f t="shared" si="32"/>
        <v>6.3340015728081891</v>
      </c>
      <c r="AF259" s="34"/>
    </row>
    <row r="260" spans="7:32" ht="18.5" x14ac:dyDescent="0.45">
      <c r="G260" s="59">
        <v>2010</v>
      </c>
      <c r="H260" s="59">
        <v>9</v>
      </c>
      <c r="I260" s="46">
        <f t="shared" si="36"/>
        <v>14</v>
      </c>
      <c r="J260" s="46">
        <f t="shared" si="36"/>
        <v>257</v>
      </c>
      <c r="K260" s="121">
        <v>28.4</v>
      </c>
      <c r="L260" s="121">
        <v>18.3</v>
      </c>
      <c r="M260" s="54">
        <f t="shared" si="28"/>
        <v>23.35</v>
      </c>
      <c r="N260" s="36">
        <v>20</v>
      </c>
      <c r="O260" s="55">
        <f t="shared" si="29"/>
        <v>30.652695030811621</v>
      </c>
      <c r="P260" s="56">
        <f t="shared" si="30"/>
        <v>24.767377584895783</v>
      </c>
      <c r="Q260" s="122">
        <v>15.586526199999998</v>
      </c>
      <c r="R260" s="11">
        <f t="shared" si="31"/>
        <v>3.7617262691074504</v>
      </c>
      <c r="S260" s="35">
        <f t="shared" si="32"/>
        <v>7.2418374985385787</v>
      </c>
      <c r="AF260" s="34"/>
    </row>
    <row r="261" spans="7:32" ht="18.5" x14ac:dyDescent="0.45">
      <c r="G261" s="59">
        <v>2010</v>
      </c>
      <c r="H261" s="59">
        <v>9</v>
      </c>
      <c r="I261" s="46">
        <f t="shared" si="36"/>
        <v>15</v>
      </c>
      <c r="J261" s="46">
        <f t="shared" si="36"/>
        <v>258</v>
      </c>
      <c r="K261" s="121">
        <v>30.9</v>
      </c>
      <c r="L261" s="121">
        <v>21.5</v>
      </c>
      <c r="M261" s="54">
        <f t="shared" ref="M261:M324" si="37">(K261+L261)/2</f>
        <v>26.2</v>
      </c>
      <c r="N261" s="36">
        <v>32</v>
      </c>
      <c r="O261" s="55">
        <f t="shared" ref="O261:O324" si="38">((Q261)/(0.16*(K261-(L261))^0.5))</f>
        <v>21.819654036527009</v>
      </c>
      <c r="P261" s="56">
        <f t="shared" ref="P261:P324" si="39">0.16*((K261-L261)^1/2)*O261</f>
        <v>16.40837983546831</v>
      </c>
      <c r="Q261" s="122">
        <v>10.7036468</v>
      </c>
      <c r="R261" s="11">
        <f t="shared" ref="R261:R324" si="40">0.0023*0.408*O261*(K261-L261)^0.5*(M261+17.8)</f>
        <v>2.7621830932079998</v>
      </c>
      <c r="S261" s="35">
        <f t="shared" ref="S261:S324" si="41">0.31*(IF(N261&gt;50,1,(1+(50-N261)/70)))*(P261+2.09)*((M261/(M261+15)))</f>
        <v>4.5844167857431612</v>
      </c>
      <c r="AF261" s="34"/>
    </row>
    <row r="262" spans="7:32" ht="18.5" x14ac:dyDescent="0.45">
      <c r="G262" s="59">
        <v>2010</v>
      </c>
      <c r="H262" s="59">
        <v>9</v>
      </c>
      <c r="I262" s="46">
        <f t="shared" si="36"/>
        <v>16</v>
      </c>
      <c r="J262" s="46">
        <f t="shared" si="36"/>
        <v>259</v>
      </c>
      <c r="K262" s="121">
        <v>31.6</v>
      </c>
      <c r="L262" s="121">
        <v>24</v>
      </c>
      <c r="M262" s="54">
        <f t="shared" si="37"/>
        <v>27.8</v>
      </c>
      <c r="N262" s="36">
        <v>33</v>
      </c>
      <c r="O262" s="55">
        <f t="shared" si="38"/>
        <v>34.086271045998153</v>
      </c>
      <c r="P262" s="56">
        <f t="shared" si="39"/>
        <v>20.724452795966879</v>
      </c>
      <c r="Q262" s="122">
        <v>15.035098299999998</v>
      </c>
      <c r="R262" s="11">
        <f t="shared" si="40"/>
        <v>4.0210468297451998</v>
      </c>
      <c r="S262" s="35">
        <f t="shared" si="41"/>
        <v>5.7094462666958954</v>
      </c>
      <c r="AF262" s="34"/>
    </row>
    <row r="263" spans="7:32" ht="18.5" x14ac:dyDescent="0.45">
      <c r="G263" s="59">
        <v>2010</v>
      </c>
      <c r="H263" s="59">
        <v>9</v>
      </c>
      <c r="I263" s="46">
        <f t="shared" si="36"/>
        <v>17</v>
      </c>
      <c r="J263" s="46">
        <f t="shared" si="36"/>
        <v>260</v>
      </c>
      <c r="K263" s="121">
        <v>33.1</v>
      </c>
      <c r="L263" s="121">
        <v>24.3</v>
      </c>
      <c r="M263" s="54">
        <f t="shared" si="37"/>
        <v>28.700000000000003</v>
      </c>
      <c r="N263" s="36">
        <v>26</v>
      </c>
      <c r="O263" s="55">
        <f t="shared" si="38"/>
        <v>29.937469658319309</v>
      </c>
      <c r="P263" s="56">
        <f t="shared" si="39"/>
        <v>21.075978639456796</v>
      </c>
      <c r="Q263" s="122">
        <v>14.209421899999999</v>
      </c>
      <c r="R263" s="11">
        <f t="shared" si="40"/>
        <v>3.8752290641227494</v>
      </c>
      <c r="S263" s="35">
        <f t="shared" si="41"/>
        <v>6.3334831395205065</v>
      </c>
      <c r="AF263" s="34"/>
    </row>
    <row r="264" spans="7:32" ht="18.5" x14ac:dyDescent="0.45">
      <c r="G264" s="59">
        <v>2010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21">
        <v>32.200000000000003</v>
      </c>
      <c r="L264" s="121">
        <v>23.4</v>
      </c>
      <c r="M264" s="54">
        <f t="shared" si="37"/>
        <v>27.8</v>
      </c>
      <c r="N264" s="36">
        <v>27</v>
      </c>
      <c r="O264" s="55">
        <f t="shared" si="38"/>
        <v>12.993163526457405</v>
      </c>
      <c r="P264" s="56">
        <f t="shared" si="39"/>
        <v>9.1471871226260184</v>
      </c>
      <c r="Q264" s="122">
        <v>6.1670322999999989</v>
      </c>
      <c r="R264" s="11">
        <f t="shared" si="40"/>
        <v>1.6493357864411995</v>
      </c>
      <c r="S264" s="35">
        <f t="shared" si="41"/>
        <v>3.0061125874230852</v>
      </c>
      <c r="AF264" s="34"/>
    </row>
    <row r="265" spans="7:32" ht="18.5" x14ac:dyDescent="0.45">
      <c r="G265" s="59">
        <v>2010</v>
      </c>
      <c r="H265" s="59">
        <v>9</v>
      </c>
      <c r="I265" s="46">
        <f t="shared" si="42"/>
        <v>19</v>
      </c>
      <c r="J265" s="46">
        <f t="shared" si="42"/>
        <v>262</v>
      </c>
      <c r="K265" s="121">
        <v>32</v>
      </c>
      <c r="L265" s="121">
        <v>21.8</v>
      </c>
      <c r="M265" s="54">
        <f t="shared" si="37"/>
        <v>26.9</v>
      </c>
      <c r="N265" s="36">
        <v>44</v>
      </c>
      <c r="O265" s="55">
        <f t="shared" si="38"/>
        <v>24.723012310836705</v>
      </c>
      <c r="P265" s="56">
        <f t="shared" si="39"/>
        <v>20.173978045642748</v>
      </c>
      <c r="Q265" s="122">
        <v>12.6334351</v>
      </c>
      <c r="R265" s="11">
        <f t="shared" si="40"/>
        <v>3.3120508297090501</v>
      </c>
      <c r="S265" s="35">
        <f t="shared" si="41"/>
        <v>4.8108106996654376</v>
      </c>
      <c r="AF265" s="34"/>
    </row>
    <row r="266" spans="7:32" ht="18.5" x14ac:dyDescent="0.45">
      <c r="G266" s="59">
        <v>2010</v>
      </c>
      <c r="H266" s="59">
        <v>9</v>
      </c>
      <c r="I266" s="46">
        <f t="shared" si="42"/>
        <v>20</v>
      </c>
      <c r="J266" s="46">
        <f t="shared" si="42"/>
        <v>263</v>
      </c>
      <c r="K266" s="121">
        <v>33.1</v>
      </c>
      <c r="L266" s="121">
        <v>23.6</v>
      </c>
      <c r="M266" s="54">
        <f t="shared" si="37"/>
        <v>28.35</v>
      </c>
      <c r="N266" s="36">
        <v>39.5</v>
      </c>
      <c r="O266" s="55">
        <f t="shared" si="38"/>
        <v>15.557559072737485</v>
      </c>
      <c r="P266" s="56">
        <f t="shared" si="39"/>
        <v>11.823744895280489</v>
      </c>
      <c r="Q266" s="122">
        <v>7.6722587999999998</v>
      </c>
      <c r="R266" s="11">
        <f t="shared" si="40"/>
        <v>2.0766483713313</v>
      </c>
      <c r="S266" s="35">
        <f t="shared" si="41"/>
        <v>3.2439005551095379</v>
      </c>
      <c r="AF266" s="34"/>
    </row>
    <row r="267" spans="7:32" ht="18.5" x14ac:dyDescent="0.45">
      <c r="G267" s="59">
        <v>2010</v>
      </c>
      <c r="H267" s="59">
        <v>9</v>
      </c>
      <c r="I267" s="46">
        <f t="shared" si="42"/>
        <v>21</v>
      </c>
      <c r="J267" s="46">
        <f t="shared" si="42"/>
        <v>264</v>
      </c>
      <c r="K267" s="121">
        <v>33.299999999999997</v>
      </c>
      <c r="L267" s="121">
        <v>26.2</v>
      </c>
      <c r="M267" s="54">
        <f t="shared" si="37"/>
        <v>29.75</v>
      </c>
      <c r="N267" s="36">
        <v>27.5</v>
      </c>
      <c r="O267" s="55">
        <f t="shared" si="38"/>
        <v>22.651054929622862</v>
      </c>
      <c r="P267" s="56">
        <f t="shared" si="39"/>
        <v>12.865799200025782</v>
      </c>
      <c r="Q267" s="122">
        <v>9.6568967999999984</v>
      </c>
      <c r="R267" s="11">
        <f t="shared" si="40"/>
        <v>2.6931226222565994</v>
      </c>
      <c r="S267" s="35">
        <f t="shared" si="41"/>
        <v>4.0729487234818817</v>
      </c>
      <c r="AF267" s="34"/>
    </row>
    <row r="268" spans="7:32" ht="18.5" x14ac:dyDescent="0.45">
      <c r="G268" s="59">
        <v>2010</v>
      </c>
      <c r="H268" s="59">
        <v>9</v>
      </c>
      <c r="I268" s="46">
        <f t="shared" si="42"/>
        <v>22</v>
      </c>
      <c r="J268" s="46">
        <f t="shared" si="42"/>
        <v>265</v>
      </c>
      <c r="K268" s="121">
        <v>32</v>
      </c>
      <c r="L268" s="121">
        <v>23.8</v>
      </c>
      <c r="M268" s="54">
        <f t="shared" si="37"/>
        <v>27.9</v>
      </c>
      <c r="N268" s="36">
        <v>41.5</v>
      </c>
      <c r="O268" s="55">
        <f t="shared" si="38"/>
        <v>26.106021228586823</v>
      </c>
      <c r="P268" s="56">
        <f t="shared" si="39"/>
        <v>17.125549925952953</v>
      </c>
      <c r="Q268" s="122">
        <v>11.9610029</v>
      </c>
      <c r="R268" s="11">
        <f t="shared" si="40"/>
        <v>3.2059135877884501</v>
      </c>
      <c r="S268" s="35">
        <f t="shared" si="41"/>
        <v>4.3444323569100955</v>
      </c>
      <c r="AF268" s="34"/>
    </row>
    <row r="269" spans="7:32" ht="18.5" x14ac:dyDescent="0.45">
      <c r="G269" s="59">
        <v>2010</v>
      </c>
      <c r="H269" s="59">
        <v>9</v>
      </c>
      <c r="I269" s="46">
        <f t="shared" si="42"/>
        <v>23</v>
      </c>
      <c r="J269" s="46">
        <f t="shared" si="42"/>
        <v>266</v>
      </c>
      <c r="K269" s="121">
        <v>31.5</v>
      </c>
      <c r="L269" s="121">
        <v>22.9</v>
      </c>
      <c r="M269" s="54">
        <f t="shared" si="37"/>
        <v>27.2</v>
      </c>
      <c r="N269" s="36">
        <v>48.5</v>
      </c>
      <c r="O269" s="55">
        <f t="shared" si="38"/>
        <v>25.497922279373348</v>
      </c>
      <c r="P269" s="56">
        <f t="shared" si="39"/>
        <v>17.542570528208866</v>
      </c>
      <c r="Q269" s="122">
        <v>11.9639338</v>
      </c>
      <c r="R269" s="11">
        <f t="shared" si="40"/>
        <v>3.1575812281649998</v>
      </c>
      <c r="S269" s="35">
        <f t="shared" si="41"/>
        <v>4.0068521261377068</v>
      </c>
      <c r="AF269" s="34"/>
    </row>
    <row r="270" spans="7:32" ht="18.5" x14ac:dyDescent="0.45">
      <c r="G270" s="59">
        <v>2010</v>
      </c>
      <c r="H270" s="59">
        <v>9</v>
      </c>
      <c r="I270" s="46">
        <f t="shared" si="42"/>
        <v>24</v>
      </c>
      <c r="J270" s="46">
        <f t="shared" si="42"/>
        <v>267</v>
      </c>
      <c r="K270" s="121">
        <v>32.799999999999997</v>
      </c>
      <c r="L270" s="121">
        <v>24.9</v>
      </c>
      <c r="M270" s="54">
        <f t="shared" si="37"/>
        <v>28.849999999999998</v>
      </c>
      <c r="N270" s="36">
        <v>48</v>
      </c>
      <c r="O270" s="55">
        <f t="shared" si="38"/>
        <v>26.181841716796818</v>
      </c>
      <c r="P270" s="56">
        <f t="shared" si="39"/>
        <v>16.546923965015587</v>
      </c>
      <c r="Q270" s="122">
        <v>11.774262699999998</v>
      </c>
      <c r="R270" s="11">
        <f t="shared" si="40"/>
        <v>3.2214647668110739</v>
      </c>
      <c r="S270" s="35">
        <f t="shared" si="41"/>
        <v>3.9097285299366078</v>
      </c>
      <c r="AF270" s="34"/>
    </row>
    <row r="271" spans="7:32" ht="18.5" x14ac:dyDescent="0.45">
      <c r="G271" s="59">
        <v>2010</v>
      </c>
      <c r="H271" s="59">
        <v>9</v>
      </c>
      <c r="I271" s="46">
        <f t="shared" si="42"/>
        <v>25</v>
      </c>
      <c r="J271" s="46">
        <f t="shared" si="42"/>
        <v>268</v>
      </c>
      <c r="K271" s="121">
        <v>31.3</v>
      </c>
      <c r="L271" s="121">
        <v>18.399999999999999</v>
      </c>
      <c r="M271" s="54">
        <f t="shared" si="37"/>
        <v>24.85</v>
      </c>
      <c r="N271" s="36">
        <v>46</v>
      </c>
      <c r="O271" s="55">
        <f t="shared" si="38"/>
        <v>20.003664921436261</v>
      </c>
      <c r="P271" s="56">
        <f t="shared" si="39"/>
        <v>20.643782198922228</v>
      </c>
      <c r="Q271" s="122">
        <v>11.4954085</v>
      </c>
      <c r="R271" s="11">
        <f t="shared" si="40"/>
        <v>2.8754873468591255</v>
      </c>
      <c r="S271" s="35">
        <f t="shared" si="41"/>
        <v>4.6458494879137504</v>
      </c>
      <c r="AF271" s="34"/>
    </row>
    <row r="272" spans="7:32" ht="18.5" x14ac:dyDescent="0.45">
      <c r="G272" s="59">
        <v>2010</v>
      </c>
      <c r="H272" s="59">
        <v>9</v>
      </c>
      <c r="I272" s="46">
        <f t="shared" si="42"/>
        <v>26</v>
      </c>
      <c r="J272" s="46">
        <f t="shared" si="42"/>
        <v>269</v>
      </c>
      <c r="K272" s="121">
        <v>30.2</v>
      </c>
      <c r="L272" s="121">
        <v>20</v>
      </c>
      <c r="M272" s="54">
        <f t="shared" si="37"/>
        <v>25.1</v>
      </c>
      <c r="N272" s="36">
        <v>45</v>
      </c>
      <c r="O272" s="55">
        <f t="shared" si="38"/>
        <v>18.560490334573061</v>
      </c>
      <c r="P272" s="56">
        <f t="shared" si="39"/>
        <v>15.145360113011616</v>
      </c>
      <c r="Q272" s="122">
        <v>9.4843923999999991</v>
      </c>
      <c r="R272" s="11">
        <f t="shared" si="40"/>
        <v>2.3863537451754002</v>
      </c>
      <c r="S272" s="35">
        <f t="shared" si="41"/>
        <v>3.5832295254544899</v>
      </c>
      <c r="AF272" s="34"/>
    </row>
    <row r="273" spans="7:32" ht="18.5" x14ac:dyDescent="0.45">
      <c r="G273" s="59">
        <v>2010</v>
      </c>
      <c r="H273" s="59">
        <v>9</v>
      </c>
      <c r="I273" s="46">
        <f t="shared" si="42"/>
        <v>27</v>
      </c>
      <c r="J273" s="46">
        <f t="shared" si="42"/>
        <v>270</v>
      </c>
      <c r="K273" s="121">
        <v>30.8</v>
      </c>
      <c r="L273" s="121">
        <v>22</v>
      </c>
      <c r="M273" s="54">
        <f t="shared" si="37"/>
        <v>26.4</v>
      </c>
      <c r="N273" s="36">
        <v>51.5</v>
      </c>
      <c r="O273" s="55">
        <f t="shared" si="38"/>
        <v>12.69587952154084</v>
      </c>
      <c r="P273" s="56">
        <f t="shared" si="39"/>
        <v>8.9378991831647525</v>
      </c>
      <c r="Q273" s="122">
        <v>6.0259303999999991</v>
      </c>
      <c r="R273" s="11">
        <f t="shared" si="40"/>
        <v>1.5621200153831998</v>
      </c>
      <c r="S273" s="35">
        <f t="shared" si="41"/>
        <v>2.1800078964980756</v>
      </c>
      <c r="AF273" s="34"/>
    </row>
    <row r="274" spans="7:32" ht="18.5" x14ac:dyDescent="0.45">
      <c r="G274" s="59">
        <v>2010</v>
      </c>
      <c r="H274" s="59">
        <v>9</v>
      </c>
      <c r="I274" s="46">
        <f t="shared" si="42"/>
        <v>28</v>
      </c>
      <c r="J274" s="46">
        <f t="shared" si="42"/>
        <v>271</v>
      </c>
      <c r="K274" s="121">
        <v>29.3</v>
      </c>
      <c r="L274" s="121">
        <v>23.9</v>
      </c>
      <c r="M274" s="54">
        <f t="shared" si="37"/>
        <v>26.6</v>
      </c>
      <c r="N274" s="36">
        <v>46.5</v>
      </c>
      <c r="O274" s="55">
        <f t="shared" si="38"/>
        <v>27.110301938035626</v>
      </c>
      <c r="P274" s="56">
        <f t="shared" si="39"/>
        <v>11.711650437231395</v>
      </c>
      <c r="Q274" s="122">
        <v>10.0797838</v>
      </c>
      <c r="R274" s="11">
        <f t="shared" si="40"/>
        <v>2.6248361802228</v>
      </c>
      <c r="S274" s="35">
        <f t="shared" si="41"/>
        <v>2.8725680283817447</v>
      </c>
      <c r="AF274" s="34"/>
    </row>
    <row r="275" spans="7:32" ht="18.5" x14ac:dyDescent="0.45">
      <c r="G275" s="59">
        <v>2010</v>
      </c>
      <c r="H275" s="59">
        <v>9</v>
      </c>
      <c r="I275" s="46">
        <f t="shared" si="42"/>
        <v>29</v>
      </c>
      <c r="J275" s="46">
        <f t="shared" si="42"/>
        <v>272</v>
      </c>
      <c r="K275" s="121">
        <v>28.9</v>
      </c>
      <c r="L275" s="121">
        <v>20.6</v>
      </c>
      <c r="M275" s="54">
        <f t="shared" si="37"/>
        <v>24.75</v>
      </c>
      <c r="N275" s="36">
        <v>54.5</v>
      </c>
      <c r="O275" s="55">
        <f t="shared" si="38"/>
        <v>5.4399918008624901</v>
      </c>
      <c r="P275" s="56">
        <f t="shared" si="39"/>
        <v>3.6121545557726926</v>
      </c>
      <c r="Q275" s="122">
        <v>2.5075943000000001</v>
      </c>
      <c r="R275" s="11">
        <f t="shared" si="40"/>
        <v>0.62578457623222494</v>
      </c>
      <c r="S275" s="35">
        <f t="shared" si="41"/>
        <v>1.1006234170859366</v>
      </c>
      <c r="AF275" s="34"/>
    </row>
    <row r="276" spans="7:32" ht="18.5" x14ac:dyDescent="0.45">
      <c r="G276" s="59">
        <v>2010</v>
      </c>
      <c r="H276" s="60">
        <v>9</v>
      </c>
      <c r="I276" s="60">
        <f t="shared" si="42"/>
        <v>30</v>
      </c>
      <c r="J276" s="46">
        <f t="shared" si="42"/>
        <v>273</v>
      </c>
      <c r="K276" s="121">
        <v>30.5</v>
      </c>
      <c r="L276" s="121">
        <v>22.1</v>
      </c>
      <c r="M276" s="54">
        <f t="shared" si="37"/>
        <v>26.3</v>
      </c>
      <c r="N276" s="36">
        <v>39.5</v>
      </c>
      <c r="O276" s="55">
        <f t="shared" si="38"/>
        <v>21.887384472176063</v>
      </c>
      <c r="P276" s="56">
        <f t="shared" si="39"/>
        <v>14.708322365302312</v>
      </c>
      <c r="Q276" s="122">
        <v>10.149706699999999</v>
      </c>
      <c r="R276" s="49">
        <f t="shared" si="40"/>
        <v>2.6251861139815498</v>
      </c>
      <c r="S276" s="48">
        <f t="shared" si="41"/>
        <v>3.8135649051078988</v>
      </c>
      <c r="AF276" s="34"/>
    </row>
    <row r="277" spans="7:32" ht="18.5" x14ac:dyDescent="0.45">
      <c r="G277" s="59">
        <v>2010</v>
      </c>
      <c r="H277" s="59">
        <v>10</v>
      </c>
      <c r="I277" s="46">
        <v>1</v>
      </c>
      <c r="J277" s="46">
        <f t="shared" si="42"/>
        <v>274</v>
      </c>
      <c r="K277" s="121">
        <v>26.6</v>
      </c>
      <c r="L277" s="121">
        <v>21.2</v>
      </c>
      <c r="M277" s="54">
        <f t="shared" si="37"/>
        <v>23.9</v>
      </c>
      <c r="N277" s="36">
        <v>39</v>
      </c>
      <c r="O277" s="55">
        <f t="shared" si="38"/>
        <v>24.605802830691967</v>
      </c>
      <c r="P277" s="56">
        <f t="shared" si="39"/>
        <v>10.629706822858934</v>
      </c>
      <c r="Q277" s="122">
        <v>9.1485950000000003</v>
      </c>
      <c r="R277" s="11">
        <f t="shared" si="40"/>
        <v>2.2374764534475</v>
      </c>
      <c r="S277" s="35">
        <f t="shared" si="41"/>
        <v>2.8033290253013248</v>
      </c>
      <c r="AF277" s="34"/>
    </row>
    <row r="278" spans="7:32" ht="18.5" x14ac:dyDescent="0.45">
      <c r="G278" s="59">
        <v>2010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21">
        <v>25.7</v>
      </c>
      <c r="L278" s="121">
        <v>16.399999999999999</v>
      </c>
      <c r="M278" s="54">
        <f t="shared" si="37"/>
        <v>21.049999999999997</v>
      </c>
      <c r="N278" s="36">
        <v>31</v>
      </c>
      <c r="O278" s="55">
        <f t="shared" si="38"/>
        <v>23.831350853561894</v>
      </c>
      <c r="P278" s="56">
        <f t="shared" si="39"/>
        <v>17.73052503505005</v>
      </c>
      <c r="Q278" s="122">
        <v>11.628136400000001</v>
      </c>
      <c r="R278" s="11">
        <f t="shared" si="40"/>
        <v>2.6495319264560999</v>
      </c>
      <c r="S278" s="35">
        <f t="shared" si="41"/>
        <v>4.5615836791533582</v>
      </c>
      <c r="AF278" s="34"/>
    </row>
    <row r="279" spans="7:32" ht="18.5" x14ac:dyDescent="0.45">
      <c r="G279" s="59">
        <v>2010</v>
      </c>
      <c r="H279" s="59">
        <v>10</v>
      </c>
      <c r="I279" s="46">
        <f t="shared" si="43"/>
        <v>3</v>
      </c>
      <c r="J279" s="46">
        <f t="shared" si="42"/>
        <v>276</v>
      </c>
      <c r="K279" s="121">
        <v>26.1</v>
      </c>
      <c r="L279" s="121">
        <v>17.899999999999999</v>
      </c>
      <c r="M279" s="54">
        <f t="shared" si="37"/>
        <v>22</v>
      </c>
      <c r="N279" s="36">
        <v>49</v>
      </c>
      <c r="O279" s="55">
        <f t="shared" si="38"/>
        <v>22.809755657420343</v>
      </c>
      <c r="P279" s="56">
        <f t="shared" si="39"/>
        <v>14.96319971126775</v>
      </c>
      <c r="Q279" s="122">
        <v>10.450752</v>
      </c>
      <c r="R279" s="11">
        <f t="shared" si="40"/>
        <v>2.4394876871039997</v>
      </c>
      <c r="S279" s="35">
        <f t="shared" si="41"/>
        <v>3.1882240788378651</v>
      </c>
      <c r="AF279" s="34"/>
    </row>
    <row r="280" spans="7:32" ht="18.5" x14ac:dyDescent="0.45">
      <c r="G280" s="59">
        <v>2010</v>
      </c>
      <c r="H280" s="59">
        <v>10</v>
      </c>
      <c r="I280" s="46">
        <f t="shared" si="43"/>
        <v>4</v>
      </c>
      <c r="J280" s="46">
        <f t="shared" si="43"/>
        <v>277</v>
      </c>
      <c r="K280" s="121">
        <v>27.2</v>
      </c>
      <c r="L280" s="121">
        <v>19.7</v>
      </c>
      <c r="M280" s="54">
        <f t="shared" si="37"/>
        <v>23.45</v>
      </c>
      <c r="N280" s="36">
        <v>63.5</v>
      </c>
      <c r="O280" s="55">
        <f t="shared" si="38"/>
        <v>15.429227825659325</v>
      </c>
      <c r="P280" s="56">
        <f t="shared" si="39"/>
        <v>9.2575366953955953</v>
      </c>
      <c r="Q280" s="122">
        <v>6.7607488999999994</v>
      </c>
      <c r="R280" s="11">
        <f t="shared" si="40"/>
        <v>1.6356364323131247</v>
      </c>
      <c r="S280" s="35">
        <f t="shared" si="41"/>
        <v>2.1454074904337652</v>
      </c>
      <c r="AF280" s="34"/>
    </row>
    <row r="281" spans="7:32" ht="18.5" x14ac:dyDescent="0.45">
      <c r="G281" s="59">
        <v>2010</v>
      </c>
      <c r="H281" s="59">
        <v>10</v>
      </c>
      <c r="I281" s="46">
        <f t="shared" si="43"/>
        <v>5</v>
      </c>
      <c r="J281" s="46">
        <f t="shared" si="43"/>
        <v>278</v>
      </c>
      <c r="K281" s="121">
        <v>24.9</v>
      </c>
      <c r="L281" s="121">
        <v>20.100000000000001</v>
      </c>
      <c r="M281" s="54">
        <f t="shared" si="37"/>
        <v>22.5</v>
      </c>
      <c r="N281" s="36">
        <v>54.5</v>
      </c>
      <c r="O281" s="55">
        <f t="shared" si="38"/>
        <v>6.9850532857849563</v>
      </c>
      <c r="P281" s="56">
        <f t="shared" si="39"/>
        <v>2.6822604617414219</v>
      </c>
      <c r="Q281" s="122">
        <v>2.4485575999999996</v>
      </c>
      <c r="R281" s="11">
        <f t="shared" si="40"/>
        <v>0.57873985005719975</v>
      </c>
      <c r="S281" s="35">
        <f t="shared" si="41"/>
        <v>0.88764044588390434</v>
      </c>
      <c r="AF281" s="34"/>
    </row>
    <row r="282" spans="7:32" ht="18.5" x14ac:dyDescent="0.45">
      <c r="G282" s="59">
        <v>2010</v>
      </c>
      <c r="H282" s="59">
        <v>10</v>
      </c>
      <c r="I282" s="46">
        <f t="shared" si="43"/>
        <v>6</v>
      </c>
      <c r="J282" s="46">
        <f t="shared" si="43"/>
        <v>279</v>
      </c>
      <c r="K282" s="121">
        <v>23.9</v>
      </c>
      <c r="L282" s="121">
        <v>15.7</v>
      </c>
      <c r="M282" s="54">
        <f t="shared" si="37"/>
        <v>19.799999999999997</v>
      </c>
      <c r="N282" s="36">
        <v>48.5</v>
      </c>
      <c r="O282" s="55">
        <f t="shared" si="38"/>
        <v>26.229391301253155</v>
      </c>
      <c r="P282" s="56">
        <f t="shared" si="39"/>
        <v>17.206480693622069</v>
      </c>
      <c r="Q282" s="122">
        <v>12.017527399999999</v>
      </c>
      <c r="R282" s="11">
        <f t="shared" si="40"/>
        <v>2.650153212357599</v>
      </c>
      <c r="S282" s="35">
        <f t="shared" si="41"/>
        <v>3.4764320987552684</v>
      </c>
      <c r="AF282" s="34"/>
    </row>
    <row r="283" spans="7:32" ht="18.5" x14ac:dyDescent="0.45">
      <c r="G283" s="59">
        <v>2010</v>
      </c>
      <c r="H283" s="59">
        <v>10</v>
      </c>
      <c r="I283" s="46">
        <f t="shared" si="43"/>
        <v>7</v>
      </c>
      <c r="J283" s="46">
        <f t="shared" si="43"/>
        <v>280</v>
      </c>
      <c r="K283" s="121">
        <v>25.3</v>
      </c>
      <c r="L283" s="121">
        <v>16.399999999999999</v>
      </c>
      <c r="M283" s="54">
        <f t="shared" si="37"/>
        <v>20.85</v>
      </c>
      <c r="N283" s="36">
        <v>42.5</v>
      </c>
      <c r="O283" s="55">
        <f t="shared" si="38"/>
        <v>3.1885438218797924</v>
      </c>
      <c r="P283" s="56">
        <f t="shared" si="39"/>
        <v>2.2702432011784128</v>
      </c>
      <c r="Q283" s="122">
        <v>1.5219745</v>
      </c>
      <c r="R283" s="11">
        <f t="shared" si="40"/>
        <v>0.34500460410262501</v>
      </c>
      <c r="S283" s="35">
        <f t="shared" si="41"/>
        <v>0.87034806719995705</v>
      </c>
      <c r="AF283" s="34"/>
    </row>
    <row r="284" spans="7:32" ht="18.5" x14ac:dyDescent="0.45">
      <c r="G284" s="59">
        <v>2010</v>
      </c>
      <c r="H284" s="59">
        <v>10</v>
      </c>
      <c r="I284" s="46">
        <f t="shared" si="43"/>
        <v>8</v>
      </c>
      <c r="J284" s="46">
        <f t="shared" si="43"/>
        <v>281</v>
      </c>
      <c r="K284" s="121">
        <v>24.7</v>
      </c>
      <c r="L284" s="121">
        <v>17.3</v>
      </c>
      <c r="M284" s="54">
        <f t="shared" si="37"/>
        <v>21</v>
      </c>
      <c r="N284" s="36">
        <v>32</v>
      </c>
      <c r="O284" s="55">
        <f t="shared" si="38"/>
        <v>29.357778336801651</v>
      </c>
      <c r="P284" s="56">
        <f t="shared" si="39"/>
        <v>17.379804775386575</v>
      </c>
      <c r="Q284" s="122">
        <v>12.777886599999999</v>
      </c>
      <c r="R284" s="11">
        <f t="shared" si="40"/>
        <v>2.9077614304691988</v>
      </c>
      <c r="S284" s="35">
        <f t="shared" si="41"/>
        <v>4.4261356189378809</v>
      </c>
      <c r="AF284" s="34"/>
    </row>
    <row r="285" spans="7:32" ht="18.5" x14ac:dyDescent="0.45">
      <c r="G285" s="59">
        <v>2010</v>
      </c>
      <c r="H285" s="59">
        <v>10</v>
      </c>
      <c r="I285" s="46">
        <f t="shared" si="43"/>
        <v>9</v>
      </c>
      <c r="J285" s="46">
        <f t="shared" si="43"/>
        <v>282</v>
      </c>
      <c r="K285" s="121">
        <v>21.6</v>
      </c>
      <c r="L285" s="121">
        <v>15.7</v>
      </c>
      <c r="M285" s="54">
        <f t="shared" si="37"/>
        <v>18.649999999999999</v>
      </c>
      <c r="N285" s="36">
        <v>33.5</v>
      </c>
      <c r="O285" s="55">
        <f t="shared" si="38"/>
        <v>31.36490184661087</v>
      </c>
      <c r="P285" s="56">
        <f t="shared" si="39"/>
        <v>14.804233671600336</v>
      </c>
      <c r="Q285" s="122">
        <v>12.189613099999999</v>
      </c>
      <c r="R285" s="11">
        <f t="shared" si="40"/>
        <v>2.6058863463081745</v>
      </c>
      <c r="S285" s="35">
        <f t="shared" si="41"/>
        <v>3.5868401764419064</v>
      </c>
      <c r="AF285" s="34"/>
    </row>
    <row r="286" spans="7:32" ht="18.5" x14ac:dyDescent="0.45">
      <c r="G286" s="59">
        <v>2010</v>
      </c>
      <c r="H286" s="59">
        <v>10</v>
      </c>
      <c r="I286" s="46">
        <f t="shared" si="43"/>
        <v>10</v>
      </c>
      <c r="J286" s="46">
        <f t="shared" si="43"/>
        <v>283</v>
      </c>
      <c r="K286" s="121">
        <v>20</v>
      </c>
      <c r="L286" s="121">
        <v>13.9</v>
      </c>
      <c r="M286" s="54">
        <f t="shared" si="37"/>
        <v>16.95</v>
      </c>
      <c r="N286" s="36">
        <v>41.5</v>
      </c>
      <c r="O286" s="55">
        <f t="shared" si="38"/>
        <v>17.818313055099701</v>
      </c>
      <c r="P286" s="56">
        <f t="shared" si="39"/>
        <v>8.6953367708886535</v>
      </c>
      <c r="Q286" s="122">
        <v>7.041277899999999</v>
      </c>
      <c r="R286" s="11">
        <f t="shared" si="40"/>
        <v>1.4350740472016248</v>
      </c>
      <c r="S286" s="35">
        <f t="shared" si="41"/>
        <v>1.989142337096715</v>
      </c>
      <c r="AF286" s="34"/>
    </row>
    <row r="287" spans="7:32" ht="18.5" x14ac:dyDescent="0.45">
      <c r="G287" s="59">
        <v>2010</v>
      </c>
      <c r="H287" s="59">
        <v>10</v>
      </c>
      <c r="I287" s="46">
        <f t="shared" si="43"/>
        <v>11</v>
      </c>
      <c r="J287" s="46">
        <f t="shared" si="43"/>
        <v>284</v>
      </c>
      <c r="K287" s="121">
        <v>17</v>
      </c>
      <c r="L287" s="121">
        <v>10</v>
      </c>
      <c r="M287" s="54">
        <f t="shared" si="37"/>
        <v>13.5</v>
      </c>
      <c r="N287" s="36">
        <v>52</v>
      </c>
      <c r="O287" s="55">
        <f t="shared" si="38"/>
        <v>28.803167008291648</v>
      </c>
      <c r="P287" s="56">
        <f t="shared" si="39"/>
        <v>16.129773524643326</v>
      </c>
      <c r="Q287" s="122">
        <v>12.192962699999999</v>
      </c>
      <c r="R287" s="11">
        <f t="shared" si="40"/>
        <v>2.23831703117115</v>
      </c>
      <c r="S287" s="35">
        <f t="shared" si="41"/>
        <v>2.6754299017765728</v>
      </c>
      <c r="AF287" s="34"/>
    </row>
    <row r="288" spans="7:32" ht="18.5" x14ac:dyDescent="0.45">
      <c r="G288" s="59">
        <v>2010</v>
      </c>
      <c r="H288" s="59">
        <v>10</v>
      </c>
      <c r="I288" s="46">
        <f t="shared" si="43"/>
        <v>12</v>
      </c>
      <c r="J288" s="46">
        <f t="shared" si="43"/>
        <v>285</v>
      </c>
      <c r="K288" s="121">
        <v>20.3</v>
      </c>
      <c r="L288" s="121">
        <v>12</v>
      </c>
      <c r="M288" s="54">
        <f t="shared" si="37"/>
        <v>16.149999999999999</v>
      </c>
      <c r="N288" s="36">
        <v>49</v>
      </c>
      <c r="O288" s="55">
        <f t="shared" si="38"/>
        <v>32.374718277899618</v>
      </c>
      <c r="P288" s="56">
        <f t="shared" si="39"/>
        <v>21.496812936525348</v>
      </c>
      <c r="Q288" s="122">
        <v>14.9233054</v>
      </c>
      <c r="R288" s="11">
        <f t="shared" si="40"/>
        <v>2.9714800705054496</v>
      </c>
      <c r="S288" s="35">
        <f t="shared" si="41"/>
        <v>3.8450831949721187</v>
      </c>
      <c r="AF288" s="34"/>
    </row>
    <row r="289" spans="7:32" ht="18.5" x14ac:dyDescent="0.45">
      <c r="G289" s="59">
        <v>2010</v>
      </c>
      <c r="H289" s="59">
        <v>10</v>
      </c>
      <c r="I289" s="46">
        <f t="shared" si="43"/>
        <v>13</v>
      </c>
      <c r="J289" s="46">
        <f t="shared" si="43"/>
        <v>286</v>
      </c>
      <c r="K289" s="121">
        <v>20.5</v>
      </c>
      <c r="L289" s="121">
        <v>13.8</v>
      </c>
      <c r="M289" s="54">
        <f t="shared" si="37"/>
        <v>17.149999999999999</v>
      </c>
      <c r="N289" s="36">
        <v>41</v>
      </c>
      <c r="O289" s="55">
        <f t="shared" si="38"/>
        <v>15.347793849483955</v>
      </c>
      <c r="P289" s="56">
        <f t="shared" si="39"/>
        <v>8.2264175033233986</v>
      </c>
      <c r="Q289" s="122">
        <v>6.3562846999999998</v>
      </c>
      <c r="R289" s="11">
        <f t="shared" si="40"/>
        <v>1.3029223613042249</v>
      </c>
      <c r="S289" s="35">
        <f t="shared" si="41"/>
        <v>1.9253194662773114</v>
      </c>
      <c r="AF289" s="34"/>
    </row>
    <row r="290" spans="7:32" ht="18.5" x14ac:dyDescent="0.45">
      <c r="G290" s="59">
        <v>2010</v>
      </c>
      <c r="H290" s="59">
        <v>10</v>
      </c>
      <c r="I290" s="46">
        <f t="shared" si="43"/>
        <v>14</v>
      </c>
      <c r="J290" s="46">
        <f t="shared" si="43"/>
        <v>287</v>
      </c>
      <c r="K290" s="121">
        <v>22.7</v>
      </c>
      <c r="L290" s="121">
        <v>15.6</v>
      </c>
      <c r="M290" s="54">
        <f t="shared" si="37"/>
        <v>19.149999999999999</v>
      </c>
      <c r="N290" s="36">
        <v>27.5</v>
      </c>
      <c r="O290" s="55">
        <f t="shared" si="38"/>
        <v>10.570295881353228</v>
      </c>
      <c r="P290" s="56">
        <f t="shared" si="39"/>
        <v>6.0039280606086329</v>
      </c>
      <c r="Q290" s="122">
        <v>4.5064680999999993</v>
      </c>
      <c r="R290" s="11">
        <f t="shared" si="40"/>
        <v>0.97660458827017482</v>
      </c>
      <c r="S290" s="35">
        <f t="shared" si="41"/>
        <v>1.8592714342990133</v>
      </c>
      <c r="AF290" s="34"/>
    </row>
    <row r="291" spans="7:32" ht="18.5" x14ac:dyDescent="0.45">
      <c r="G291" s="59">
        <v>2010</v>
      </c>
      <c r="H291" s="59">
        <v>10</v>
      </c>
      <c r="I291" s="46">
        <f t="shared" si="43"/>
        <v>15</v>
      </c>
      <c r="J291" s="46">
        <f t="shared" si="43"/>
        <v>288</v>
      </c>
      <c r="K291" s="121">
        <v>23.4</v>
      </c>
      <c r="L291" s="121">
        <v>17.2</v>
      </c>
      <c r="M291" s="54">
        <f t="shared" si="37"/>
        <v>20.299999999999997</v>
      </c>
      <c r="N291" s="36">
        <v>20</v>
      </c>
      <c r="O291" s="55">
        <f t="shared" si="38"/>
        <v>17.846390657712121</v>
      </c>
      <c r="P291" s="56">
        <f t="shared" si="39"/>
        <v>8.8518097662252107</v>
      </c>
      <c r="Q291" s="122">
        <v>7.1099446999999998</v>
      </c>
      <c r="R291" s="11">
        <f t="shared" si="40"/>
        <v>1.5887633578555498</v>
      </c>
      <c r="S291" s="35">
        <f t="shared" si="41"/>
        <v>2.7865968781406414</v>
      </c>
      <c r="AF291" s="34"/>
    </row>
    <row r="292" spans="7:32" ht="18.5" x14ac:dyDescent="0.45">
      <c r="G292" s="59">
        <v>2010</v>
      </c>
      <c r="H292" s="59">
        <v>10</v>
      </c>
      <c r="I292" s="46">
        <f t="shared" si="43"/>
        <v>16</v>
      </c>
      <c r="J292" s="46">
        <f t="shared" si="43"/>
        <v>289</v>
      </c>
      <c r="K292" s="121">
        <v>27.3</v>
      </c>
      <c r="L292" s="121">
        <v>16</v>
      </c>
      <c r="M292" s="54">
        <f t="shared" si="37"/>
        <v>21.65</v>
      </c>
      <c r="N292" s="36">
        <v>25</v>
      </c>
      <c r="O292" s="55">
        <f t="shared" si="38"/>
        <v>13.884850888932988</v>
      </c>
      <c r="P292" s="56">
        <f t="shared" si="39"/>
        <v>12.551905203595421</v>
      </c>
      <c r="Q292" s="122">
        <v>7.4679332</v>
      </c>
      <c r="R292" s="11">
        <f t="shared" si="40"/>
        <v>1.7278874432000999</v>
      </c>
      <c r="S292" s="35">
        <f t="shared" si="41"/>
        <v>3.6388886936360998</v>
      </c>
      <c r="AF292" s="34"/>
    </row>
    <row r="293" spans="7:32" ht="18.5" x14ac:dyDescent="0.45">
      <c r="G293" s="59">
        <v>2010</v>
      </c>
      <c r="H293" s="59">
        <v>10</v>
      </c>
      <c r="I293" s="46">
        <f t="shared" si="43"/>
        <v>17</v>
      </c>
      <c r="J293" s="46">
        <f t="shared" si="43"/>
        <v>290</v>
      </c>
      <c r="K293" s="121">
        <v>24.4</v>
      </c>
      <c r="L293" s="121">
        <v>17.7</v>
      </c>
      <c r="M293" s="54">
        <f t="shared" si="37"/>
        <v>21.049999999999997</v>
      </c>
      <c r="N293" s="36">
        <v>32</v>
      </c>
      <c r="O293" s="55">
        <f t="shared" si="38"/>
        <v>12.604986082298</v>
      </c>
      <c r="P293" s="56">
        <f t="shared" si="39"/>
        <v>6.756272540111727</v>
      </c>
      <c r="Q293" s="122">
        <v>5.2203515999999999</v>
      </c>
      <c r="R293" s="11">
        <f t="shared" si="40"/>
        <v>1.1894845189058996</v>
      </c>
      <c r="S293" s="35">
        <f t="shared" si="41"/>
        <v>2.0130449488900011</v>
      </c>
      <c r="AF293" s="34"/>
    </row>
    <row r="294" spans="7:32" ht="18.5" x14ac:dyDescent="0.45">
      <c r="G294" s="59">
        <v>2010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21">
        <v>25.1</v>
      </c>
      <c r="L294" s="121">
        <v>17.899999999999999</v>
      </c>
      <c r="M294" s="54">
        <f t="shared" si="37"/>
        <v>21.5</v>
      </c>
      <c r="N294" s="36">
        <v>41.5</v>
      </c>
      <c r="O294" s="55">
        <f t="shared" si="38"/>
        <v>15.322179952600845</v>
      </c>
      <c r="P294" s="56">
        <f t="shared" si="39"/>
        <v>8.8255756526980917</v>
      </c>
      <c r="Q294" s="122">
        <v>6.5781957000000002</v>
      </c>
      <c r="R294" s="11">
        <f t="shared" si="40"/>
        <v>1.5162379287736498</v>
      </c>
      <c r="S294" s="35">
        <f t="shared" si="41"/>
        <v>2.2352471508535317</v>
      </c>
      <c r="AF294" s="34"/>
    </row>
    <row r="295" spans="7:32" ht="18.5" x14ac:dyDescent="0.45">
      <c r="G295" s="59">
        <v>2010</v>
      </c>
      <c r="H295" s="59">
        <v>10</v>
      </c>
      <c r="I295" s="46">
        <f t="shared" si="44"/>
        <v>19</v>
      </c>
      <c r="J295" s="46">
        <f t="shared" si="44"/>
        <v>292</v>
      </c>
      <c r="K295" s="121">
        <v>27.9</v>
      </c>
      <c r="L295" s="121">
        <v>18.8</v>
      </c>
      <c r="M295" s="54">
        <f t="shared" si="37"/>
        <v>23.35</v>
      </c>
      <c r="N295" s="36">
        <v>38</v>
      </c>
      <c r="O295" s="55">
        <f t="shared" si="38"/>
        <v>30.256163293919339</v>
      </c>
      <c r="P295" s="56">
        <f t="shared" si="39"/>
        <v>22.026486877973277</v>
      </c>
      <c r="Q295" s="122">
        <v>14.603418599999998</v>
      </c>
      <c r="R295" s="11">
        <f t="shared" si="40"/>
        <v>3.5244584111623496</v>
      </c>
      <c r="S295" s="35">
        <f t="shared" si="41"/>
        <v>5.3322814683662454</v>
      </c>
      <c r="AF295" s="34"/>
    </row>
    <row r="296" spans="7:32" ht="18.5" x14ac:dyDescent="0.45">
      <c r="G296" s="59">
        <v>2010</v>
      </c>
      <c r="H296" s="59">
        <v>10</v>
      </c>
      <c r="I296" s="46">
        <f t="shared" si="44"/>
        <v>20</v>
      </c>
      <c r="J296" s="46">
        <f t="shared" si="44"/>
        <v>293</v>
      </c>
      <c r="K296" s="121">
        <v>29.5</v>
      </c>
      <c r="L296" s="121">
        <v>21</v>
      </c>
      <c r="M296" s="54">
        <f t="shared" si="37"/>
        <v>25.25</v>
      </c>
      <c r="N296" s="36">
        <v>69</v>
      </c>
      <c r="O296" s="55">
        <f t="shared" si="38"/>
        <v>35.142080349033037</v>
      </c>
      <c r="P296" s="56">
        <f t="shared" si="39"/>
        <v>23.896614637342466</v>
      </c>
      <c r="Q296" s="122">
        <v>16.392942399999999</v>
      </c>
      <c r="R296" s="11">
        <f t="shared" si="40"/>
        <v>4.1390253389267988</v>
      </c>
      <c r="S296" s="35">
        <f t="shared" si="41"/>
        <v>5.0536702130136186</v>
      </c>
      <c r="AF296" s="34"/>
    </row>
    <row r="297" spans="7:32" ht="18.5" x14ac:dyDescent="0.45">
      <c r="G297" s="59">
        <v>2010</v>
      </c>
      <c r="H297" s="59">
        <v>10</v>
      </c>
      <c r="I297" s="46">
        <f t="shared" si="44"/>
        <v>21</v>
      </c>
      <c r="J297" s="46">
        <f t="shared" si="44"/>
        <v>294</v>
      </c>
      <c r="K297" s="121">
        <v>29.7</v>
      </c>
      <c r="L297" s="121">
        <v>21.9</v>
      </c>
      <c r="M297" s="54">
        <f t="shared" si="37"/>
        <v>25.799999999999997</v>
      </c>
      <c r="N297" s="36">
        <v>54.5</v>
      </c>
      <c r="O297" s="55">
        <f t="shared" si="38"/>
        <v>44.807873175611903</v>
      </c>
      <c r="P297" s="56">
        <f t="shared" si="39"/>
        <v>27.960112861581834</v>
      </c>
      <c r="Q297" s="122">
        <v>20.022652699999998</v>
      </c>
      <c r="R297" s="11">
        <f t="shared" si="40"/>
        <v>5.1200726125277995</v>
      </c>
      <c r="S297" s="35">
        <f t="shared" si="41"/>
        <v>5.8907059477189092</v>
      </c>
      <c r="AF297" s="34"/>
    </row>
    <row r="298" spans="7:32" ht="18.5" x14ac:dyDescent="0.45">
      <c r="G298" s="59">
        <v>2010</v>
      </c>
      <c r="H298" s="59">
        <v>10</v>
      </c>
      <c r="I298" s="46">
        <f t="shared" si="44"/>
        <v>22</v>
      </c>
      <c r="J298" s="46">
        <f t="shared" si="44"/>
        <v>295</v>
      </c>
      <c r="K298" s="121">
        <v>26.4</v>
      </c>
      <c r="L298" s="121">
        <v>17.899999999999999</v>
      </c>
      <c r="M298" s="54">
        <f t="shared" si="37"/>
        <v>22.15</v>
      </c>
      <c r="N298" s="36">
        <v>78</v>
      </c>
      <c r="O298" s="55">
        <f t="shared" si="38"/>
        <v>36.863640169973102</v>
      </c>
      <c r="P298" s="56">
        <f t="shared" si="39"/>
        <v>25.067275315581711</v>
      </c>
      <c r="Q298" s="122">
        <v>17.196009</v>
      </c>
      <c r="R298" s="11">
        <f t="shared" si="40"/>
        <v>4.02914098176075</v>
      </c>
      <c r="S298" s="35">
        <f t="shared" si="41"/>
        <v>5.0195270781814756</v>
      </c>
      <c r="AF298" s="34"/>
    </row>
    <row r="299" spans="7:32" ht="18.5" x14ac:dyDescent="0.45">
      <c r="G299" s="59">
        <v>2010</v>
      </c>
      <c r="H299" s="59">
        <v>10</v>
      </c>
      <c r="I299" s="46">
        <f t="shared" si="44"/>
        <v>23</v>
      </c>
      <c r="J299" s="46">
        <f t="shared" si="44"/>
        <v>296</v>
      </c>
      <c r="K299" s="121">
        <v>25.5</v>
      </c>
      <c r="L299" s="121">
        <v>17.8</v>
      </c>
      <c r="M299" s="54">
        <f t="shared" si="37"/>
        <v>21.65</v>
      </c>
      <c r="N299" s="36">
        <v>72.5</v>
      </c>
      <c r="O299" s="55">
        <f t="shared" si="38"/>
        <v>5.6479641152796161</v>
      </c>
      <c r="P299" s="56">
        <f t="shared" si="39"/>
        <v>3.4791458950122434</v>
      </c>
      <c r="Q299" s="122">
        <v>2.5075943000000001</v>
      </c>
      <c r="R299" s="11">
        <f t="shared" si="40"/>
        <v>0.58019275046677499</v>
      </c>
      <c r="S299" s="35">
        <f t="shared" si="41"/>
        <v>1.0198450934345067</v>
      </c>
      <c r="AF299" s="34"/>
    </row>
    <row r="300" spans="7:32" ht="18.5" x14ac:dyDescent="0.45">
      <c r="G300" s="59">
        <v>2010</v>
      </c>
      <c r="H300" s="59">
        <v>10</v>
      </c>
      <c r="I300" s="46">
        <f t="shared" si="44"/>
        <v>24</v>
      </c>
      <c r="J300" s="46">
        <f t="shared" si="44"/>
        <v>297</v>
      </c>
      <c r="K300" s="121">
        <v>26.3</v>
      </c>
      <c r="L300" s="121">
        <v>18.5</v>
      </c>
      <c r="M300" s="54">
        <f t="shared" si="37"/>
        <v>22.4</v>
      </c>
      <c r="N300" s="36">
        <v>85</v>
      </c>
      <c r="O300" s="55">
        <f t="shared" si="38"/>
        <v>8.6428101079409494</v>
      </c>
      <c r="P300" s="56">
        <f t="shared" si="39"/>
        <v>5.393113507355153</v>
      </c>
      <c r="Q300" s="122">
        <v>3.8620887999999995</v>
      </c>
      <c r="R300" s="11">
        <f t="shared" si="40"/>
        <v>0.91057626264239999</v>
      </c>
      <c r="S300" s="35">
        <f t="shared" si="41"/>
        <v>1.3893780800821973</v>
      </c>
      <c r="AF300" s="34"/>
    </row>
    <row r="301" spans="7:32" ht="18.5" x14ac:dyDescent="0.45">
      <c r="G301" s="59">
        <v>2010</v>
      </c>
      <c r="H301" s="59">
        <v>10</v>
      </c>
      <c r="I301" s="46">
        <f t="shared" si="44"/>
        <v>25</v>
      </c>
      <c r="J301" s="46">
        <f t="shared" si="44"/>
        <v>298</v>
      </c>
      <c r="K301" s="121">
        <v>23.6</v>
      </c>
      <c r="L301" s="121">
        <v>17.399999999999999</v>
      </c>
      <c r="M301" s="54">
        <f t="shared" si="37"/>
        <v>20.5</v>
      </c>
      <c r="N301" s="36">
        <v>73</v>
      </c>
      <c r="O301" s="55">
        <f t="shared" si="38"/>
        <v>55.62533212009815</v>
      </c>
      <c r="P301" s="56">
        <f t="shared" si="39"/>
        <v>27.590164731568695</v>
      </c>
      <c r="Q301" s="122">
        <v>22.160953599999999</v>
      </c>
      <c r="R301" s="11">
        <f t="shared" si="40"/>
        <v>4.9780039266911986</v>
      </c>
      <c r="S301" s="35">
        <f t="shared" si="41"/>
        <v>5.3131675174399735</v>
      </c>
      <c r="AF301" s="34"/>
    </row>
    <row r="302" spans="7:32" ht="18.5" x14ac:dyDescent="0.45">
      <c r="G302" s="59">
        <v>2010</v>
      </c>
      <c r="H302" s="59">
        <v>10</v>
      </c>
      <c r="I302" s="46">
        <f t="shared" si="44"/>
        <v>26</v>
      </c>
      <c r="J302" s="46">
        <f t="shared" si="44"/>
        <v>299</v>
      </c>
      <c r="K302" s="121">
        <v>23.7</v>
      </c>
      <c r="L302" s="121">
        <v>16.5</v>
      </c>
      <c r="M302" s="54">
        <f t="shared" si="37"/>
        <v>20.100000000000001</v>
      </c>
      <c r="N302" s="36">
        <v>79.5</v>
      </c>
      <c r="O302" s="55">
        <f t="shared" si="38"/>
        <v>49.010300511616251</v>
      </c>
      <c r="P302" s="56">
        <f t="shared" si="39"/>
        <v>28.22993309469096</v>
      </c>
      <c r="Q302" s="122">
        <v>21.041349799999999</v>
      </c>
      <c r="R302" s="11">
        <f t="shared" si="40"/>
        <v>4.6771448782683001</v>
      </c>
      <c r="S302" s="35">
        <f t="shared" si="41"/>
        <v>5.3824359861259072</v>
      </c>
      <c r="AF302" s="34"/>
    </row>
    <row r="303" spans="7:32" ht="18.5" x14ac:dyDescent="0.45">
      <c r="G303" s="59">
        <v>2010</v>
      </c>
      <c r="H303" s="59">
        <v>10</v>
      </c>
      <c r="I303" s="46">
        <f t="shared" si="44"/>
        <v>27</v>
      </c>
      <c r="J303" s="46">
        <f t="shared" si="44"/>
        <v>300</v>
      </c>
      <c r="K303" s="121">
        <v>23.1</v>
      </c>
      <c r="L303" s="121">
        <v>16.100000000000001</v>
      </c>
      <c r="M303" s="54">
        <f t="shared" si="37"/>
        <v>19.600000000000001</v>
      </c>
      <c r="N303" s="36">
        <v>69.5</v>
      </c>
      <c r="O303" s="55">
        <f t="shared" si="38"/>
        <v>35.32915498675078</v>
      </c>
      <c r="P303" s="56">
        <f t="shared" si="39"/>
        <v>19.784326792580437</v>
      </c>
      <c r="Q303" s="122">
        <v>14.955545299999999</v>
      </c>
      <c r="R303" s="11">
        <f t="shared" si="40"/>
        <v>3.2805138171003003</v>
      </c>
      <c r="S303" s="35">
        <f t="shared" si="41"/>
        <v>3.8412835142115247</v>
      </c>
      <c r="AF303" s="34"/>
    </row>
    <row r="304" spans="7:32" ht="18.5" x14ac:dyDescent="0.45">
      <c r="G304" s="59">
        <v>2010</v>
      </c>
      <c r="H304" s="59">
        <v>10</v>
      </c>
      <c r="I304" s="46">
        <f t="shared" si="44"/>
        <v>28</v>
      </c>
      <c r="J304" s="46">
        <f t="shared" si="44"/>
        <v>301</v>
      </c>
      <c r="K304" s="121">
        <v>23.7</v>
      </c>
      <c r="L304" s="121">
        <v>16.3</v>
      </c>
      <c r="M304" s="54">
        <f t="shared" si="37"/>
        <v>20</v>
      </c>
      <c r="N304" s="36">
        <v>70.5</v>
      </c>
      <c r="O304" s="55">
        <f t="shared" si="38"/>
        <v>40.217597448281893</v>
      </c>
      <c r="P304" s="56">
        <f t="shared" si="39"/>
        <v>23.808817689382874</v>
      </c>
      <c r="Q304" s="122">
        <v>17.5045909</v>
      </c>
      <c r="R304" s="11">
        <f t="shared" si="40"/>
        <v>3.8807152887572989</v>
      </c>
      <c r="S304" s="35">
        <f t="shared" si="41"/>
        <v>4.5877905621192516</v>
      </c>
      <c r="AF304" s="34"/>
    </row>
    <row r="305" spans="7:32" ht="18.5" x14ac:dyDescent="0.45">
      <c r="G305" s="59">
        <v>2010</v>
      </c>
      <c r="H305" s="59">
        <v>10</v>
      </c>
      <c r="I305" s="46">
        <f t="shared" si="44"/>
        <v>29</v>
      </c>
      <c r="J305" s="46">
        <f t="shared" si="44"/>
        <v>302</v>
      </c>
      <c r="K305" s="121">
        <v>21.3</v>
      </c>
      <c r="L305" s="121">
        <v>16</v>
      </c>
      <c r="M305" s="54">
        <f t="shared" si="37"/>
        <v>18.649999999999999</v>
      </c>
      <c r="N305" s="36">
        <v>46</v>
      </c>
      <c r="O305" s="55">
        <f t="shared" si="38"/>
        <v>54.591051557901423</v>
      </c>
      <c r="P305" s="56">
        <f t="shared" si="39"/>
        <v>23.146605860550206</v>
      </c>
      <c r="Q305" s="122">
        <v>20.108486199999998</v>
      </c>
      <c r="R305" s="11">
        <f t="shared" si="40"/>
        <v>4.2987770984713487</v>
      </c>
      <c r="S305" s="35">
        <f t="shared" si="41"/>
        <v>4.5837411682976255</v>
      </c>
      <c r="AF305" s="34"/>
    </row>
    <row r="306" spans="7:32" ht="18.5" x14ac:dyDescent="0.45">
      <c r="G306" s="59">
        <v>2010</v>
      </c>
      <c r="H306" s="59">
        <v>10</v>
      </c>
      <c r="I306" s="46">
        <f t="shared" si="44"/>
        <v>30</v>
      </c>
      <c r="J306" s="46">
        <f t="shared" si="44"/>
        <v>303</v>
      </c>
      <c r="K306" s="121">
        <v>16</v>
      </c>
      <c r="L306" s="121">
        <v>9.1</v>
      </c>
      <c r="M306" s="54">
        <f t="shared" si="37"/>
        <v>12.55</v>
      </c>
      <c r="N306" s="36">
        <v>35.5</v>
      </c>
      <c r="O306" s="55">
        <f t="shared" si="38"/>
        <v>10.580930011223382</v>
      </c>
      <c r="P306" s="56">
        <f t="shared" si="39"/>
        <v>5.8406733661953076</v>
      </c>
      <c r="Q306" s="122">
        <v>4.4470126999999993</v>
      </c>
      <c r="R306" s="11">
        <f t="shared" si="40"/>
        <v>0.79158048988492491</v>
      </c>
      <c r="S306" s="35">
        <f t="shared" si="41"/>
        <v>1.3519248430308271</v>
      </c>
      <c r="AF306" s="34"/>
    </row>
    <row r="307" spans="7:32" ht="18.5" x14ac:dyDescent="0.45">
      <c r="G307" s="59">
        <v>2010</v>
      </c>
      <c r="H307" s="61">
        <v>10</v>
      </c>
      <c r="I307" s="60">
        <f t="shared" si="44"/>
        <v>31</v>
      </c>
      <c r="J307" s="46">
        <f t="shared" si="44"/>
        <v>304</v>
      </c>
      <c r="K307" s="121">
        <v>15</v>
      </c>
      <c r="L307" s="121">
        <v>7.5</v>
      </c>
      <c r="M307" s="54">
        <f t="shared" si="37"/>
        <v>11.25</v>
      </c>
      <c r="N307" s="36">
        <v>34</v>
      </c>
      <c r="O307" s="55">
        <f t="shared" si="38"/>
        <v>26.621557392882199</v>
      </c>
      <c r="P307" s="56">
        <f t="shared" si="39"/>
        <v>15.972934435729318</v>
      </c>
      <c r="Q307" s="122">
        <v>11.664982</v>
      </c>
      <c r="R307" s="49">
        <f t="shared" si="40"/>
        <v>1.9874592194414997</v>
      </c>
      <c r="S307" s="48">
        <f t="shared" si="41"/>
        <v>2.9483132574890423</v>
      </c>
      <c r="AF307" s="34"/>
    </row>
    <row r="308" spans="7:32" ht="18.5" x14ac:dyDescent="0.45">
      <c r="G308" s="59">
        <v>2010</v>
      </c>
      <c r="H308" s="59">
        <v>11</v>
      </c>
      <c r="I308" s="46">
        <v>1</v>
      </c>
      <c r="J308" s="46">
        <f t="shared" si="44"/>
        <v>305</v>
      </c>
      <c r="K308" s="121">
        <v>16</v>
      </c>
      <c r="L308" s="121">
        <v>7.6</v>
      </c>
      <c r="M308" s="54">
        <f t="shared" si="37"/>
        <v>11.8</v>
      </c>
      <c r="N308" s="36">
        <v>38</v>
      </c>
      <c r="O308" s="55">
        <f t="shared" si="38"/>
        <v>34.984962919987041</v>
      </c>
      <c r="P308" s="56">
        <f t="shared" si="39"/>
        <v>23.509895082231292</v>
      </c>
      <c r="Q308" s="122">
        <v>16.223368900000001</v>
      </c>
      <c r="R308" s="11">
        <f t="shared" si="40"/>
        <v>2.8164417345156001</v>
      </c>
      <c r="S308" s="35">
        <f t="shared" si="41"/>
        <v>4.0931994292568064</v>
      </c>
      <c r="AF308" s="34"/>
    </row>
    <row r="309" spans="7:32" ht="18.5" x14ac:dyDescent="0.45">
      <c r="G309" s="59">
        <v>2010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21">
        <v>16.600000000000001</v>
      </c>
      <c r="L309" s="121">
        <v>9.5</v>
      </c>
      <c r="M309" s="54">
        <f t="shared" si="37"/>
        <v>13.05</v>
      </c>
      <c r="N309" s="36">
        <v>46.5</v>
      </c>
      <c r="O309" s="55">
        <f t="shared" si="38"/>
        <v>66.421095516833745</v>
      </c>
      <c r="P309" s="56">
        <f t="shared" si="39"/>
        <v>37.72718225356158</v>
      </c>
      <c r="Q309" s="122">
        <v>28.317518400000001</v>
      </c>
      <c r="R309" s="11">
        <f t="shared" si="40"/>
        <v>5.1236372710836005</v>
      </c>
      <c r="S309" s="35">
        <f t="shared" si="41"/>
        <v>6.0297479981148863</v>
      </c>
      <c r="AF309" s="34"/>
    </row>
    <row r="310" spans="7:32" ht="18.5" x14ac:dyDescent="0.45">
      <c r="G310" s="59">
        <v>2010</v>
      </c>
      <c r="H310" s="59">
        <v>11</v>
      </c>
      <c r="I310" s="46">
        <f t="shared" si="45"/>
        <v>3</v>
      </c>
      <c r="J310" s="46">
        <f t="shared" si="45"/>
        <v>307</v>
      </c>
      <c r="K310" s="121">
        <v>18.2</v>
      </c>
      <c r="L310" s="121">
        <v>11.4</v>
      </c>
      <c r="M310" s="54">
        <f t="shared" si="37"/>
        <v>14.8</v>
      </c>
      <c r="N310" s="36">
        <v>51.5</v>
      </c>
      <c r="O310" s="55">
        <f t="shared" si="38"/>
        <v>54.662047743848625</v>
      </c>
      <c r="P310" s="56">
        <f t="shared" si="39"/>
        <v>29.736153972653646</v>
      </c>
      <c r="Q310" s="122">
        <v>22.806588999999999</v>
      </c>
      <c r="R310" s="11">
        <f t="shared" si="40"/>
        <v>4.3605970102109994</v>
      </c>
      <c r="S310" s="35">
        <f t="shared" si="41"/>
        <v>4.8999461216958027</v>
      </c>
      <c r="AF310" s="34"/>
    </row>
    <row r="311" spans="7:32" ht="18.5" x14ac:dyDescent="0.45">
      <c r="G311" s="59">
        <v>2010</v>
      </c>
      <c r="H311" s="59">
        <v>11</v>
      </c>
      <c r="I311" s="46">
        <f t="shared" si="45"/>
        <v>4</v>
      </c>
      <c r="J311" s="46">
        <f t="shared" si="45"/>
        <v>308</v>
      </c>
      <c r="K311" s="121">
        <v>20.8</v>
      </c>
      <c r="L311" s="121">
        <v>11.7</v>
      </c>
      <c r="M311" s="54">
        <f t="shared" si="37"/>
        <v>16.25</v>
      </c>
      <c r="N311" s="36">
        <v>58</v>
      </c>
      <c r="O311" s="55">
        <f t="shared" si="38"/>
        <v>32.849945283965177</v>
      </c>
      <c r="P311" s="56">
        <f t="shared" si="39"/>
        <v>23.914760166726651</v>
      </c>
      <c r="Q311" s="122">
        <v>15.8553316</v>
      </c>
      <c r="R311" s="11">
        <f t="shared" si="40"/>
        <v>3.1663612503476992</v>
      </c>
      <c r="S311" s="35">
        <f t="shared" si="41"/>
        <v>4.1919673388763368</v>
      </c>
      <c r="AF311" s="34"/>
    </row>
    <row r="312" spans="7:32" ht="18.5" x14ac:dyDescent="0.45">
      <c r="G312" s="59">
        <v>2010</v>
      </c>
      <c r="H312" s="59">
        <v>11</v>
      </c>
      <c r="I312" s="46">
        <f t="shared" si="45"/>
        <v>5</v>
      </c>
      <c r="J312" s="46">
        <f t="shared" si="45"/>
        <v>309</v>
      </c>
      <c r="K312" s="121">
        <v>20</v>
      </c>
      <c r="L312" s="121">
        <v>12</v>
      </c>
      <c r="M312" s="54">
        <f t="shared" si="37"/>
        <v>16</v>
      </c>
      <c r="N312" s="36">
        <v>54</v>
      </c>
      <c r="O312" s="55">
        <f t="shared" si="38"/>
        <v>65.558177945503644</v>
      </c>
      <c r="P312" s="56">
        <f t="shared" si="39"/>
        <v>41.957233885122335</v>
      </c>
      <c r="Q312" s="122">
        <v>29.668244600000001</v>
      </c>
      <c r="R312" s="11">
        <f t="shared" si="40"/>
        <v>5.8813438047701982</v>
      </c>
      <c r="S312" s="35">
        <f t="shared" si="41"/>
        <v>7.0475574216195733</v>
      </c>
      <c r="AF312" s="34"/>
    </row>
    <row r="313" spans="7:32" ht="18.5" x14ac:dyDescent="0.45">
      <c r="G313" s="59">
        <v>2010</v>
      </c>
      <c r="H313" s="59">
        <v>11</v>
      </c>
      <c r="I313" s="46">
        <f t="shared" si="45"/>
        <v>6</v>
      </c>
      <c r="J313" s="46">
        <f t="shared" si="45"/>
        <v>310</v>
      </c>
      <c r="K313" s="121">
        <v>22.7</v>
      </c>
      <c r="L313" s="121">
        <v>13.4</v>
      </c>
      <c r="M313" s="54">
        <f t="shared" si="37"/>
        <v>18.05</v>
      </c>
      <c r="N313" s="36">
        <v>59</v>
      </c>
      <c r="O313" s="55">
        <f t="shared" si="38"/>
        <v>62.584326364785738</v>
      </c>
      <c r="P313" s="56">
        <f t="shared" si="39"/>
        <v>46.562738815400579</v>
      </c>
      <c r="Q313" s="122">
        <v>30.537047099999999</v>
      </c>
      <c r="R313" s="11">
        <f t="shared" si="40"/>
        <v>6.4207271575077742</v>
      </c>
      <c r="S313" s="35">
        <f t="shared" si="41"/>
        <v>8.2371074142685021</v>
      </c>
      <c r="AF313" s="34"/>
    </row>
    <row r="314" spans="7:32" ht="18.5" x14ac:dyDescent="0.45">
      <c r="G314" s="59">
        <v>2010</v>
      </c>
      <c r="H314" s="59">
        <v>11</v>
      </c>
      <c r="I314" s="46">
        <f t="shared" si="45"/>
        <v>7</v>
      </c>
      <c r="J314" s="46">
        <f t="shared" si="45"/>
        <v>311</v>
      </c>
      <c r="K314" s="121">
        <v>20.399999999999999</v>
      </c>
      <c r="L314" s="121">
        <v>13.9</v>
      </c>
      <c r="M314" s="54">
        <f t="shared" si="37"/>
        <v>17.149999999999999</v>
      </c>
      <c r="N314" s="36">
        <v>51</v>
      </c>
      <c r="O314" s="55">
        <f t="shared" si="38"/>
        <v>72.826752086373006</v>
      </c>
      <c r="P314" s="56">
        <f t="shared" si="39"/>
        <v>37.869911084913959</v>
      </c>
      <c r="Q314" s="122">
        <v>29.707602399999999</v>
      </c>
      <c r="R314" s="11">
        <f t="shared" si="40"/>
        <v>6.0895163282562006</v>
      </c>
      <c r="S314" s="35">
        <f t="shared" si="41"/>
        <v>6.60798965110249</v>
      </c>
      <c r="AF314" s="34"/>
    </row>
    <row r="315" spans="7:32" ht="18.5" x14ac:dyDescent="0.45">
      <c r="G315" s="59">
        <v>2010</v>
      </c>
      <c r="H315" s="59">
        <v>11</v>
      </c>
      <c r="I315" s="46">
        <f t="shared" si="45"/>
        <v>8</v>
      </c>
      <c r="J315" s="46">
        <f t="shared" si="45"/>
        <v>312</v>
      </c>
      <c r="K315" s="121">
        <v>20.7</v>
      </c>
      <c r="L315" s="121">
        <v>12.4</v>
      </c>
      <c r="M315" s="54">
        <f t="shared" si="37"/>
        <v>16.55</v>
      </c>
      <c r="N315" s="36">
        <v>34</v>
      </c>
      <c r="O315" s="55">
        <f t="shared" si="38"/>
        <v>60.551132648037267</v>
      </c>
      <c r="P315" s="56">
        <f t="shared" si="39"/>
        <v>40.20595207829674</v>
      </c>
      <c r="Q315" s="122">
        <v>27.911379399999998</v>
      </c>
      <c r="R315" s="11">
        <f t="shared" si="40"/>
        <v>5.6231032502173495</v>
      </c>
      <c r="S315" s="35">
        <f t="shared" si="41"/>
        <v>8.4500551794622254</v>
      </c>
      <c r="AF315" s="34"/>
    </row>
    <row r="316" spans="7:32" ht="18.5" x14ac:dyDescent="0.45">
      <c r="G316" s="59">
        <v>2010</v>
      </c>
      <c r="H316" s="59">
        <v>11</v>
      </c>
      <c r="I316" s="46">
        <f t="shared" si="45"/>
        <v>9</v>
      </c>
      <c r="J316" s="46">
        <f t="shared" si="45"/>
        <v>313</v>
      </c>
      <c r="K316" s="121">
        <v>21.6</v>
      </c>
      <c r="L316" s="121">
        <v>14.2</v>
      </c>
      <c r="M316" s="54">
        <f t="shared" si="37"/>
        <v>17.899999999999999</v>
      </c>
      <c r="N316" s="36">
        <v>38</v>
      </c>
      <c r="O316" s="55">
        <f t="shared" si="38"/>
        <v>67.528277275983541</v>
      </c>
      <c r="P316" s="56">
        <f t="shared" si="39"/>
        <v>39.976740147382266</v>
      </c>
      <c r="Q316" s="122">
        <v>29.391483900000001</v>
      </c>
      <c r="R316" s="11">
        <f t="shared" si="40"/>
        <v>6.1540035947239504</v>
      </c>
      <c r="S316" s="35">
        <f t="shared" si="41"/>
        <v>8.3113868729403304</v>
      </c>
      <c r="AF316" s="34"/>
    </row>
    <row r="317" spans="7:32" ht="18.5" x14ac:dyDescent="0.45">
      <c r="G317" s="59">
        <v>2010</v>
      </c>
      <c r="H317" s="59">
        <v>11</v>
      </c>
      <c r="I317" s="46">
        <f t="shared" si="45"/>
        <v>10</v>
      </c>
      <c r="J317" s="46">
        <f t="shared" si="45"/>
        <v>314</v>
      </c>
      <c r="K317" s="121">
        <v>22.6</v>
      </c>
      <c r="L317" s="121">
        <v>16</v>
      </c>
      <c r="M317" s="54">
        <f t="shared" si="37"/>
        <v>19.3</v>
      </c>
      <c r="N317" s="36">
        <v>42</v>
      </c>
      <c r="O317" s="55">
        <f t="shared" si="38"/>
        <v>74.121718683893434</v>
      </c>
      <c r="P317" s="56">
        <f t="shared" si="39"/>
        <v>39.136267465095742</v>
      </c>
      <c r="Q317" s="122">
        <v>30.467542899999998</v>
      </c>
      <c r="R317" s="11">
        <f t="shared" si="40"/>
        <v>6.6294783609253489</v>
      </c>
      <c r="S317" s="35">
        <f t="shared" si="41"/>
        <v>8.0130058904648465</v>
      </c>
      <c r="AF317" s="34"/>
    </row>
    <row r="318" spans="7:32" ht="18.5" x14ac:dyDescent="0.45">
      <c r="G318" s="59">
        <v>2010</v>
      </c>
      <c r="H318" s="59">
        <v>11</v>
      </c>
      <c r="I318" s="46">
        <f t="shared" si="45"/>
        <v>11</v>
      </c>
      <c r="J318" s="46">
        <f t="shared" si="45"/>
        <v>315</v>
      </c>
      <c r="K318" s="121">
        <v>20.7</v>
      </c>
      <c r="L318" s="121">
        <v>14.7</v>
      </c>
      <c r="M318" s="54">
        <f t="shared" si="37"/>
        <v>17.7</v>
      </c>
      <c r="N318" s="36">
        <v>36.5</v>
      </c>
      <c r="O318" s="55">
        <f t="shared" si="38"/>
        <v>59.401548497473975</v>
      </c>
      <c r="P318" s="56">
        <f t="shared" si="39"/>
        <v>28.512743278787507</v>
      </c>
      <c r="Q318" s="122">
        <v>23.280557399999999</v>
      </c>
      <c r="R318" s="11">
        <f t="shared" si="40"/>
        <v>4.8471866548604998</v>
      </c>
      <c r="S318" s="35">
        <f t="shared" si="41"/>
        <v>6.1254218317842017</v>
      </c>
      <c r="AF318" s="34"/>
    </row>
    <row r="319" spans="7:32" ht="18.5" x14ac:dyDescent="0.45">
      <c r="G319" s="59">
        <v>2010</v>
      </c>
      <c r="H319" s="59">
        <v>11</v>
      </c>
      <c r="I319" s="46">
        <f t="shared" si="45"/>
        <v>12</v>
      </c>
      <c r="J319" s="46">
        <f t="shared" si="45"/>
        <v>316</v>
      </c>
      <c r="K319" s="121">
        <v>22.1</v>
      </c>
      <c r="L319" s="121">
        <v>14.2</v>
      </c>
      <c r="M319" s="54">
        <f t="shared" si="37"/>
        <v>18.149999999999999</v>
      </c>
      <c r="N319" s="36">
        <v>37</v>
      </c>
      <c r="O319" s="55">
        <f t="shared" si="38"/>
        <v>61.281206991201117</v>
      </c>
      <c r="P319" s="56">
        <f t="shared" si="39"/>
        <v>38.729722818439122</v>
      </c>
      <c r="Q319" s="122">
        <v>27.558834000000001</v>
      </c>
      <c r="R319" s="11">
        <f t="shared" si="40"/>
        <v>5.8106905826895003</v>
      </c>
      <c r="S319" s="35">
        <f t="shared" si="41"/>
        <v>8.2149494274292856</v>
      </c>
      <c r="AF319" s="34"/>
    </row>
    <row r="320" spans="7:32" ht="18.5" x14ac:dyDescent="0.45">
      <c r="G320" s="59">
        <v>2010</v>
      </c>
      <c r="H320" s="59">
        <v>11</v>
      </c>
      <c r="I320" s="46">
        <f t="shared" si="45"/>
        <v>13</v>
      </c>
      <c r="J320" s="46">
        <f t="shared" si="45"/>
        <v>317</v>
      </c>
      <c r="K320" s="121">
        <v>22.2</v>
      </c>
      <c r="L320" s="121">
        <v>16</v>
      </c>
      <c r="M320" s="54">
        <f t="shared" si="37"/>
        <v>19.100000000000001</v>
      </c>
      <c r="N320" s="36">
        <v>60.5</v>
      </c>
      <c r="O320" s="55">
        <f t="shared" si="38"/>
        <v>69.015642665408237</v>
      </c>
      <c r="P320" s="56">
        <f t="shared" si="39"/>
        <v>34.231758762042482</v>
      </c>
      <c r="Q320" s="122">
        <v>27.495610299999999</v>
      </c>
      <c r="R320" s="11">
        <f t="shared" si="40"/>
        <v>5.9505587377105504</v>
      </c>
      <c r="S320" s="35">
        <f t="shared" si="41"/>
        <v>6.3067781123182858</v>
      </c>
      <c r="AF320" s="34"/>
    </row>
    <row r="321" spans="7:32" ht="18.5" x14ac:dyDescent="0.45">
      <c r="G321" s="59">
        <v>2010</v>
      </c>
      <c r="H321" s="59">
        <v>11</v>
      </c>
      <c r="I321" s="46">
        <f t="shared" si="45"/>
        <v>14</v>
      </c>
      <c r="J321" s="46">
        <f t="shared" si="45"/>
        <v>318</v>
      </c>
      <c r="K321" s="121">
        <v>21.6</v>
      </c>
      <c r="L321" s="121">
        <v>13.8</v>
      </c>
      <c r="M321" s="54">
        <f t="shared" si="37"/>
        <v>17.700000000000003</v>
      </c>
      <c r="N321" s="36">
        <v>78</v>
      </c>
      <c r="O321" s="55">
        <f t="shared" si="38"/>
        <v>59.589851955195215</v>
      </c>
      <c r="P321" s="56">
        <f t="shared" si="39"/>
        <v>37.184067620041823</v>
      </c>
      <c r="Q321" s="122">
        <v>26.628063900000001</v>
      </c>
      <c r="R321" s="11">
        <f t="shared" si="40"/>
        <v>5.5441626144592497</v>
      </c>
      <c r="S321" s="35">
        <f t="shared" si="41"/>
        <v>6.5901164841336239</v>
      </c>
      <c r="AF321" s="34"/>
    </row>
    <row r="322" spans="7:32" ht="18.5" x14ac:dyDescent="0.45">
      <c r="G322" s="59">
        <v>2010</v>
      </c>
      <c r="H322" s="59">
        <v>11</v>
      </c>
      <c r="I322" s="46">
        <f t="shared" si="45"/>
        <v>15</v>
      </c>
      <c r="J322" s="46">
        <f t="shared" si="45"/>
        <v>319</v>
      </c>
      <c r="K322" s="121">
        <v>23.3</v>
      </c>
      <c r="L322" s="121">
        <v>15.1</v>
      </c>
      <c r="M322" s="54">
        <f t="shared" si="37"/>
        <v>19.2</v>
      </c>
      <c r="N322" s="36">
        <v>47.5</v>
      </c>
      <c r="O322" s="55">
        <f t="shared" si="38"/>
        <v>28.824732089196814</v>
      </c>
      <c r="P322" s="56">
        <f t="shared" si="39"/>
        <v>18.909024250513113</v>
      </c>
      <c r="Q322" s="122">
        <v>13.2066354</v>
      </c>
      <c r="R322" s="11">
        <f t="shared" si="40"/>
        <v>2.8659059149769996</v>
      </c>
      <c r="S322" s="35">
        <f t="shared" si="41"/>
        <v>3.785087278438354</v>
      </c>
      <c r="AF322" s="34"/>
    </row>
    <row r="323" spans="7:32" ht="18.5" x14ac:dyDescent="0.45">
      <c r="G323" s="59">
        <v>2010</v>
      </c>
      <c r="H323" s="59">
        <v>11</v>
      </c>
      <c r="I323" s="46">
        <f t="shared" si="45"/>
        <v>16</v>
      </c>
      <c r="J323" s="46">
        <f t="shared" si="45"/>
        <v>320</v>
      </c>
      <c r="K323" s="121">
        <v>23.6</v>
      </c>
      <c r="L323" s="121">
        <v>16.8</v>
      </c>
      <c r="M323" s="54">
        <f t="shared" si="37"/>
        <v>20.200000000000003</v>
      </c>
      <c r="N323" s="36">
        <v>38.5</v>
      </c>
      <c r="O323" s="55">
        <f t="shared" si="38"/>
        <v>68.229715918932769</v>
      </c>
      <c r="P323" s="56">
        <f t="shared" si="39"/>
        <v>37.116965459899426</v>
      </c>
      <c r="Q323" s="122">
        <v>28.467412999999997</v>
      </c>
      <c r="R323" s="11">
        <f t="shared" si="40"/>
        <v>6.3445323353099994</v>
      </c>
      <c r="S323" s="35">
        <f t="shared" si="41"/>
        <v>8.1206949851282673</v>
      </c>
      <c r="AF323" s="34"/>
    </row>
    <row r="324" spans="7:32" ht="18.5" x14ac:dyDescent="0.45">
      <c r="G324" s="59">
        <v>2010</v>
      </c>
      <c r="H324" s="59">
        <v>11</v>
      </c>
      <c r="I324" s="46">
        <f t="shared" si="45"/>
        <v>17</v>
      </c>
      <c r="J324" s="46">
        <f t="shared" si="45"/>
        <v>321</v>
      </c>
      <c r="K324" s="121">
        <v>21.4</v>
      </c>
      <c r="L324" s="121">
        <v>16.2</v>
      </c>
      <c r="M324" s="54">
        <f t="shared" si="37"/>
        <v>18.799999999999997</v>
      </c>
      <c r="N324" s="36">
        <v>38.5</v>
      </c>
      <c r="O324" s="55">
        <f t="shared" si="38"/>
        <v>82.374124296998943</v>
      </c>
      <c r="P324" s="56">
        <f t="shared" si="39"/>
        <v>34.267635707551555</v>
      </c>
      <c r="Q324" s="122">
        <v>30.054704699999995</v>
      </c>
      <c r="R324" s="11">
        <f t="shared" si="40"/>
        <v>6.4515128561972981</v>
      </c>
      <c r="S324" s="35">
        <f t="shared" si="41"/>
        <v>7.2989106186154906</v>
      </c>
      <c r="AF324" s="34"/>
    </row>
    <row r="325" spans="7:32" ht="18.5" x14ac:dyDescent="0.45">
      <c r="G325" s="59">
        <v>2010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121">
        <v>21.7</v>
      </c>
      <c r="L325" s="121">
        <v>13.6</v>
      </c>
      <c r="M325" s="54">
        <f t="shared" ref="M325:M368" si="47">(K325+L325)/2</f>
        <v>17.649999999999999</v>
      </c>
      <c r="N325" s="36">
        <v>45</v>
      </c>
      <c r="O325" s="55">
        <f t="shared" ref="O325:O368" si="48">((Q325)/(0.16*(K325-(L325))^0.5))</f>
        <v>55.640260278082174</v>
      </c>
      <c r="P325" s="56">
        <f t="shared" ref="P325:P368" si="49">0.16*((K325-L325)^1/2)*O325</f>
        <v>36.05488866019725</v>
      </c>
      <c r="Q325" s="122">
        <v>25.336793099999998</v>
      </c>
      <c r="R325" s="11">
        <f t="shared" ref="R325:R368" si="50">0.0023*0.408*O325*(K325-L325)^0.5*(M325+17.8)</f>
        <v>5.2678803347916743</v>
      </c>
      <c r="S325" s="35">
        <f t="shared" ref="S325:S368" si="51">0.31*(IF(N325&gt;50,1,(1+(50-N325)/70)))*(P325+2.09)*((M325/(M325+15)))</f>
        <v>6.8489310316430503</v>
      </c>
      <c r="AF325" s="34"/>
    </row>
    <row r="326" spans="7:32" ht="18.5" x14ac:dyDescent="0.45">
      <c r="G326" s="59">
        <v>2010</v>
      </c>
      <c r="H326" s="59">
        <v>11</v>
      </c>
      <c r="I326" s="46">
        <f t="shared" si="46"/>
        <v>19</v>
      </c>
      <c r="J326" s="46">
        <f t="shared" si="46"/>
        <v>323</v>
      </c>
      <c r="K326" s="121">
        <v>20.5</v>
      </c>
      <c r="L326" s="121">
        <v>15</v>
      </c>
      <c r="M326" s="54">
        <f t="shared" si="47"/>
        <v>17.75</v>
      </c>
      <c r="N326" s="36">
        <v>47.5</v>
      </c>
      <c r="O326" s="55">
        <f t="shared" si="48"/>
        <v>75.546780529609023</v>
      </c>
      <c r="P326" s="56">
        <f t="shared" si="49"/>
        <v>33.240583433027972</v>
      </c>
      <c r="Q326" s="122">
        <v>28.347664799999997</v>
      </c>
      <c r="R326" s="11">
        <f t="shared" si="50"/>
        <v>5.9105093715486001</v>
      </c>
      <c r="S326" s="35">
        <f t="shared" si="51"/>
        <v>6.1480801797893738</v>
      </c>
      <c r="AF326" s="34"/>
    </row>
    <row r="327" spans="7:32" ht="18.5" x14ac:dyDescent="0.45">
      <c r="G327" s="59">
        <v>2010</v>
      </c>
      <c r="H327" s="59">
        <v>11</v>
      </c>
      <c r="I327" s="46">
        <f t="shared" si="46"/>
        <v>20</v>
      </c>
      <c r="J327" s="46">
        <f t="shared" si="46"/>
        <v>324</v>
      </c>
      <c r="K327" s="121">
        <v>21</v>
      </c>
      <c r="L327" s="121">
        <v>14.1</v>
      </c>
      <c r="M327" s="54">
        <f t="shared" si="47"/>
        <v>17.55</v>
      </c>
      <c r="N327" s="36">
        <v>33.5</v>
      </c>
      <c r="O327" s="55">
        <f t="shared" si="48"/>
        <v>65.930321828713247</v>
      </c>
      <c r="P327" s="56">
        <f t="shared" si="49"/>
        <v>36.393537649449712</v>
      </c>
      <c r="Q327" s="122">
        <v>27.709565999999995</v>
      </c>
      <c r="R327" s="11">
        <f t="shared" si="50"/>
        <v>5.7449619722564993</v>
      </c>
      <c r="S327" s="35">
        <f t="shared" si="51"/>
        <v>7.9484212812501207</v>
      </c>
      <c r="AF327" s="34"/>
    </row>
    <row r="328" spans="7:32" ht="18.5" x14ac:dyDescent="0.45">
      <c r="G328" s="59">
        <v>2010</v>
      </c>
      <c r="H328" s="59">
        <v>11</v>
      </c>
      <c r="I328" s="46">
        <f t="shared" si="46"/>
        <v>21</v>
      </c>
      <c r="J328" s="46">
        <f t="shared" si="46"/>
        <v>325</v>
      </c>
      <c r="K328" s="121">
        <v>21.3</v>
      </c>
      <c r="L328" s="121">
        <v>14.6</v>
      </c>
      <c r="M328" s="54">
        <f t="shared" si="47"/>
        <v>17.95</v>
      </c>
      <c r="N328" s="36">
        <v>27</v>
      </c>
      <c r="O328" s="55">
        <f t="shared" si="48"/>
        <v>72.198626570518869</v>
      </c>
      <c r="P328" s="56">
        <f t="shared" si="49"/>
        <v>38.698463841798123</v>
      </c>
      <c r="Q328" s="122">
        <v>29.901041799999998</v>
      </c>
      <c r="R328" s="11">
        <f t="shared" si="50"/>
        <v>6.2694635631127493</v>
      </c>
      <c r="S328" s="35">
        <f t="shared" si="51"/>
        <v>9.1515147866615045</v>
      </c>
      <c r="AF328" s="34"/>
    </row>
    <row r="329" spans="7:32" ht="18.5" x14ac:dyDescent="0.45">
      <c r="G329" s="59">
        <v>2010</v>
      </c>
      <c r="H329" s="59">
        <v>11</v>
      </c>
      <c r="I329" s="46">
        <f t="shared" si="46"/>
        <v>22</v>
      </c>
      <c r="J329" s="46">
        <f t="shared" si="46"/>
        <v>326</v>
      </c>
      <c r="K329" s="121">
        <v>19.399999999999999</v>
      </c>
      <c r="L329" s="121">
        <v>14.6</v>
      </c>
      <c r="M329" s="54">
        <f t="shared" si="47"/>
        <v>17</v>
      </c>
      <c r="N329" s="36">
        <v>32.5</v>
      </c>
      <c r="O329" s="55">
        <f t="shared" si="48"/>
        <v>50.069502169428795</v>
      </c>
      <c r="P329" s="56">
        <f t="shared" si="49"/>
        <v>19.226688833060653</v>
      </c>
      <c r="Q329" s="122">
        <v>17.5514853</v>
      </c>
      <c r="R329" s="11">
        <f t="shared" si="50"/>
        <v>3.5822932527006</v>
      </c>
      <c r="S329" s="35">
        <f t="shared" si="51"/>
        <v>4.3882402402433449</v>
      </c>
      <c r="AF329" s="34"/>
    </row>
    <row r="330" spans="7:32" ht="18.5" x14ac:dyDescent="0.45">
      <c r="G330" s="59">
        <v>2010</v>
      </c>
      <c r="H330" s="59">
        <v>11</v>
      </c>
      <c r="I330" s="46">
        <f t="shared" si="46"/>
        <v>23</v>
      </c>
      <c r="J330" s="46">
        <f t="shared" si="46"/>
        <v>327</v>
      </c>
      <c r="K330" s="121">
        <v>18.600000000000001</v>
      </c>
      <c r="L330" s="121">
        <v>12.1</v>
      </c>
      <c r="M330" s="54">
        <f t="shared" si="47"/>
        <v>15.350000000000001</v>
      </c>
      <c r="N330" s="36">
        <v>49</v>
      </c>
      <c r="O330" s="55">
        <f t="shared" si="48"/>
        <v>74.134414761957032</v>
      </c>
      <c r="P330" s="56">
        <f t="shared" si="49"/>
        <v>38.549895676217666</v>
      </c>
      <c r="Q330" s="122">
        <v>30.241026199999997</v>
      </c>
      <c r="R330" s="11">
        <f t="shared" si="50"/>
        <v>5.8796039586784499</v>
      </c>
      <c r="S330" s="35">
        <f t="shared" si="51"/>
        <v>6.4628529036691003</v>
      </c>
      <c r="AF330" s="34"/>
    </row>
    <row r="331" spans="7:32" ht="18.5" x14ac:dyDescent="0.45">
      <c r="G331" s="59">
        <v>2010</v>
      </c>
      <c r="H331" s="59">
        <v>11</v>
      </c>
      <c r="I331" s="46">
        <f t="shared" si="46"/>
        <v>24</v>
      </c>
      <c r="J331" s="46">
        <f t="shared" si="46"/>
        <v>328</v>
      </c>
      <c r="K331" s="121">
        <v>16.3</v>
      </c>
      <c r="L331" s="121">
        <v>10.7</v>
      </c>
      <c r="M331" s="54">
        <f t="shared" si="47"/>
        <v>13.5</v>
      </c>
      <c r="N331" s="36">
        <v>51</v>
      </c>
      <c r="O331" s="55">
        <f t="shared" si="48"/>
        <v>79.64309191426031</v>
      </c>
      <c r="P331" s="56">
        <f t="shared" si="49"/>
        <v>35.680105177588629</v>
      </c>
      <c r="Q331" s="122">
        <v>30.155192700000001</v>
      </c>
      <c r="R331" s="11">
        <f t="shared" si="50"/>
        <v>5.5357244223061501</v>
      </c>
      <c r="S331" s="35">
        <f t="shared" si="51"/>
        <v>5.546241760288015</v>
      </c>
      <c r="AF331" s="34"/>
    </row>
    <row r="332" spans="7:32" ht="18.5" x14ac:dyDescent="0.45">
      <c r="G332" s="59">
        <v>2010</v>
      </c>
      <c r="H332" s="59">
        <v>11</v>
      </c>
      <c r="I332" s="46">
        <f t="shared" si="46"/>
        <v>25</v>
      </c>
      <c r="J332" s="46">
        <f t="shared" si="46"/>
        <v>329</v>
      </c>
      <c r="K332" s="121">
        <v>16.7</v>
      </c>
      <c r="L332" s="121">
        <v>11.4</v>
      </c>
      <c r="M332" s="54">
        <f t="shared" si="47"/>
        <v>14.05</v>
      </c>
      <c r="N332" s="36">
        <v>53.5</v>
      </c>
      <c r="O332" s="55">
        <f t="shared" si="48"/>
        <v>81.701295585218915</v>
      </c>
      <c r="P332" s="56">
        <f t="shared" si="49"/>
        <v>34.641349328132812</v>
      </c>
      <c r="Q332" s="122">
        <v>30.094481199999997</v>
      </c>
      <c r="R332" s="11">
        <f t="shared" si="50"/>
        <v>5.6216566117802991</v>
      </c>
      <c r="S332" s="35">
        <f t="shared" si="51"/>
        <v>5.507173562777365</v>
      </c>
      <c r="AF332" s="34"/>
    </row>
    <row r="333" spans="7:32" ht="18.5" x14ac:dyDescent="0.45">
      <c r="G333" s="59">
        <v>2010</v>
      </c>
      <c r="H333" s="59">
        <v>11</v>
      </c>
      <c r="I333" s="46">
        <f t="shared" si="46"/>
        <v>26</v>
      </c>
      <c r="J333" s="46">
        <f t="shared" si="46"/>
        <v>330</v>
      </c>
      <c r="K333" s="121">
        <v>17.8</v>
      </c>
      <c r="L333" s="121">
        <v>12</v>
      </c>
      <c r="M333" s="54">
        <f t="shared" si="47"/>
        <v>14.9</v>
      </c>
      <c r="N333" s="36">
        <v>75.5</v>
      </c>
      <c r="O333" s="55">
        <f t="shared" si="48"/>
        <v>71.208039870828983</v>
      </c>
      <c r="P333" s="56">
        <f t="shared" si="49"/>
        <v>33.040530500064655</v>
      </c>
      <c r="Q333" s="122">
        <v>27.4386671</v>
      </c>
      <c r="R333" s="11">
        <f t="shared" si="50"/>
        <v>5.2623384891070497</v>
      </c>
      <c r="S333" s="35">
        <f t="shared" si="51"/>
        <v>5.4270207484882489</v>
      </c>
    </row>
    <row r="334" spans="7:32" ht="18.5" x14ac:dyDescent="0.45">
      <c r="G334" s="59">
        <v>2010</v>
      </c>
      <c r="H334" s="59">
        <v>11</v>
      </c>
      <c r="I334" s="46">
        <f t="shared" si="46"/>
        <v>27</v>
      </c>
      <c r="J334" s="46">
        <f t="shared" si="46"/>
        <v>331</v>
      </c>
      <c r="K334" s="121">
        <v>19.2</v>
      </c>
      <c r="L334" s="121">
        <v>11.9</v>
      </c>
      <c r="M334" s="54">
        <f t="shared" si="47"/>
        <v>15.55</v>
      </c>
      <c r="N334" s="36">
        <v>82</v>
      </c>
      <c r="O334" s="55">
        <f t="shared" si="48"/>
        <v>64.514073078482795</v>
      </c>
      <c r="P334" s="56">
        <f t="shared" si="49"/>
        <v>37.676218677833951</v>
      </c>
      <c r="Q334" s="122">
        <v>27.889188300000001</v>
      </c>
      <c r="R334" s="11">
        <f t="shared" si="50"/>
        <v>5.4550624808063253</v>
      </c>
      <c r="S334" s="35">
        <f t="shared" si="51"/>
        <v>6.274731821161982</v>
      </c>
    </row>
    <row r="335" spans="7:32" ht="18.5" x14ac:dyDescent="0.45">
      <c r="G335" s="59">
        <v>2010</v>
      </c>
      <c r="H335" s="59">
        <v>11</v>
      </c>
      <c r="I335" s="46">
        <f t="shared" si="46"/>
        <v>28</v>
      </c>
      <c r="J335" s="46">
        <f t="shared" si="46"/>
        <v>332</v>
      </c>
      <c r="K335" s="121">
        <v>18.2</v>
      </c>
      <c r="L335" s="121">
        <v>11.9</v>
      </c>
      <c r="M335" s="54">
        <f t="shared" si="47"/>
        <v>15.05</v>
      </c>
      <c r="N335" s="36">
        <v>67</v>
      </c>
      <c r="O335" s="55">
        <f t="shared" si="48"/>
        <v>66.361765967241041</v>
      </c>
      <c r="P335" s="56">
        <f t="shared" si="49"/>
        <v>33.446330047489475</v>
      </c>
      <c r="Q335" s="122">
        <v>26.650673699999999</v>
      </c>
      <c r="R335" s="11">
        <f t="shared" si="50"/>
        <v>5.1346587110789237</v>
      </c>
      <c r="S335" s="35">
        <f t="shared" si="51"/>
        <v>5.5172961010503201</v>
      </c>
    </row>
    <row r="336" spans="7:32" ht="18.5" x14ac:dyDescent="0.45">
      <c r="G336" s="59">
        <v>2010</v>
      </c>
      <c r="H336" s="59">
        <v>11</v>
      </c>
      <c r="I336" s="46">
        <f t="shared" si="46"/>
        <v>29</v>
      </c>
      <c r="J336" s="46">
        <f t="shared" si="46"/>
        <v>333</v>
      </c>
      <c r="K336" s="121">
        <v>21.9</v>
      </c>
      <c r="L336" s="121">
        <v>14.2</v>
      </c>
      <c r="M336" s="54">
        <f t="shared" si="47"/>
        <v>18.049999999999997</v>
      </c>
      <c r="N336" s="36">
        <v>56</v>
      </c>
      <c r="O336" s="55">
        <f t="shared" si="48"/>
        <v>69.519280461857974</v>
      </c>
      <c r="P336" s="56">
        <f t="shared" si="49"/>
        <v>42.823876764504512</v>
      </c>
      <c r="Q336" s="122">
        <v>30.865307899999998</v>
      </c>
      <c r="R336" s="51">
        <f t="shared" si="50"/>
        <v>6.489747355380973</v>
      </c>
      <c r="S336" s="50">
        <f t="shared" si="51"/>
        <v>7.6041027968467469</v>
      </c>
    </row>
    <row r="337" spans="7:19" ht="18.5" x14ac:dyDescent="0.45">
      <c r="G337" s="59">
        <v>2010</v>
      </c>
      <c r="H337" s="60">
        <v>11</v>
      </c>
      <c r="I337" s="60">
        <f t="shared" si="46"/>
        <v>30</v>
      </c>
      <c r="J337" s="46">
        <f t="shared" si="46"/>
        <v>334</v>
      </c>
      <c r="K337" s="121">
        <v>20.7</v>
      </c>
      <c r="L337" s="121">
        <v>14.1</v>
      </c>
      <c r="M337" s="54">
        <f t="shared" si="47"/>
        <v>17.399999999999999</v>
      </c>
      <c r="N337" s="36">
        <v>54</v>
      </c>
      <c r="O337" s="55">
        <f t="shared" si="48"/>
        <v>73.822245223491549</v>
      </c>
      <c r="P337" s="56">
        <f t="shared" si="49"/>
        <v>38.97814547800354</v>
      </c>
      <c r="Q337" s="122">
        <v>30.344445099999998</v>
      </c>
      <c r="R337" s="49">
        <f t="shared" si="50"/>
        <v>6.2645500020047988</v>
      </c>
      <c r="S337" s="48">
        <f t="shared" si="51"/>
        <v>6.8370857008750336</v>
      </c>
    </row>
    <row r="338" spans="7:19" ht="18.5" x14ac:dyDescent="0.45">
      <c r="G338" s="59">
        <v>2010</v>
      </c>
      <c r="H338" s="59">
        <v>12</v>
      </c>
      <c r="I338" s="46">
        <v>1</v>
      </c>
      <c r="J338" s="46">
        <f t="shared" si="46"/>
        <v>335</v>
      </c>
      <c r="K338" s="121">
        <v>19.600000000000001</v>
      </c>
      <c r="L338" s="121">
        <v>13.6</v>
      </c>
      <c r="M338" s="54">
        <f t="shared" si="47"/>
        <v>16.600000000000001</v>
      </c>
      <c r="N338" s="36">
        <v>35.5</v>
      </c>
      <c r="O338" s="55">
        <f t="shared" si="48"/>
        <v>75.497079767265376</v>
      </c>
      <c r="P338" s="56">
        <f t="shared" si="49"/>
        <v>36.238598288287392</v>
      </c>
      <c r="Q338" s="122">
        <v>29.588691599999997</v>
      </c>
      <c r="R338" s="11">
        <f t="shared" si="50"/>
        <v>5.9696960624496</v>
      </c>
      <c r="S338" s="35">
        <f t="shared" si="51"/>
        <v>7.5346711997667386</v>
      </c>
    </row>
    <row r="339" spans="7:19" ht="18.5" x14ac:dyDescent="0.45">
      <c r="G339" s="59">
        <v>2010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121">
        <v>19.600000000000001</v>
      </c>
      <c r="L339" s="121">
        <v>13.8</v>
      </c>
      <c r="M339" s="54">
        <f t="shared" si="47"/>
        <v>16.700000000000003</v>
      </c>
      <c r="N339" s="36">
        <v>40.5</v>
      </c>
      <c r="O339" s="55">
        <f t="shared" si="48"/>
        <v>76.479127741266652</v>
      </c>
      <c r="P339" s="56">
        <f t="shared" si="49"/>
        <v>35.486315271947731</v>
      </c>
      <c r="Q339" s="122">
        <v>29.469780799999999</v>
      </c>
      <c r="R339" s="11">
        <f t="shared" si="50"/>
        <v>5.9629891215239992</v>
      </c>
      <c r="S339" s="35">
        <f t="shared" si="51"/>
        <v>6.9695089864571589</v>
      </c>
    </row>
    <row r="340" spans="7:19" ht="18.5" x14ac:dyDescent="0.45">
      <c r="G340" s="59">
        <v>2010</v>
      </c>
      <c r="H340" s="59">
        <v>12</v>
      </c>
      <c r="I340" s="46">
        <f t="shared" si="52"/>
        <v>3</v>
      </c>
      <c r="J340" s="46">
        <f t="shared" si="46"/>
        <v>337</v>
      </c>
      <c r="K340" s="121">
        <v>22.6</v>
      </c>
      <c r="L340" s="121">
        <v>14.2</v>
      </c>
      <c r="M340" s="54">
        <f t="shared" si="47"/>
        <v>18.399999999999999</v>
      </c>
      <c r="N340" s="36">
        <v>30.5</v>
      </c>
      <c r="O340" s="55">
        <f t="shared" si="48"/>
        <v>62.793615795633684</v>
      </c>
      <c r="P340" s="56">
        <f t="shared" si="49"/>
        <v>42.197309814665843</v>
      </c>
      <c r="Q340" s="122">
        <v>29.118910199999998</v>
      </c>
      <c r="R340" s="11">
        <f t="shared" si="50"/>
        <v>6.1823231812925989</v>
      </c>
      <c r="S340" s="35">
        <f t="shared" si="51"/>
        <v>9.6702420696601497</v>
      </c>
    </row>
    <row r="341" spans="7:19" ht="18.5" x14ac:dyDescent="0.45">
      <c r="G341" s="59">
        <v>2010</v>
      </c>
      <c r="H341" s="59">
        <v>12</v>
      </c>
      <c r="I341" s="46">
        <f t="shared" si="52"/>
        <v>4</v>
      </c>
      <c r="J341" s="46">
        <f t="shared" si="52"/>
        <v>338</v>
      </c>
      <c r="K341" s="121">
        <v>18.3</v>
      </c>
      <c r="L341" s="121">
        <v>16.7</v>
      </c>
      <c r="M341" s="54">
        <f t="shared" si="47"/>
        <v>17.5</v>
      </c>
      <c r="N341" s="36">
        <v>36.5</v>
      </c>
      <c r="O341" s="55">
        <f t="shared" si="48"/>
        <v>147.27732223004773</v>
      </c>
      <c r="P341" s="56">
        <f t="shared" si="49"/>
        <v>18.851497245446126</v>
      </c>
      <c r="Q341" s="122">
        <v>29.806834299999998</v>
      </c>
      <c r="R341" s="11">
        <f t="shared" si="50"/>
        <v>6.1710430358833488</v>
      </c>
      <c r="S341" s="35">
        <f t="shared" si="51"/>
        <v>4.1697742784490224</v>
      </c>
    </row>
    <row r="342" spans="7:19" ht="18.5" x14ac:dyDescent="0.45">
      <c r="G342" s="59">
        <v>2010</v>
      </c>
      <c r="H342" s="59">
        <v>12</v>
      </c>
      <c r="I342" s="46">
        <f t="shared" si="52"/>
        <v>5</v>
      </c>
      <c r="J342" s="46">
        <f t="shared" si="52"/>
        <v>339</v>
      </c>
      <c r="K342" s="121">
        <v>22.7</v>
      </c>
      <c r="L342" s="121">
        <v>15.1</v>
      </c>
      <c r="M342" s="54">
        <f t="shared" si="47"/>
        <v>18.899999999999999</v>
      </c>
      <c r="N342" s="36">
        <v>38</v>
      </c>
      <c r="O342" s="55">
        <f t="shared" si="48"/>
        <v>59.892318684654377</v>
      </c>
      <c r="P342" s="56">
        <f t="shared" si="49"/>
        <v>36.414529760269858</v>
      </c>
      <c r="Q342" s="122">
        <v>26.417876500000002</v>
      </c>
      <c r="R342" s="11">
        <f t="shared" si="50"/>
        <v>5.6863290361807506</v>
      </c>
      <c r="S342" s="35">
        <f t="shared" si="51"/>
        <v>7.7956339102252556</v>
      </c>
    </row>
    <row r="343" spans="7:19" ht="18.5" x14ac:dyDescent="0.45">
      <c r="G343" s="59">
        <v>2010</v>
      </c>
      <c r="H343" s="59">
        <v>12</v>
      </c>
      <c r="I343" s="46">
        <f t="shared" si="52"/>
        <v>6</v>
      </c>
      <c r="J343" s="46">
        <f t="shared" si="52"/>
        <v>340</v>
      </c>
      <c r="K343" s="121">
        <v>18.2</v>
      </c>
      <c r="L343" s="121">
        <v>13</v>
      </c>
      <c r="M343" s="54">
        <f t="shared" si="47"/>
        <v>15.6</v>
      </c>
      <c r="N343" s="36">
        <v>35.5</v>
      </c>
      <c r="O343" s="55">
        <f t="shared" si="48"/>
        <v>74.675039582261533</v>
      </c>
      <c r="P343" s="56">
        <f t="shared" si="49"/>
        <v>31.064816466220794</v>
      </c>
      <c r="Q343" s="122">
        <v>27.245646399999998</v>
      </c>
      <c r="R343" s="11">
        <f t="shared" si="50"/>
        <v>5.337176918942399</v>
      </c>
      <c r="S343" s="35">
        <f t="shared" si="51"/>
        <v>6.3251402942994375</v>
      </c>
    </row>
    <row r="344" spans="7:19" ht="18.5" x14ac:dyDescent="0.45">
      <c r="G344" s="59">
        <v>2010</v>
      </c>
      <c r="H344" s="59">
        <v>12</v>
      </c>
      <c r="I344" s="46">
        <f t="shared" si="52"/>
        <v>7</v>
      </c>
      <c r="J344" s="46">
        <f t="shared" si="52"/>
        <v>341</v>
      </c>
      <c r="K344" s="121">
        <v>13.2</v>
      </c>
      <c r="L344" s="121">
        <v>9.6999999999999993</v>
      </c>
      <c r="M344" s="54">
        <f t="shared" si="47"/>
        <v>11.45</v>
      </c>
      <c r="N344" s="36">
        <v>50</v>
      </c>
      <c r="O344" s="55">
        <f t="shared" si="48"/>
        <v>95.691837664139371</v>
      </c>
      <c r="P344" s="56">
        <f t="shared" si="49"/>
        <v>26.793714545959027</v>
      </c>
      <c r="Q344" s="122">
        <v>28.643685699999999</v>
      </c>
      <c r="R344" s="11">
        <f t="shared" si="50"/>
        <v>4.9138600864421242</v>
      </c>
      <c r="S344" s="35">
        <f t="shared" si="51"/>
        <v>3.8760962109974124</v>
      </c>
    </row>
    <row r="345" spans="7:19" ht="18.5" x14ac:dyDescent="0.45">
      <c r="G345" s="59">
        <v>2010</v>
      </c>
      <c r="H345" s="59">
        <v>12</v>
      </c>
      <c r="I345" s="46">
        <f t="shared" si="52"/>
        <v>8</v>
      </c>
      <c r="J345" s="46">
        <f t="shared" si="52"/>
        <v>342</v>
      </c>
      <c r="K345" s="121">
        <v>15</v>
      </c>
      <c r="L345" s="121">
        <v>8.6999999999999993</v>
      </c>
      <c r="M345" s="54">
        <f t="shared" si="47"/>
        <v>11.85</v>
      </c>
      <c r="N345" s="36">
        <v>47</v>
      </c>
      <c r="O345" s="55">
        <f t="shared" si="48"/>
        <v>72.878983278221583</v>
      </c>
      <c r="P345" s="56">
        <f t="shared" si="49"/>
        <v>36.731007572223689</v>
      </c>
      <c r="Q345" s="122">
        <v>29.267967399999996</v>
      </c>
      <c r="R345" s="11">
        <f t="shared" si="50"/>
        <v>5.0896190439496491</v>
      </c>
      <c r="S345" s="35">
        <f t="shared" si="51"/>
        <v>5.5389491386587668</v>
      </c>
    </row>
    <row r="346" spans="7:19" ht="18.5" x14ac:dyDescent="0.45">
      <c r="G346" s="59">
        <v>2010</v>
      </c>
      <c r="H346" s="59">
        <v>12</v>
      </c>
      <c r="I346" s="46">
        <f t="shared" si="52"/>
        <v>9</v>
      </c>
      <c r="J346" s="46">
        <f t="shared" si="52"/>
        <v>343</v>
      </c>
      <c r="K346" s="121">
        <v>15</v>
      </c>
      <c r="L346" s="121">
        <v>8.8000000000000007</v>
      </c>
      <c r="M346" s="54">
        <f t="shared" si="47"/>
        <v>11.9</v>
      </c>
      <c r="N346" s="36">
        <v>56</v>
      </c>
      <c r="O346" s="55">
        <f t="shared" si="48"/>
        <v>72.112828535985798</v>
      </c>
      <c r="P346" s="56">
        <f t="shared" si="49"/>
        <v>35.767962953848951</v>
      </c>
      <c r="Q346" s="122">
        <v>28.729519199999999</v>
      </c>
      <c r="R346" s="11">
        <f t="shared" si="50"/>
        <v>5.0044093142076003</v>
      </c>
      <c r="S346" s="35">
        <f t="shared" si="51"/>
        <v>5.1917481537824832</v>
      </c>
    </row>
    <row r="347" spans="7:19" ht="18.5" x14ac:dyDescent="0.45">
      <c r="G347" s="59">
        <v>2010</v>
      </c>
      <c r="H347" s="59">
        <v>12</v>
      </c>
      <c r="I347" s="46">
        <f t="shared" si="52"/>
        <v>10</v>
      </c>
      <c r="J347" s="46">
        <f t="shared" si="52"/>
        <v>344</v>
      </c>
      <c r="K347" s="121">
        <v>12.4</v>
      </c>
      <c r="L347" s="121">
        <v>6.3</v>
      </c>
      <c r="M347" s="54">
        <f t="shared" si="47"/>
        <v>9.35</v>
      </c>
      <c r="N347" s="36">
        <v>51.5</v>
      </c>
      <c r="O347" s="55">
        <f t="shared" si="48"/>
        <v>70.917246203480602</v>
      </c>
      <c r="P347" s="56">
        <f t="shared" si="49"/>
        <v>34.607616147298536</v>
      </c>
      <c r="Q347" s="122">
        <v>28.024428400000001</v>
      </c>
      <c r="R347" s="11">
        <f t="shared" si="50"/>
        <v>4.462462850166899</v>
      </c>
      <c r="S347" s="35">
        <f t="shared" si="51"/>
        <v>4.3682973471435229</v>
      </c>
    </row>
    <row r="348" spans="7:19" ht="18.5" x14ac:dyDescent="0.45">
      <c r="G348" s="59">
        <v>2010</v>
      </c>
      <c r="H348" s="59">
        <v>12</v>
      </c>
      <c r="I348" s="46">
        <f t="shared" si="52"/>
        <v>11</v>
      </c>
      <c r="J348" s="46">
        <f t="shared" si="52"/>
        <v>345</v>
      </c>
      <c r="K348" s="121">
        <v>10.1</v>
      </c>
      <c r="L348" s="121">
        <v>5.8</v>
      </c>
      <c r="M348" s="54">
        <f t="shared" si="47"/>
        <v>7.9499999999999993</v>
      </c>
      <c r="N348" s="36">
        <v>59</v>
      </c>
      <c r="O348" s="55">
        <f t="shared" si="48"/>
        <v>87.376222449530204</v>
      </c>
      <c r="P348" s="56">
        <f t="shared" si="49"/>
        <v>30.057420522638388</v>
      </c>
      <c r="Q348" s="122">
        <v>28.989950599999997</v>
      </c>
      <c r="R348" s="11">
        <f t="shared" si="50"/>
        <v>4.37817105192675</v>
      </c>
      <c r="S348" s="35">
        <f t="shared" si="51"/>
        <v>3.4521707136401871</v>
      </c>
    </row>
    <row r="349" spans="7:19" ht="18.5" x14ac:dyDescent="0.45">
      <c r="G349" s="59">
        <v>2010</v>
      </c>
      <c r="H349" s="59">
        <v>12</v>
      </c>
      <c r="I349" s="46">
        <f t="shared" si="52"/>
        <v>12</v>
      </c>
      <c r="J349" s="46">
        <f t="shared" si="52"/>
        <v>346</v>
      </c>
      <c r="K349" s="121">
        <v>7.8</v>
      </c>
      <c r="L349" s="121">
        <v>3.7</v>
      </c>
      <c r="M349" s="54">
        <f t="shared" si="47"/>
        <v>5.75</v>
      </c>
      <c r="N349" s="36">
        <v>38</v>
      </c>
      <c r="O349" s="55">
        <f t="shared" si="48"/>
        <v>86.881702188155487</v>
      </c>
      <c r="P349" s="56">
        <f t="shared" si="49"/>
        <v>28.497198317714997</v>
      </c>
      <c r="Q349" s="122">
        <v>28.147526199999998</v>
      </c>
      <c r="R349" s="11">
        <f t="shared" si="50"/>
        <v>3.8877574293886492</v>
      </c>
      <c r="S349" s="35">
        <f t="shared" si="51"/>
        <v>3.0779881873382533</v>
      </c>
    </row>
    <row r="350" spans="7:19" ht="18.5" x14ac:dyDescent="0.45">
      <c r="G350" s="59">
        <v>2010</v>
      </c>
      <c r="H350" s="59">
        <v>12</v>
      </c>
      <c r="I350" s="46">
        <f t="shared" si="52"/>
        <v>13</v>
      </c>
      <c r="J350" s="46">
        <f t="shared" si="52"/>
        <v>347</v>
      </c>
      <c r="K350" s="121">
        <v>4.8</v>
      </c>
      <c r="L350" s="121">
        <v>1.8</v>
      </c>
      <c r="M350" s="54">
        <f t="shared" si="47"/>
        <v>3.3</v>
      </c>
      <c r="N350" s="36">
        <v>70.5</v>
      </c>
      <c r="O350" s="55">
        <f t="shared" si="48"/>
        <v>99.02738086577709</v>
      </c>
      <c r="P350" s="56">
        <f t="shared" si="49"/>
        <v>23.7665714077865</v>
      </c>
      <c r="Q350" s="122">
        <v>27.443272799999999</v>
      </c>
      <c r="R350" s="11">
        <f t="shared" si="50"/>
        <v>3.3961461739092003</v>
      </c>
      <c r="S350" s="35">
        <f t="shared" si="51"/>
        <v>1.4454247295172453</v>
      </c>
    </row>
    <row r="351" spans="7:19" ht="18.5" x14ac:dyDescent="0.45">
      <c r="G351" s="59">
        <v>2010</v>
      </c>
      <c r="H351" s="59">
        <v>12</v>
      </c>
      <c r="I351" s="46">
        <f t="shared" si="52"/>
        <v>14</v>
      </c>
      <c r="J351" s="46">
        <f t="shared" si="52"/>
        <v>348</v>
      </c>
      <c r="K351" s="121">
        <v>3.7</v>
      </c>
      <c r="L351" s="121">
        <v>1.6</v>
      </c>
      <c r="M351" s="54">
        <f t="shared" si="47"/>
        <v>2.6500000000000004</v>
      </c>
      <c r="N351" s="36">
        <v>71.5</v>
      </c>
      <c r="O351" s="55">
        <f t="shared" si="48"/>
        <v>119.65332248062255</v>
      </c>
      <c r="P351" s="56">
        <f t="shared" si="49"/>
        <v>20.101758176744589</v>
      </c>
      <c r="Q351" s="122">
        <v>27.743061999999998</v>
      </c>
      <c r="R351" s="11">
        <f t="shared" si="50"/>
        <v>3.3274820489834998</v>
      </c>
      <c r="S351" s="35">
        <f t="shared" si="51"/>
        <v>1.0328911808609453</v>
      </c>
    </row>
    <row r="352" spans="7:19" ht="18.5" x14ac:dyDescent="0.45">
      <c r="G352" s="59">
        <v>2010</v>
      </c>
      <c r="H352" s="59">
        <v>12</v>
      </c>
      <c r="I352" s="46">
        <f t="shared" si="52"/>
        <v>15</v>
      </c>
      <c r="J352" s="46">
        <f t="shared" si="52"/>
        <v>349</v>
      </c>
      <c r="K352" s="121">
        <v>8.6999999999999993</v>
      </c>
      <c r="L352" s="121">
        <v>3.3</v>
      </c>
      <c r="M352" s="54">
        <f t="shared" si="47"/>
        <v>6</v>
      </c>
      <c r="N352" s="36">
        <v>63</v>
      </c>
      <c r="O352" s="55">
        <f t="shared" si="48"/>
        <v>70.324172776707201</v>
      </c>
      <c r="P352" s="56">
        <f t="shared" si="49"/>
        <v>30.380042639537507</v>
      </c>
      <c r="Q352" s="122">
        <v>26.1469776</v>
      </c>
      <c r="R352" s="11">
        <f t="shared" si="50"/>
        <v>3.6497781622512</v>
      </c>
      <c r="S352" s="35">
        <f t="shared" si="51"/>
        <v>2.8759180623590361</v>
      </c>
    </row>
    <row r="353" spans="7:19" ht="18.5" x14ac:dyDescent="0.45">
      <c r="G353" s="59">
        <v>2010</v>
      </c>
      <c r="H353" s="59">
        <v>12</v>
      </c>
      <c r="I353" s="46">
        <f t="shared" si="52"/>
        <v>16</v>
      </c>
      <c r="J353" s="46">
        <f t="shared" si="52"/>
        <v>350</v>
      </c>
      <c r="K353" s="121">
        <v>10.4</v>
      </c>
      <c r="L353" s="121">
        <v>4.3</v>
      </c>
      <c r="M353" s="54">
        <f t="shared" si="47"/>
        <v>7.35</v>
      </c>
      <c r="N353" s="36">
        <v>60</v>
      </c>
      <c r="O353" s="55">
        <f t="shared" si="48"/>
        <v>66.092093224178456</v>
      </c>
      <c r="P353" s="56">
        <f t="shared" si="49"/>
        <v>32.252941493399092</v>
      </c>
      <c r="Q353" s="122">
        <v>26.117668599999998</v>
      </c>
      <c r="R353" s="11">
        <f t="shared" si="50"/>
        <v>3.852480177425849</v>
      </c>
      <c r="S353" s="35">
        <f t="shared" si="51"/>
        <v>3.5011361160049144</v>
      </c>
    </row>
    <row r="354" spans="7:19" ht="18.5" x14ac:dyDescent="0.45">
      <c r="G354" s="59">
        <v>2010</v>
      </c>
      <c r="H354" s="59">
        <v>12</v>
      </c>
      <c r="I354" s="46">
        <f t="shared" si="52"/>
        <v>17</v>
      </c>
      <c r="J354" s="46">
        <f t="shared" si="52"/>
        <v>351</v>
      </c>
      <c r="K354" s="121">
        <v>10.199999999999999</v>
      </c>
      <c r="L354" s="121">
        <v>6.1</v>
      </c>
      <c r="M354" s="54">
        <f t="shared" si="47"/>
        <v>8.1499999999999986</v>
      </c>
      <c r="N354" s="36">
        <v>55.5</v>
      </c>
      <c r="O354" s="55">
        <f t="shared" si="48"/>
        <v>85.037472440401686</v>
      </c>
      <c r="P354" s="56">
        <f t="shared" si="49"/>
        <v>27.892290960451749</v>
      </c>
      <c r="Q354" s="122">
        <v>27.5500413</v>
      </c>
      <c r="R354" s="11">
        <f t="shared" si="50"/>
        <v>4.1930267482257744</v>
      </c>
      <c r="S354" s="35">
        <f t="shared" si="51"/>
        <v>3.272149378470036</v>
      </c>
    </row>
    <row r="355" spans="7:19" ht="18.5" x14ac:dyDescent="0.45">
      <c r="G355" s="59">
        <v>2010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21">
        <v>9.8000000000000007</v>
      </c>
      <c r="L355" s="121">
        <v>4.8</v>
      </c>
      <c r="M355" s="54">
        <f t="shared" si="47"/>
        <v>7.3000000000000007</v>
      </c>
      <c r="N355" s="36">
        <v>51</v>
      </c>
      <c r="O355" s="55">
        <f t="shared" si="48"/>
        <v>72.064861342085536</v>
      </c>
      <c r="P355" s="56">
        <f t="shared" si="49"/>
        <v>28.825944536834221</v>
      </c>
      <c r="Q355" s="122">
        <v>25.782708599999996</v>
      </c>
      <c r="R355" s="11">
        <f t="shared" si="50"/>
        <v>3.7955112070689001</v>
      </c>
      <c r="S355" s="35">
        <f t="shared" si="51"/>
        <v>3.1373445061370333</v>
      </c>
    </row>
    <row r="356" spans="7:19" ht="18.5" x14ac:dyDescent="0.45">
      <c r="G356" s="59">
        <v>2010</v>
      </c>
      <c r="H356" s="59">
        <v>12</v>
      </c>
      <c r="I356" s="46">
        <f t="shared" si="53"/>
        <v>19</v>
      </c>
      <c r="J356" s="46">
        <f t="shared" si="53"/>
        <v>353</v>
      </c>
      <c r="K356" s="121">
        <v>11.1</v>
      </c>
      <c r="L356" s="121">
        <v>5.7</v>
      </c>
      <c r="M356" s="54">
        <f t="shared" si="47"/>
        <v>8.4</v>
      </c>
      <c r="N356" s="36">
        <v>42</v>
      </c>
      <c r="O356" s="55">
        <f t="shared" si="48"/>
        <v>73.413130084011001</v>
      </c>
      <c r="P356" s="56">
        <f t="shared" si="49"/>
        <v>31.71447219629275</v>
      </c>
      <c r="Q356" s="122">
        <v>27.295471699999997</v>
      </c>
      <c r="R356" s="11">
        <f t="shared" si="50"/>
        <v>4.1943040678371002</v>
      </c>
      <c r="S356" s="35">
        <f t="shared" si="51"/>
        <v>4.1917545523403019</v>
      </c>
    </row>
    <row r="357" spans="7:19" ht="18.5" x14ac:dyDescent="0.45">
      <c r="G357" s="59">
        <v>2010</v>
      </c>
      <c r="H357" s="59">
        <v>12</v>
      </c>
      <c r="I357" s="46">
        <f t="shared" si="53"/>
        <v>20</v>
      </c>
      <c r="J357" s="46">
        <f t="shared" si="53"/>
        <v>354</v>
      </c>
      <c r="K357" s="121">
        <v>11.1</v>
      </c>
      <c r="L357" s="121">
        <v>4.4000000000000004</v>
      </c>
      <c r="M357" s="54">
        <f t="shared" si="47"/>
        <v>7.75</v>
      </c>
      <c r="N357" s="36">
        <v>44</v>
      </c>
      <c r="O357" s="55">
        <f t="shared" si="48"/>
        <v>64.769893996511357</v>
      </c>
      <c r="P357" s="56">
        <f t="shared" si="49"/>
        <v>34.716663182130084</v>
      </c>
      <c r="Q357" s="122">
        <v>26.824434199999995</v>
      </c>
      <c r="R357" s="11">
        <f t="shared" si="50"/>
        <v>4.0196615831956493</v>
      </c>
      <c r="S357" s="35">
        <f t="shared" si="51"/>
        <v>4.2201121698116992</v>
      </c>
    </row>
    <row r="358" spans="7:19" ht="18.5" x14ac:dyDescent="0.45">
      <c r="G358" s="59">
        <v>2010</v>
      </c>
      <c r="H358" s="59">
        <v>12</v>
      </c>
      <c r="I358" s="46">
        <f t="shared" si="53"/>
        <v>21</v>
      </c>
      <c r="J358" s="46">
        <f t="shared" si="53"/>
        <v>355</v>
      </c>
      <c r="K358" s="121">
        <v>12.7</v>
      </c>
      <c r="L358" s="121">
        <v>6.8</v>
      </c>
      <c r="M358" s="54">
        <f t="shared" si="47"/>
        <v>9.75</v>
      </c>
      <c r="N358" s="36">
        <v>40.5</v>
      </c>
      <c r="O358" s="55">
        <f t="shared" si="48"/>
        <v>69.862940612344161</v>
      </c>
      <c r="P358" s="56">
        <f t="shared" si="49"/>
        <v>32.975307969026446</v>
      </c>
      <c r="Q358" s="122">
        <v>27.151438899999999</v>
      </c>
      <c r="R358" s="11">
        <f t="shared" si="50"/>
        <v>4.3871498610411752</v>
      </c>
      <c r="S358" s="35">
        <f t="shared" si="51"/>
        <v>4.8633760578599725</v>
      </c>
    </row>
    <row r="359" spans="7:19" ht="18.5" x14ac:dyDescent="0.45">
      <c r="G359" s="59">
        <v>2010</v>
      </c>
      <c r="H359" s="59">
        <v>12</v>
      </c>
      <c r="I359" s="46">
        <f t="shared" si="53"/>
        <v>22</v>
      </c>
      <c r="J359" s="46">
        <f t="shared" si="53"/>
        <v>356</v>
      </c>
      <c r="K359" s="121">
        <v>11.1</v>
      </c>
      <c r="L359" s="121">
        <v>5.9</v>
      </c>
      <c r="M359" s="54">
        <f t="shared" si="47"/>
        <v>8.5</v>
      </c>
      <c r="N359" s="36">
        <v>33.5</v>
      </c>
      <c r="O359" s="55">
        <f t="shared" si="48"/>
        <v>74.093218751978057</v>
      </c>
      <c r="P359" s="56">
        <f t="shared" si="49"/>
        <v>30.822779000822866</v>
      </c>
      <c r="Q359" s="122">
        <v>27.033365499999999</v>
      </c>
      <c r="R359" s="11">
        <f t="shared" si="50"/>
        <v>4.1698831116922488</v>
      </c>
      <c r="S359" s="35">
        <f t="shared" si="51"/>
        <v>4.5603206296109757</v>
      </c>
    </row>
    <row r="360" spans="7:19" ht="18.5" x14ac:dyDescent="0.45">
      <c r="G360" s="59">
        <v>2010</v>
      </c>
      <c r="H360" s="59">
        <v>12</v>
      </c>
      <c r="I360" s="46">
        <f t="shared" si="53"/>
        <v>23</v>
      </c>
      <c r="J360" s="46">
        <f t="shared" si="53"/>
        <v>357</v>
      </c>
      <c r="K360" s="121">
        <v>13.2</v>
      </c>
      <c r="L360" s="121">
        <v>7</v>
      </c>
      <c r="M360" s="54">
        <f t="shared" si="47"/>
        <v>10.1</v>
      </c>
      <c r="N360" s="36">
        <v>44</v>
      </c>
      <c r="O360" s="55">
        <f t="shared" si="48"/>
        <v>66.41030714685995</v>
      </c>
      <c r="P360" s="56">
        <f t="shared" si="49"/>
        <v>32.939512344842534</v>
      </c>
      <c r="Q360" s="122">
        <v>26.457652999999997</v>
      </c>
      <c r="R360" s="11">
        <f t="shared" si="50"/>
        <v>4.3293583621754994</v>
      </c>
      <c r="S360" s="35">
        <f t="shared" si="51"/>
        <v>4.7441563116274033</v>
      </c>
    </row>
    <row r="361" spans="7:19" ht="18.5" x14ac:dyDescent="0.45">
      <c r="G361" s="59">
        <v>2010</v>
      </c>
      <c r="H361" s="59">
        <v>12</v>
      </c>
      <c r="I361" s="46">
        <f t="shared" si="53"/>
        <v>24</v>
      </c>
      <c r="J361" s="46">
        <f t="shared" si="53"/>
        <v>358</v>
      </c>
      <c r="K361" s="121">
        <v>12.2</v>
      </c>
      <c r="L361" s="121">
        <v>7.3</v>
      </c>
      <c r="M361" s="54">
        <f t="shared" si="47"/>
        <v>9.75</v>
      </c>
      <c r="N361" s="36">
        <v>42</v>
      </c>
      <c r="O361" s="55">
        <f t="shared" si="48"/>
        <v>74.524855512446436</v>
      </c>
      <c r="P361" s="56">
        <f t="shared" si="49"/>
        <v>29.213743360879</v>
      </c>
      <c r="Q361" s="122">
        <v>26.394847999999996</v>
      </c>
      <c r="R361" s="11">
        <f t="shared" si="50"/>
        <v>4.2648993359759988</v>
      </c>
      <c r="S361" s="35">
        <f t="shared" si="51"/>
        <v>4.2597483498089632</v>
      </c>
    </row>
    <row r="362" spans="7:19" ht="18.5" x14ac:dyDescent="0.45">
      <c r="G362" s="59">
        <v>2010</v>
      </c>
      <c r="H362" s="59">
        <v>12</v>
      </c>
      <c r="I362" s="46">
        <f t="shared" si="53"/>
        <v>25</v>
      </c>
      <c r="J362" s="46">
        <f t="shared" si="53"/>
        <v>359</v>
      </c>
      <c r="K362" s="121">
        <v>11.5</v>
      </c>
      <c r="L362" s="121">
        <v>6</v>
      </c>
      <c r="M362" s="54">
        <f t="shared" si="47"/>
        <v>8.75</v>
      </c>
      <c r="N362" s="36">
        <v>40.5</v>
      </c>
      <c r="O362" s="55">
        <f t="shared" si="48"/>
        <v>69.425286408354211</v>
      </c>
      <c r="P362" s="56">
        <f t="shared" si="49"/>
        <v>30.547126019675854</v>
      </c>
      <c r="Q362" s="122">
        <v>26.050676599999996</v>
      </c>
      <c r="R362" s="11">
        <f t="shared" si="50"/>
        <v>4.056500644776448</v>
      </c>
      <c r="S362" s="35">
        <f t="shared" si="51"/>
        <v>4.2333787934469012</v>
      </c>
    </row>
    <row r="363" spans="7:19" ht="18.5" x14ac:dyDescent="0.45">
      <c r="G363" s="59">
        <v>2010</v>
      </c>
      <c r="H363" s="59">
        <v>12</v>
      </c>
      <c r="I363" s="46">
        <f t="shared" si="53"/>
        <v>26</v>
      </c>
      <c r="J363" s="46">
        <f t="shared" si="53"/>
        <v>360</v>
      </c>
      <c r="K363" s="121">
        <v>11.8</v>
      </c>
      <c r="L363" s="121">
        <v>5.8</v>
      </c>
      <c r="M363" s="54">
        <f t="shared" si="47"/>
        <v>8.8000000000000007</v>
      </c>
      <c r="N363" s="36">
        <v>52</v>
      </c>
      <c r="O363" s="55">
        <f t="shared" si="48"/>
        <v>67.313635619741007</v>
      </c>
      <c r="P363" s="56">
        <f t="shared" si="49"/>
        <v>32.310545097475689</v>
      </c>
      <c r="Q363" s="122">
        <v>26.3814496</v>
      </c>
      <c r="R363" s="11">
        <f t="shared" si="50"/>
        <v>4.1157435706464005</v>
      </c>
      <c r="S363" s="35">
        <f t="shared" si="51"/>
        <v>3.9430540767190623</v>
      </c>
    </row>
    <row r="364" spans="7:19" ht="18.5" x14ac:dyDescent="0.45">
      <c r="G364" s="59">
        <v>2010</v>
      </c>
      <c r="H364" s="59">
        <v>12</v>
      </c>
      <c r="I364" s="46">
        <f t="shared" si="53"/>
        <v>27</v>
      </c>
      <c r="J364" s="46">
        <f t="shared" si="53"/>
        <v>361</v>
      </c>
      <c r="K364" s="121">
        <v>15.5</v>
      </c>
      <c r="L364" s="121">
        <v>7.7</v>
      </c>
      <c r="M364" s="54">
        <f t="shared" si="47"/>
        <v>11.6</v>
      </c>
      <c r="N364" s="36">
        <v>65</v>
      </c>
      <c r="O364" s="55">
        <f t="shared" si="48"/>
        <v>59.97401849295062</v>
      </c>
      <c r="P364" s="56">
        <f t="shared" si="49"/>
        <v>37.423787539601186</v>
      </c>
      <c r="Q364" s="122">
        <v>26.7997309</v>
      </c>
      <c r="R364" s="11">
        <f t="shared" si="50"/>
        <v>4.6211043988178995</v>
      </c>
      <c r="S364" s="35">
        <f t="shared" si="51"/>
        <v>5.3417887215190163</v>
      </c>
    </row>
    <row r="365" spans="7:19" ht="18.5" x14ac:dyDescent="0.45">
      <c r="G365" s="59">
        <v>2010</v>
      </c>
      <c r="H365" s="59">
        <v>12</v>
      </c>
      <c r="I365" s="46">
        <f t="shared" si="53"/>
        <v>28</v>
      </c>
      <c r="J365" s="46">
        <f t="shared" si="53"/>
        <v>362</v>
      </c>
      <c r="K365" s="121">
        <v>16</v>
      </c>
      <c r="L365" s="121">
        <v>10</v>
      </c>
      <c r="M365" s="54">
        <f t="shared" si="47"/>
        <v>13</v>
      </c>
      <c r="N365" s="36">
        <v>75.5</v>
      </c>
      <c r="O365" s="55">
        <f t="shared" si="48"/>
        <v>65.029535934700931</v>
      </c>
      <c r="P365" s="56">
        <f t="shared" si="49"/>
        <v>31.214177248656444</v>
      </c>
      <c r="Q365" s="122">
        <v>25.486269</v>
      </c>
      <c r="R365" s="11">
        <f t="shared" si="50"/>
        <v>4.6038906046979999</v>
      </c>
      <c r="S365" s="35">
        <f t="shared" si="51"/>
        <v>4.7934226540030531</v>
      </c>
    </row>
    <row r="366" spans="7:19" ht="18.5" x14ac:dyDescent="0.45">
      <c r="G366" s="59">
        <v>2010</v>
      </c>
      <c r="H366" s="59">
        <v>12</v>
      </c>
      <c r="I366" s="46">
        <f t="shared" si="53"/>
        <v>29</v>
      </c>
      <c r="J366" s="46">
        <f t="shared" si="53"/>
        <v>363</v>
      </c>
      <c r="K366" s="121">
        <v>15.2</v>
      </c>
      <c r="L366" s="121">
        <v>9.8000000000000007</v>
      </c>
      <c r="M366" s="54">
        <f t="shared" si="47"/>
        <v>12.5</v>
      </c>
      <c r="N366" s="36">
        <v>63.5</v>
      </c>
      <c r="O366" s="55">
        <f t="shared" si="48"/>
        <v>69.357958642669047</v>
      </c>
      <c r="P366" s="56">
        <f t="shared" si="49"/>
        <v>29.962638133633021</v>
      </c>
      <c r="Q366" s="122">
        <v>25.787732999999996</v>
      </c>
      <c r="R366" s="11">
        <f t="shared" si="50"/>
        <v>4.5827251375634992</v>
      </c>
      <c r="S366" s="35">
        <f t="shared" si="51"/>
        <v>4.5165081006482897</v>
      </c>
    </row>
    <row r="367" spans="7:19" ht="18.5" x14ac:dyDescent="0.45">
      <c r="G367" s="59">
        <v>2010</v>
      </c>
      <c r="H367" s="59">
        <v>12</v>
      </c>
      <c r="I367" s="46">
        <f t="shared" si="53"/>
        <v>30</v>
      </c>
      <c r="J367" s="46">
        <f t="shared" si="53"/>
        <v>364</v>
      </c>
      <c r="K367" s="121">
        <v>10.5</v>
      </c>
      <c r="L367" s="121">
        <v>6.3</v>
      </c>
      <c r="M367" s="54">
        <f t="shared" si="47"/>
        <v>8.4</v>
      </c>
      <c r="N367" s="36">
        <v>70</v>
      </c>
      <c r="O367" s="55">
        <f t="shared" si="48"/>
        <v>76.168615518072954</v>
      </c>
      <c r="P367" s="56">
        <f t="shared" si="49"/>
        <v>25.592654814072514</v>
      </c>
      <c r="Q367" s="122">
        <v>24.975873699999998</v>
      </c>
      <c r="R367" s="11">
        <f t="shared" si="50"/>
        <v>3.8378676803630998</v>
      </c>
      <c r="S367" s="35">
        <f t="shared" si="51"/>
        <v>3.0805826126429419</v>
      </c>
    </row>
    <row r="368" spans="7:19" ht="18.5" x14ac:dyDescent="0.45">
      <c r="G368" s="59">
        <v>2010</v>
      </c>
      <c r="H368" s="59">
        <v>12</v>
      </c>
      <c r="I368" s="46">
        <f t="shared" si="53"/>
        <v>31</v>
      </c>
      <c r="J368" s="46">
        <f t="shared" si="53"/>
        <v>365</v>
      </c>
      <c r="K368" s="121">
        <v>7.4</v>
      </c>
      <c r="L368" s="121">
        <v>0.9</v>
      </c>
      <c r="M368" s="54">
        <f t="shared" si="47"/>
        <v>4.1500000000000004</v>
      </c>
      <c r="N368" s="36">
        <v>77.5</v>
      </c>
      <c r="O368" s="55">
        <f t="shared" si="48"/>
        <v>59.727544028442395</v>
      </c>
      <c r="P368" s="56">
        <f t="shared" si="49"/>
        <v>31.058322894790045</v>
      </c>
      <c r="Q368" s="122">
        <v>24.364152999999998</v>
      </c>
      <c r="R368" s="49">
        <f t="shared" si="50"/>
        <v>3.1365618737227496</v>
      </c>
      <c r="S368" s="48">
        <f t="shared" si="51"/>
        <v>2.2269095250207518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1454.3298951186823</v>
      </c>
      <c r="S370" s="42">
        <f>SUM(S59:S369)</f>
        <v>1918.8735226511524</v>
      </c>
    </row>
    <row r="372" spans="1:20" ht="15" customHeight="1" x14ac:dyDescent="0.35">
      <c r="R372" s="135" t="s">
        <v>8</v>
      </c>
      <c r="S372" s="137" t="s">
        <v>34</v>
      </c>
    </row>
    <row r="373" spans="1:20" ht="15" customHeight="1" x14ac:dyDescent="0.35">
      <c r="R373" s="136"/>
      <c r="S373" s="138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opLeftCell="N1" zoomScale="91" zoomScaleNormal="91" workbookViewId="0">
      <selection activeCell="B28" sqref="B28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4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55</v>
      </c>
      <c r="O2" s="47" t="s">
        <v>7</v>
      </c>
      <c r="P2" s="139" t="s">
        <v>33</v>
      </c>
      <c r="Q2" s="141" t="s">
        <v>53</v>
      </c>
      <c r="R2" s="135" t="s">
        <v>8</v>
      </c>
      <c r="S2" s="137" t="s">
        <v>34</v>
      </c>
    </row>
    <row r="3" spans="2:23" ht="24.5" customHeight="1" x14ac:dyDescent="0.35">
      <c r="B3" s="26" t="s">
        <v>9</v>
      </c>
      <c r="C3" s="16">
        <v>246</v>
      </c>
      <c r="G3" s="134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0"/>
      <c r="Q3" s="142"/>
      <c r="R3" s="136"/>
      <c r="S3" s="138"/>
    </row>
    <row r="4" spans="2:23" ht="18.5" x14ac:dyDescent="0.45">
      <c r="B4" s="27" t="s">
        <v>30</v>
      </c>
      <c r="C4" s="19">
        <v>37.31</v>
      </c>
      <c r="D4" s="18">
        <f>RADIANS(C4)</f>
        <v>0.65118234391908436</v>
      </c>
      <c r="G4" s="59">
        <v>2011</v>
      </c>
      <c r="H4" s="46">
        <v>1</v>
      </c>
      <c r="I4" s="46">
        <v>1</v>
      </c>
      <c r="J4" s="46">
        <v>1</v>
      </c>
      <c r="K4" s="124">
        <v>5.9</v>
      </c>
      <c r="L4" s="124">
        <v>1.3</v>
      </c>
      <c r="M4" s="54">
        <f>(K4+L4)/2</f>
        <v>3.6</v>
      </c>
      <c r="N4" s="36">
        <v>55.5</v>
      </c>
      <c r="O4" s="55">
        <f>((Q4)/(0.16*(K4-(L4))^0.5))</f>
        <v>27.389349389196884</v>
      </c>
      <c r="P4" s="56">
        <f>0.16*((K4-(L4))^1/2)*O4</f>
        <v>10.079280575224455</v>
      </c>
      <c r="Q4" s="123">
        <v>9.3989775999999985</v>
      </c>
      <c r="R4" s="11">
        <f>0.0023*0.408*O4*SQRT(K4-L4)*(M4+17.8)</f>
        <v>1.1796750775535998</v>
      </c>
      <c r="S4" s="35">
        <f>0.31*(IF(N4&gt;50,1,(1+(50-N4)/70)))*(P4+2.09)*((M4/(M4+15)))</f>
        <v>0.73015683451346725</v>
      </c>
    </row>
    <row r="5" spans="2:23" ht="18.5" x14ac:dyDescent="0.45">
      <c r="B5" s="26" t="s">
        <v>29</v>
      </c>
      <c r="C5" s="17"/>
      <c r="D5" s="17">
        <f>TAN(D4)</f>
        <v>0.76207171154189146</v>
      </c>
      <c r="G5" s="59">
        <v>2011</v>
      </c>
      <c r="H5" s="46">
        <v>1</v>
      </c>
      <c r="I5" s="46">
        <f t="shared" ref="I5:J20" si="0">I4+1</f>
        <v>2</v>
      </c>
      <c r="J5" s="46">
        <f>J4+1</f>
        <v>2</v>
      </c>
      <c r="K5" s="124">
        <v>6</v>
      </c>
      <c r="L5" s="124">
        <v>0.7</v>
      </c>
      <c r="M5" s="54">
        <f t="shared" ref="M5:M68" si="1">(K5+L5)/2</f>
        <v>3.35</v>
      </c>
      <c r="N5" s="36">
        <v>51.5</v>
      </c>
      <c r="O5" s="55">
        <f t="shared" ref="O5:O68" si="2">((Q5)/(0.16*(K5-(L5))^0.5))</f>
        <v>26.279317889624853</v>
      </c>
      <c r="P5" s="56">
        <f t="shared" ref="P5:P68" si="3">0.16*((K5-L5)^1/2)*O5</f>
        <v>11.142430785200938</v>
      </c>
      <c r="Q5" s="123">
        <v>9.679925299999999</v>
      </c>
      <c r="R5" s="11">
        <f t="shared" ref="R5:R68" si="4">0.0023*0.408*O5*(K5-L5)^0.5*(M5+17.8)</f>
        <v>1.2007439138571747</v>
      </c>
      <c r="S5" s="35">
        <f t="shared" ref="S5:S68" si="5">0.31*(IF(N5&gt;50,1,(1+(50-N5)/70)))*(P5+2.09)*((M5/(M5+15)))</f>
        <v>0.74887625996900131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0.6061272273488072</v>
      </c>
      <c r="G6" s="59">
        <v>2011</v>
      </c>
      <c r="H6" s="46">
        <v>1</v>
      </c>
      <c r="I6" s="46">
        <f t="shared" si="0"/>
        <v>3</v>
      </c>
      <c r="J6" s="46">
        <f t="shared" si="0"/>
        <v>3</v>
      </c>
      <c r="K6" s="124">
        <v>7.2</v>
      </c>
      <c r="L6" s="124">
        <v>1.4</v>
      </c>
      <c r="M6" s="54">
        <f t="shared" si="1"/>
        <v>4.3</v>
      </c>
      <c r="N6" s="36">
        <v>60</v>
      </c>
      <c r="O6" s="55">
        <f t="shared" si="2"/>
        <v>27.03130343287523</v>
      </c>
      <c r="P6" s="56">
        <f t="shared" si="3"/>
        <v>12.54252479285411</v>
      </c>
      <c r="Q6" s="123">
        <v>10.415999899999999</v>
      </c>
      <c r="R6" s="11">
        <f t="shared" si="4"/>
        <v>1.3500854510383498</v>
      </c>
      <c r="S6" s="35">
        <f t="shared" si="5"/>
        <v>1.0106298211852087</v>
      </c>
    </row>
    <row r="7" spans="2:23" ht="18.5" x14ac:dyDescent="0.45">
      <c r="B7" s="26" t="s">
        <v>21</v>
      </c>
      <c r="C7" s="15"/>
      <c r="D7" s="17">
        <f>COS(D4)</f>
        <v>0.79536770381154365</v>
      </c>
      <c r="G7" s="59">
        <v>2011</v>
      </c>
      <c r="H7" s="46">
        <v>1</v>
      </c>
      <c r="I7" s="46">
        <f t="shared" si="0"/>
        <v>4</v>
      </c>
      <c r="J7" s="46">
        <f t="shared" si="0"/>
        <v>4</v>
      </c>
      <c r="K7" s="124">
        <v>6.7</v>
      </c>
      <c r="L7" s="124">
        <v>2.4</v>
      </c>
      <c r="M7" s="54">
        <f t="shared" si="1"/>
        <v>4.55</v>
      </c>
      <c r="N7" s="36">
        <v>57.5</v>
      </c>
      <c r="O7" s="55">
        <f t="shared" si="2"/>
        <v>3.5057503966722736</v>
      </c>
      <c r="P7" s="56">
        <f t="shared" si="3"/>
        <v>1.2059781364552624</v>
      </c>
      <c r="Q7" s="123">
        <v>1.1631486</v>
      </c>
      <c r="R7" s="11">
        <f t="shared" si="4"/>
        <v>0.15246871714665</v>
      </c>
      <c r="S7" s="35">
        <f t="shared" si="5"/>
        <v>0.23779934329770572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2011</v>
      </c>
      <c r="H8" s="46">
        <v>1</v>
      </c>
      <c r="I8" s="46">
        <f t="shared" si="0"/>
        <v>5</v>
      </c>
      <c r="J8" s="46">
        <f t="shared" si="0"/>
        <v>5</v>
      </c>
      <c r="K8" s="124">
        <v>6.3</v>
      </c>
      <c r="L8" s="124">
        <v>2.7</v>
      </c>
      <c r="M8" s="54">
        <f t="shared" si="1"/>
        <v>4.5</v>
      </c>
      <c r="N8" s="36">
        <v>73</v>
      </c>
      <c r="O8" s="55">
        <f t="shared" si="2"/>
        <v>36.416772405495067</v>
      </c>
      <c r="P8" s="56">
        <f t="shared" si="3"/>
        <v>10.488030452782578</v>
      </c>
      <c r="Q8" s="123">
        <v>11.0553548</v>
      </c>
      <c r="R8" s="11">
        <f t="shared" si="4"/>
        <v>1.4459243266146</v>
      </c>
      <c r="S8" s="35">
        <f t="shared" si="5"/>
        <v>0.89981294777598442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2011</v>
      </c>
      <c r="H9" s="46">
        <v>1</v>
      </c>
      <c r="I9" s="46">
        <f t="shared" si="0"/>
        <v>6</v>
      </c>
      <c r="J9" s="46">
        <f t="shared" si="0"/>
        <v>6</v>
      </c>
      <c r="K9" s="124">
        <v>9.6</v>
      </c>
      <c r="L9" s="124">
        <v>1.4</v>
      </c>
      <c r="M9" s="54">
        <f t="shared" si="1"/>
        <v>5.5</v>
      </c>
      <c r="N9" s="36">
        <v>82.5</v>
      </c>
      <c r="O9" s="55">
        <f t="shared" si="2"/>
        <v>19.007215862126834</v>
      </c>
      <c r="P9" s="56">
        <f t="shared" si="3"/>
        <v>12.468733605555201</v>
      </c>
      <c r="Q9" s="123">
        <v>8.7085413000000003</v>
      </c>
      <c r="R9" s="11">
        <f t="shared" si="4"/>
        <v>1.19006135708085</v>
      </c>
      <c r="S9" s="35">
        <f t="shared" si="5"/>
        <v>1.2108605267059327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2011</v>
      </c>
      <c r="H10" s="46">
        <v>1</v>
      </c>
      <c r="I10" s="46">
        <f t="shared" si="0"/>
        <v>7</v>
      </c>
      <c r="J10" s="46">
        <f t="shared" si="0"/>
        <v>7</v>
      </c>
      <c r="K10" s="124">
        <v>11.1</v>
      </c>
      <c r="L10" s="124">
        <v>4.8</v>
      </c>
      <c r="M10" s="54">
        <f t="shared" si="1"/>
        <v>7.9499999999999993</v>
      </c>
      <c r="N10" s="36">
        <v>83</v>
      </c>
      <c r="O10" s="55">
        <f t="shared" si="2"/>
        <v>30.603084263191871</v>
      </c>
      <c r="P10" s="56">
        <f t="shared" si="3"/>
        <v>15.423954468648702</v>
      </c>
      <c r="Q10" s="123">
        <v>12.290101099999998</v>
      </c>
      <c r="R10" s="11">
        <f t="shared" si="4"/>
        <v>1.8560971560011243</v>
      </c>
      <c r="S10" s="35">
        <f t="shared" si="5"/>
        <v>1.8807468752934522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2011</v>
      </c>
      <c r="H11" s="46">
        <v>1</v>
      </c>
      <c r="I11" s="46">
        <f t="shared" si="0"/>
        <v>8</v>
      </c>
      <c r="J11" s="46">
        <f t="shared" si="0"/>
        <v>8</v>
      </c>
      <c r="K11" s="124">
        <v>9.9</v>
      </c>
      <c r="L11" s="124">
        <v>4.5</v>
      </c>
      <c r="M11" s="54">
        <f t="shared" si="1"/>
        <v>7.2</v>
      </c>
      <c r="N11" s="36">
        <v>83</v>
      </c>
      <c r="O11" s="55">
        <f t="shared" si="2"/>
        <v>14.069789499618558</v>
      </c>
      <c r="P11" s="56">
        <f t="shared" si="3"/>
        <v>6.0781490638352178</v>
      </c>
      <c r="Q11" s="123">
        <v>5.2312377999999997</v>
      </c>
      <c r="R11" s="11">
        <f t="shared" si="4"/>
        <v>0.76703024242499995</v>
      </c>
      <c r="S11" s="35">
        <f t="shared" si="5"/>
        <v>0.82123012209370305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2011</v>
      </c>
      <c r="H12" s="46">
        <v>1</v>
      </c>
      <c r="I12" s="46">
        <f t="shared" si="0"/>
        <v>9</v>
      </c>
      <c r="J12" s="46">
        <f t="shared" si="0"/>
        <v>9</v>
      </c>
      <c r="K12" s="124">
        <v>7.7</v>
      </c>
      <c r="L12" s="124">
        <v>3.3</v>
      </c>
      <c r="M12" s="54">
        <f t="shared" si="1"/>
        <v>5.5</v>
      </c>
      <c r="N12" s="36">
        <v>84</v>
      </c>
      <c r="O12" s="55">
        <f t="shared" si="2"/>
        <v>32.170474030007554</v>
      </c>
      <c r="P12" s="56">
        <f t="shared" si="3"/>
        <v>11.32400685856266</v>
      </c>
      <c r="Q12" s="123">
        <v>10.797016899999999</v>
      </c>
      <c r="R12" s="11">
        <f t="shared" si="4"/>
        <v>1.4754609459610499</v>
      </c>
      <c r="S12" s="35">
        <f t="shared" si="5"/>
        <v>1.1156527655536264</v>
      </c>
    </row>
    <row r="13" spans="2:23" ht="18.5" x14ac:dyDescent="0.45">
      <c r="B13" s="26" t="s">
        <v>12</v>
      </c>
      <c r="C13" s="17">
        <f>1-(TAN(D4)^2*(TAN(C9)^2))</f>
        <v>0.99148580302211797</v>
      </c>
      <c r="D13" s="21"/>
      <c r="G13" s="59">
        <v>2011</v>
      </c>
      <c r="H13" s="46">
        <v>1</v>
      </c>
      <c r="I13" s="46">
        <f t="shared" si="0"/>
        <v>10</v>
      </c>
      <c r="J13" s="46">
        <f t="shared" si="0"/>
        <v>10</v>
      </c>
      <c r="K13" s="124">
        <v>6.7</v>
      </c>
      <c r="L13" s="124">
        <v>1</v>
      </c>
      <c r="M13" s="54">
        <f t="shared" si="1"/>
        <v>3.85</v>
      </c>
      <c r="N13" s="36">
        <v>95</v>
      </c>
      <c r="O13" s="55">
        <f t="shared" si="2"/>
        <v>31.488425293181141</v>
      </c>
      <c r="P13" s="56">
        <f t="shared" si="3"/>
        <v>14.358721933690601</v>
      </c>
      <c r="Q13" s="123">
        <v>12.028413599999999</v>
      </c>
      <c r="R13" s="11">
        <f t="shared" si="4"/>
        <v>1.5273348807905998</v>
      </c>
      <c r="S13" s="35">
        <f t="shared" si="5"/>
        <v>1.041461518719349</v>
      </c>
      <c r="U13" t="s">
        <v>18</v>
      </c>
    </row>
    <row r="14" spans="2:23" ht="18.5" x14ac:dyDescent="0.45">
      <c r="B14" s="27" t="s">
        <v>14</v>
      </c>
      <c r="C14" s="18">
        <f>ACOS(-1*(-D4*C10))</f>
        <v>1.4918685938141518</v>
      </c>
      <c r="D14" s="21"/>
      <c r="E14" t="s">
        <v>28</v>
      </c>
      <c r="G14" s="59">
        <v>2011</v>
      </c>
      <c r="H14" s="46">
        <v>1</v>
      </c>
      <c r="I14" s="46">
        <f t="shared" si="0"/>
        <v>11</v>
      </c>
      <c r="J14" s="46">
        <f t="shared" si="0"/>
        <v>11</v>
      </c>
      <c r="K14" s="124">
        <v>5.6</v>
      </c>
      <c r="L14" s="124">
        <v>0.6</v>
      </c>
      <c r="M14" s="54">
        <f t="shared" si="1"/>
        <v>3.0999999999999996</v>
      </c>
      <c r="N14" s="36">
        <v>77</v>
      </c>
      <c r="O14" s="55">
        <f t="shared" si="2"/>
        <v>35.20268649793649</v>
      </c>
      <c r="P14" s="56">
        <f t="shared" si="3"/>
        <v>14.081074599174597</v>
      </c>
      <c r="Q14" s="123">
        <v>12.594495999999999</v>
      </c>
      <c r="R14" s="11">
        <f t="shared" si="4"/>
        <v>1.543814427936</v>
      </c>
      <c r="S14" s="35">
        <f t="shared" si="5"/>
        <v>0.85858578396722562</v>
      </c>
    </row>
    <row r="15" spans="2:23" ht="18.5" x14ac:dyDescent="0.45">
      <c r="B15" s="26" t="s">
        <v>25</v>
      </c>
      <c r="C15" s="18">
        <f>SIN(C14)</f>
        <v>0.99688682313730015</v>
      </c>
      <c r="D15" s="21"/>
      <c r="G15" s="59">
        <v>2011</v>
      </c>
      <c r="H15" s="46">
        <v>1</v>
      </c>
      <c r="I15" s="46">
        <f t="shared" si="0"/>
        <v>12</v>
      </c>
      <c r="J15" s="46">
        <f t="shared" si="0"/>
        <v>12</v>
      </c>
      <c r="K15" s="124">
        <v>7.9</v>
      </c>
      <c r="L15" s="124">
        <v>0</v>
      </c>
      <c r="M15" s="54">
        <f t="shared" si="1"/>
        <v>3.95</v>
      </c>
      <c r="N15" s="36">
        <v>65.5</v>
      </c>
      <c r="O15" s="55">
        <f t="shared" si="2"/>
        <v>28.169617118288986</v>
      </c>
      <c r="P15" s="56">
        <f t="shared" si="3"/>
        <v>17.803198018758639</v>
      </c>
      <c r="Q15" s="123">
        <v>12.6681872</v>
      </c>
      <c r="R15" s="11">
        <f t="shared" si="4"/>
        <v>1.616001464934</v>
      </c>
      <c r="S15" s="35">
        <f t="shared" si="5"/>
        <v>1.2854470170960399</v>
      </c>
    </row>
    <row r="16" spans="2:23" ht="18.5" x14ac:dyDescent="0.45">
      <c r="B16" s="26" t="s">
        <v>26</v>
      </c>
      <c r="C16" s="18">
        <f>-1*D6*C11</f>
        <v>-7.2858361251569706E-2</v>
      </c>
      <c r="D16" s="21"/>
      <c r="E16" t="s">
        <v>16</v>
      </c>
      <c r="G16" s="59">
        <v>2011</v>
      </c>
      <c r="H16" s="46">
        <v>1</v>
      </c>
      <c r="I16" s="46">
        <f t="shared" si="0"/>
        <v>13</v>
      </c>
      <c r="J16" s="46">
        <f t="shared" si="0"/>
        <v>13</v>
      </c>
      <c r="K16" s="124">
        <v>8.4</v>
      </c>
      <c r="L16" s="124">
        <v>1.9</v>
      </c>
      <c r="M16" s="54">
        <f t="shared" si="1"/>
        <v>5.15</v>
      </c>
      <c r="N16" s="36">
        <v>69.5</v>
      </c>
      <c r="O16" s="55">
        <f t="shared" si="2"/>
        <v>30.750601332670655</v>
      </c>
      <c r="P16" s="56">
        <f t="shared" si="3"/>
        <v>15.990312692988741</v>
      </c>
      <c r="Q16" s="123">
        <v>12.543833299999998</v>
      </c>
      <c r="R16" s="11">
        <f t="shared" si="4"/>
        <v>1.6884219138882746</v>
      </c>
      <c r="S16" s="35">
        <f t="shared" si="5"/>
        <v>1.4325170825983389</v>
      </c>
    </row>
    <row r="17" spans="2:22" ht="18.5" x14ac:dyDescent="0.45">
      <c r="B17" s="26" t="s">
        <v>27</v>
      </c>
      <c r="C17" s="18">
        <f>D7*C12</f>
        <v>0.78960074972978989</v>
      </c>
      <c r="D17" s="21"/>
      <c r="E17" t="s">
        <v>17</v>
      </c>
      <c r="G17" s="59">
        <v>2011</v>
      </c>
      <c r="H17" s="46">
        <v>1</v>
      </c>
      <c r="I17" s="46">
        <f t="shared" si="0"/>
        <v>14</v>
      </c>
      <c r="J17" s="46">
        <f t="shared" si="0"/>
        <v>14</v>
      </c>
      <c r="K17" s="124">
        <v>7.3</v>
      </c>
      <c r="L17" s="124">
        <v>2.8</v>
      </c>
      <c r="M17" s="54">
        <f t="shared" si="1"/>
        <v>5.05</v>
      </c>
      <c r="N17" s="36">
        <v>73.5</v>
      </c>
      <c r="O17" s="55">
        <f t="shared" si="2"/>
        <v>22.616945335795801</v>
      </c>
      <c r="P17" s="56">
        <f t="shared" si="3"/>
        <v>8.1421003208864882</v>
      </c>
      <c r="Q17" s="123">
        <v>7.6764457999999998</v>
      </c>
      <c r="R17" s="11">
        <f t="shared" si="4"/>
        <v>1.0287608029984501</v>
      </c>
      <c r="S17" s="35">
        <f t="shared" si="5"/>
        <v>0.79892035173804465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2011</v>
      </c>
      <c r="H18" s="46">
        <v>1</v>
      </c>
      <c r="I18" s="46">
        <f t="shared" si="0"/>
        <v>15</v>
      </c>
      <c r="J18" s="46">
        <f t="shared" si="0"/>
        <v>15</v>
      </c>
      <c r="K18" s="124">
        <v>7.6</v>
      </c>
      <c r="L18" s="124">
        <v>2.9</v>
      </c>
      <c r="M18" s="54">
        <f t="shared" si="1"/>
        <v>5.25</v>
      </c>
      <c r="N18" s="36">
        <v>66</v>
      </c>
      <c r="O18" s="55">
        <f t="shared" si="2"/>
        <v>32.030927008280486</v>
      </c>
      <c r="P18" s="56">
        <f t="shared" si="3"/>
        <v>12.043628555113461</v>
      </c>
      <c r="Q18" s="123">
        <v>11.110623199999999</v>
      </c>
      <c r="R18" s="11">
        <f t="shared" si="4"/>
        <v>1.5020257068173997</v>
      </c>
      <c r="S18" s="35">
        <f t="shared" si="5"/>
        <v>1.1359249616517115</v>
      </c>
    </row>
    <row r="19" spans="2:22" ht="18.5" x14ac:dyDescent="0.45">
      <c r="G19" s="59">
        <v>2011</v>
      </c>
      <c r="H19" s="46">
        <v>1</v>
      </c>
      <c r="I19" s="46">
        <f t="shared" si="0"/>
        <v>16</v>
      </c>
      <c r="J19" s="46">
        <f t="shared" si="0"/>
        <v>16</v>
      </c>
      <c r="K19" s="124">
        <v>7.9</v>
      </c>
      <c r="L19" s="124">
        <v>0.7</v>
      </c>
      <c r="M19" s="54">
        <f t="shared" si="1"/>
        <v>4.3</v>
      </c>
      <c r="N19" s="36">
        <v>57</v>
      </c>
      <c r="O19" s="55">
        <f t="shared" si="2"/>
        <v>28.366171860565732</v>
      </c>
      <c r="P19" s="56">
        <f t="shared" si="3"/>
        <v>16.338914991685865</v>
      </c>
      <c r="Q19" s="123">
        <v>12.1783082</v>
      </c>
      <c r="R19" s="11">
        <f t="shared" si="4"/>
        <v>1.5785096848053</v>
      </c>
      <c r="S19" s="35">
        <f t="shared" si="5"/>
        <v>1.2728364603065936</v>
      </c>
    </row>
    <row r="20" spans="2:22" ht="18.5" x14ac:dyDescent="0.45">
      <c r="B20" s="12" t="s">
        <v>7</v>
      </c>
      <c r="C20" s="23">
        <f>(24*60/3.14)*C18*C8*((C14*C16+(C17*C15)))</f>
        <v>25.124414563581702</v>
      </c>
      <c r="G20" s="59">
        <v>2011</v>
      </c>
      <c r="H20" s="46">
        <v>1</v>
      </c>
      <c r="I20" s="46">
        <f t="shared" si="0"/>
        <v>17</v>
      </c>
      <c r="J20" s="46">
        <f t="shared" si="0"/>
        <v>17</v>
      </c>
      <c r="K20" s="124">
        <v>7.5</v>
      </c>
      <c r="L20" s="124">
        <v>0.5</v>
      </c>
      <c r="M20" s="54">
        <f t="shared" si="1"/>
        <v>4</v>
      </c>
      <c r="N20" s="36">
        <v>52.5</v>
      </c>
      <c r="O20" s="55">
        <f t="shared" si="2"/>
        <v>23.239559494070278</v>
      </c>
      <c r="P20" s="56">
        <f t="shared" si="3"/>
        <v>13.014153316679357</v>
      </c>
      <c r="Q20" s="123">
        <v>9.8377751999999994</v>
      </c>
      <c r="R20" s="11">
        <f t="shared" si="4"/>
        <v>1.2578284237463997</v>
      </c>
      <c r="S20" s="35">
        <f t="shared" si="5"/>
        <v>0.98574474277275792</v>
      </c>
    </row>
    <row r="21" spans="2:22" ht="18.5" x14ac:dyDescent="0.45">
      <c r="B21" s="24"/>
      <c r="G21" s="59">
        <v>2011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24">
        <v>9.1</v>
      </c>
      <c r="L21" s="124">
        <v>1.9</v>
      </c>
      <c r="M21" s="54">
        <f t="shared" si="1"/>
        <v>5.5</v>
      </c>
      <c r="N21" s="36">
        <v>55</v>
      </c>
      <c r="O21" s="55">
        <f t="shared" si="2"/>
        <v>29.954856931075994</v>
      </c>
      <c r="P21" s="56">
        <f t="shared" si="3"/>
        <v>17.253997592299772</v>
      </c>
      <c r="Q21" s="123">
        <v>12.860370499999998</v>
      </c>
      <c r="R21" s="11">
        <f t="shared" si="4"/>
        <v>1.7574275004922497</v>
      </c>
      <c r="S21" s="35">
        <f t="shared" si="5"/>
        <v>1.6088544338961517</v>
      </c>
    </row>
    <row r="22" spans="2:22" ht="18.5" x14ac:dyDescent="0.45">
      <c r="C22" s="13"/>
      <c r="G22" s="59">
        <v>2011</v>
      </c>
      <c r="H22" s="46">
        <v>1</v>
      </c>
      <c r="I22" s="46">
        <f t="shared" si="6"/>
        <v>19</v>
      </c>
      <c r="J22" s="46">
        <f t="shared" si="6"/>
        <v>19</v>
      </c>
      <c r="K22" s="124">
        <v>8.3000000000000007</v>
      </c>
      <c r="L22" s="124">
        <v>1.7</v>
      </c>
      <c r="M22" s="54">
        <f t="shared" si="1"/>
        <v>5</v>
      </c>
      <c r="N22" s="36">
        <v>49.5</v>
      </c>
      <c r="O22" s="55">
        <f t="shared" si="2"/>
        <v>32.201545930901695</v>
      </c>
      <c r="P22" s="56">
        <f t="shared" si="3"/>
        <v>17.002416251516095</v>
      </c>
      <c r="Q22" s="123">
        <v>13.236363099999998</v>
      </c>
      <c r="R22" s="11">
        <f t="shared" si="4"/>
        <v>1.7699929464581998</v>
      </c>
      <c r="S22" s="35">
        <f t="shared" si="5"/>
        <v>1.4902312756317295</v>
      </c>
    </row>
    <row r="23" spans="2:22" ht="18.5" x14ac:dyDescent="0.45">
      <c r="B23" s="14"/>
      <c r="C23" s="14"/>
      <c r="D23" s="14"/>
      <c r="E23" s="14"/>
      <c r="G23" s="59">
        <v>2011</v>
      </c>
      <c r="H23" s="46">
        <v>1</v>
      </c>
      <c r="I23" s="46">
        <f t="shared" si="6"/>
        <v>20</v>
      </c>
      <c r="J23" s="46">
        <f t="shared" si="6"/>
        <v>20</v>
      </c>
      <c r="K23" s="124">
        <v>9.9</v>
      </c>
      <c r="L23" s="124">
        <v>2.2000000000000002</v>
      </c>
      <c r="M23" s="54">
        <f t="shared" si="1"/>
        <v>6.0500000000000007</v>
      </c>
      <c r="N23" s="36">
        <v>65</v>
      </c>
      <c r="O23" s="55">
        <f t="shared" si="2"/>
        <v>28.665138962771607</v>
      </c>
      <c r="P23" s="56">
        <f t="shared" si="3"/>
        <v>17.657725601067309</v>
      </c>
      <c r="Q23" s="123">
        <v>12.726805199999998</v>
      </c>
      <c r="R23" s="11">
        <f t="shared" si="4"/>
        <v>1.7802286930772995</v>
      </c>
      <c r="S23" s="35">
        <f t="shared" si="5"/>
        <v>1.7594707536722916</v>
      </c>
    </row>
    <row r="24" spans="2:22" ht="18.5" x14ac:dyDescent="0.45">
      <c r="G24" s="59">
        <v>2011</v>
      </c>
      <c r="H24" s="46">
        <v>1</v>
      </c>
      <c r="I24" s="46">
        <f t="shared" si="6"/>
        <v>21</v>
      </c>
      <c r="J24" s="46">
        <f t="shared" si="6"/>
        <v>21</v>
      </c>
      <c r="K24" s="124">
        <v>10.1</v>
      </c>
      <c r="L24" s="124">
        <v>4.5999999999999996</v>
      </c>
      <c r="M24" s="54">
        <f t="shared" si="1"/>
        <v>7.35</v>
      </c>
      <c r="N24" s="36">
        <v>73</v>
      </c>
      <c r="O24" s="55">
        <f t="shared" si="2"/>
        <v>34.751697577900025</v>
      </c>
      <c r="P24" s="56">
        <f t="shared" si="3"/>
        <v>15.290746934276012</v>
      </c>
      <c r="Q24" s="123">
        <v>13.039992799999998</v>
      </c>
      <c r="R24" s="11">
        <f t="shared" si="4"/>
        <v>1.9234608779657993</v>
      </c>
      <c r="S24" s="35">
        <f t="shared" si="5"/>
        <v>1.7719029928298831</v>
      </c>
      <c r="U24" s="14"/>
      <c r="V24" s="14"/>
    </row>
    <row r="25" spans="2:22" ht="18.5" x14ac:dyDescent="0.45">
      <c r="G25" s="59">
        <v>2011</v>
      </c>
      <c r="H25" s="46">
        <v>1</v>
      </c>
      <c r="I25" s="46">
        <f t="shared" si="6"/>
        <v>22</v>
      </c>
      <c r="J25" s="46">
        <f t="shared" si="6"/>
        <v>22</v>
      </c>
      <c r="K25" s="124">
        <v>10.7</v>
      </c>
      <c r="L25" s="124">
        <v>4.3</v>
      </c>
      <c r="M25" s="54">
        <f t="shared" si="1"/>
        <v>7.5</v>
      </c>
      <c r="N25" s="36">
        <v>66.5</v>
      </c>
      <c r="O25" s="55">
        <f t="shared" si="2"/>
        <v>32.77633645774835</v>
      </c>
      <c r="P25" s="56">
        <f t="shared" si="3"/>
        <v>16.781484266367155</v>
      </c>
      <c r="Q25" s="123">
        <v>13.266928200000001</v>
      </c>
      <c r="R25" s="11">
        <f t="shared" si="4"/>
        <v>1.9686065074929</v>
      </c>
      <c r="S25" s="35">
        <f t="shared" si="5"/>
        <v>1.9500533741912724</v>
      </c>
    </row>
    <row r="26" spans="2:22" ht="18.5" x14ac:dyDescent="0.45">
      <c r="G26" s="59">
        <v>2011</v>
      </c>
      <c r="H26" s="46">
        <v>1</v>
      </c>
      <c r="I26" s="46">
        <f t="shared" si="6"/>
        <v>23</v>
      </c>
      <c r="J26" s="46">
        <f t="shared" si="6"/>
        <v>23</v>
      </c>
      <c r="K26" s="124">
        <v>9.8000000000000007</v>
      </c>
      <c r="L26" s="124">
        <v>4</v>
      </c>
      <c r="M26" s="54">
        <f t="shared" si="1"/>
        <v>6.9</v>
      </c>
      <c r="N26" s="36">
        <v>65.5</v>
      </c>
      <c r="O26" s="55">
        <f t="shared" si="2"/>
        <v>33.267290505322514</v>
      </c>
      <c r="P26" s="56">
        <f t="shared" si="3"/>
        <v>15.436022794469649</v>
      </c>
      <c r="Q26" s="123">
        <v>12.8189192</v>
      </c>
      <c r="R26" s="11">
        <f t="shared" si="4"/>
        <v>1.8570191393676003</v>
      </c>
      <c r="S26" s="35">
        <f t="shared" si="5"/>
        <v>1.7117882537612137</v>
      </c>
    </row>
    <row r="27" spans="2:22" ht="18.5" x14ac:dyDescent="0.45">
      <c r="G27" s="59">
        <v>2011</v>
      </c>
      <c r="H27" s="46">
        <v>1</v>
      </c>
      <c r="I27" s="46">
        <f t="shared" si="6"/>
        <v>24</v>
      </c>
      <c r="J27" s="46">
        <f t="shared" si="6"/>
        <v>24</v>
      </c>
      <c r="K27" s="124">
        <v>8.9</v>
      </c>
      <c r="L27" s="124">
        <v>4.3</v>
      </c>
      <c r="M27" s="54">
        <f t="shared" si="1"/>
        <v>6.6</v>
      </c>
      <c r="N27" s="36">
        <v>69</v>
      </c>
      <c r="O27" s="55">
        <f t="shared" si="2"/>
        <v>26.674356572818173</v>
      </c>
      <c r="P27" s="56">
        <f t="shared" si="3"/>
        <v>9.8161632187970884</v>
      </c>
      <c r="Q27" s="123">
        <v>9.1536194000000002</v>
      </c>
      <c r="R27" s="11">
        <f t="shared" si="4"/>
        <v>1.3099378578563998</v>
      </c>
      <c r="S27" s="35">
        <f t="shared" si="5"/>
        <v>1.1277782382249464</v>
      </c>
    </row>
    <row r="28" spans="2:22" ht="18.5" x14ac:dyDescent="0.45">
      <c r="G28" s="59">
        <v>2011</v>
      </c>
      <c r="H28" s="46">
        <v>1</v>
      </c>
      <c r="I28" s="46">
        <f t="shared" si="6"/>
        <v>25</v>
      </c>
      <c r="J28" s="46">
        <f t="shared" si="6"/>
        <v>25</v>
      </c>
      <c r="K28" s="124">
        <v>9.8000000000000007</v>
      </c>
      <c r="L28" s="124">
        <v>4.4000000000000004</v>
      </c>
      <c r="M28" s="54">
        <f t="shared" si="1"/>
        <v>7.1000000000000005</v>
      </c>
      <c r="N28" s="36">
        <v>74</v>
      </c>
      <c r="O28" s="55">
        <f t="shared" si="2"/>
        <v>31.77132792962529</v>
      </c>
      <c r="P28" s="56">
        <f t="shared" si="3"/>
        <v>13.725213665598126</v>
      </c>
      <c r="Q28" s="123">
        <v>11.812783099999999</v>
      </c>
      <c r="R28" s="11">
        <f t="shared" si="4"/>
        <v>1.7251211247493496</v>
      </c>
      <c r="S28" s="35">
        <f t="shared" si="5"/>
        <v>1.5750807818091166</v>
      </c>
    </row>
    <row r="29" spans="2:22" ht="18.5" x14ac:dyDescent="0.45">
      <c r="G29" s="59">
        <v>2011</v>
      </c>
      <c r="H29" s="46">
        <v>1</v>
      </c>
      <c r="I29" s="46">
        <f t="shared" si="6"/>
        <v>26</v>
      </c>
      <c r="J29" s="46">
        <f t="shared" si="6"/>
        <v>26</v>
      </c>
      <c r="K29" s="124">
        <v>5.8</v>
      </c>
      <c r="L29" s="124">
        <v>3</v>
      </c>
      <c r="M29" s="54">
        <f t="shared" si="1"/>
        <v>4.4000000000000004</v>
      </c>
      <c r="N29" s="36">
        <v>69</v>
      </c>
      <c r="O29" s="55">
        <f t="shared" si="2"/>
        <v>7.4675362325865091</v>
      </c>
      <c r="P29" s="56">
        <f t="shared" si="3"/>
        <v>1.6727281160993779</v>
      </c>
      <c r="Q29" s="123">
        <v>1.9992924999999999</v>
      </c>
      <c r="R29" s="11">
        <f t="shared" si="4"/>
        <v>0.26031388137749994</v>
      </c>
      <c r="S29" s="35">
        <f t="shared" si="5"/>
        <v>0.26455469847214186</v>
      </c>
    </row>
    <row r="30" spans="2:22" ht="18.5" x14ac:dyDescent="0.45">
      <c r="G30" s="59">
        <v>2011</v>
      </c>
      <c r="H30" s="46">
        <v>1</v>
      </c>
      <c r="I30" s="46">
        <f t="shared" si="6"/>
        <v>27</v>
      </c>
      <c r="J30" s="46">
        <f t="shared" si="6"/>
        <v>27</v>
      </c>
      <c r="K30" s="124">
        <v>5.3</v>
      </c>
      <c r="L30" s="124">
        <v>3.7</v>
      </c>
      <c r="M30" s="54">
        <f t="shared" si="1"/>
        <v>4.5</v>
      </c>
      <c r="N30" s="36">
        <v>76.5</v>
      </c>
      <c r="O30" s="55">
        <f t="shared" si="2"/>
        <v>2.3832821813625009</v>
      </c>
      <c r="P30" s="56">
        <f t="shared" si="3"/>
        <v>0.30506011921440007</v>
      </c>
      <c r="Q30" s="123">
        <v>0.48234239999999995</v>
      </c>
      <c r="R30" s="11">
        <f t="shared" si="4"/>
        <v>6.3085321324799992E-2</v>
      </c>
      <c r="S30" s="35">
        <f t="shared" si="5"/>
        <v>0.17133891622072248</v>
      </c>
    </row>
    <row r="31" spans="2:22" ht="18.5" x14ac:dyDescent="0.45">
      <c r="G31" s="59">
        <v>2011</v>
      </c>
      <c r="H31" s="46">
        <v>1</v>
      </c>
      <c r="I31" s="46">
        <f t="shared" si="6"/>
        <v>28</v>
      </c>
      <c r="J31" s="46">
        <f t="shared" si="6"/>
        <v>28</v>
      </c>
      <c r="K31" s="124">
        <v>7</v>
      </c>
      <c r="L31" s="124">
        <v>3.5</v>
      </c>
      <c r="M31" s="54">
        <f t="shared" si="1"/>
        <v>5.25</v>
      </c>
      <c r="N31" s="36">
        <v>77</v>
      </c>
      <c r="O31" s="55">
        <f t="shared" si="2"/>
        <v>7.207905738599206</v>
      </c>
      <c r="P31" s="56">
        <f t="shared" si="3"/>
        <v>2.0182136068077781</v>
      </c>
      <c r="Q31" s="123">
        <v>2.1575611000000001</v>
      </c>
      <c r="R31" s="11">
        <f t="shared" si="4"/>
        <v>0.29167690937707502</v>
      </c>
      <c r="S31" s="35">
        <f t="shared" si="5"/>
        <v>0.33017864913973627</v>
      </c>
    </row>
    <row r="32" spans="2:22" ht="18.5" x14ac:dyDescent="0.45">
      <c r="G32" s="59">
        <v>2011</v>
      </c>
      <c r="H32" s="46">
        <v>1</v>
      </c>
      <c r="I32" s="46">
        <f t="shared" si="6"/>
        <v>29</v>
      </c>
      <c r="J32" s="46">
        <f t="shared" si="6"/>
        <v>29</v>
      </c>
      <c r="K32" s="124">
        <v>4.9000000000000004</v>
      </c>
      <c r="L32" s="124">
        <v>2.7</v>
      </c>
      <c r="M32" s="54">
        <f t="shared" si="1"/>
        <v>3.8000000000000003</v>
      </c>
      <c r="N32" s="36">
        <v>75</v>
      </c>
      <c r="O32" s="55">
        <f t="shared" si="2"/>
        <v>6.0356592333506418</v>
      </c>
      <c r="P32" s="56">
        <f t="shared" si="3"/>
        <v>1.062276025069713</v>
      </c>
      <c r="Q32" s="123">
        <v>1.4323726999999999</v>
      </c>
      <c r="R32" s="11">
        <f t="shared" si="4"/>
        <v>0.18145870312680001</v>
      </c>
      <c r="S32" s="35">
        <f t="shared" si="5"/>
        <v>0.19752027433681502</v>
      </c>
    </row>
    <row r="33" spans="7:19" ht="18.5" x14ac:dyDescent="0.45">
      <c r="G33" s="59">
        <v>2011</v>
      </c>
      <c r="H33" s="46">
        <v>1</v>
      </c>
      <c r="I33" s="46">
        <f t="shared" si="6"/>
        <v>30</v>
      </c>
      <c r="J33" s="46">
        <f t="shared" si="6"/>
        <v>30</v>
      </c>
      <c r="K33" s="124">
        <v>6.6</v>
      </c>
      <c r="L33" s="124">
        <v>4.0999999999999996</v>
      </c>
      <c r="M33" s="54">
        <f t="shared" si="1"/>
        <v>5.35</v>
      </c>
      <c r="N33" s="36">
        <v>70.5</v>
      </c>
      <c r="O33" s="55">
        <f t="shared" si="2"/>
        <v>4.1293673906246093</v>
      </c>
      <c r="P33" s="56">
        <f t="shared" si="3"/>
        <v>0.82587347812492196</v>
      </c>
      <c r="Q33" s="123">
        <v>1.0446564999999999</v>
      </c>
      <c r="R33" s="11">
        <f t="shared" si="4"/>
        <v>0.14183797512337495</v>
      </c>
      <c r="S33" s="35">
        <f t="shared" si="5"/>
        <v>0.23764010631303106</v>
      </c>
    </row>
    <row r="34" spans="7:19" ht="18.5" x14ac:dyDescent="0.45">
      <c r="G34" s="59">
        <v>2011</v>
      </c>
      <c r="H34" s="60">
        <v>1</v>
      </c>
      <c r="I34" s="60">
        <f t="shared" si="6"/>
        <v>31</v>
      </c>
      <c r="J34" s="46">
        <f t="shared" si="6"/>
        <v>31</v>
      </c>
      <c r="K34" s="124">
        <v>6.2</v>
      </c>
      <c r="L34" s="124">
        <v>2.7</v>
      </c>
      <c r="M34" s="54">
        <f t="shared" si="1"/>
        <v>4.45</v>
      </c>
      <c r="N34" s="36">
        <v>76.5</v>
      </c>
      <c r="O34" s="55">
        <f t="shared" si="2"/>
        <v>11.609861756330952</v>
      </c>
      <c r="P34" s="56">
        <f t="shared" si="3"/>
        <v>3.2507612917726667</v>
      </c>
      <c r="Q34" s="123">
        <v>3.4752099999999997</v>
      </c>
      <c r="R34" s="49">
        <f t="shared" si="4"/>
        <v>0.45350187296249983</v>
      </c>
      <c r="S34" s="48">
        <f t="shared" si="5"/>
        <v>0.37879589727508456</v>
      </c>
    </row>
    <row r="35" spans="7:19" ht="18.5" x14ac:dyDescent="0.45">
      <c r="G35" s="59">
        <v>2011</v>
      </c>
      <c r="H35" s="46">
        <v>2</v>
      </c>
      <c r="I35" s="46">
        <v>1</v>
      </c>
      <c r="J35" s="46">
        <f t="shared" si="6"/>
        <v>32</v>
      </c>
      <c r="K35" s="124">
        <v>4.3</v>
      </c>
      <c r="L35" s="124">
        <v>-1.9</v>
      </c>
      <c r="M35" s="54">
        <f t="shared" si="1"/>
        <v>1.2</v>
      </c>
      <c r="N35" s="36">
        <v>90.5</v>
      </c>
      <c r="O35" s="55">
        <f t="shared" si="2"/>
        <v>35.560360066800975</v>
      </c>
      <c r="P35" s="56">
        <f t="shared" si="3"/>
        <v>17.637938593133281</v>
      </c>
      <c r="Q35" s="123">
        <v>14.1671332</v>
      </c>
      <c r="R35" s="11">
        <f t="shared" si="4"/>
        <v>1.5787144881420001</v>
      </c>
      <c r="S35" s="35">
        <f t="shared" si="5"/>
        <v>0.45301192324972717</v>
      </c>
    </row>
    <row r="36" spans="7:19" ht="18.5" x14ac:dyDescent="0.45">
      <c r="G36" s="59">
        <v>2011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24">
        <v>0.8</v>
      </c>
      <c r="L36" s="124">
        <v>-1.9</v>
      </c>
      <c r="M36" s="54">
        <f t="shared" si="1"/>
        <v>-0.54999999999999993</v>
      </c>
      <c r="N36" s="36">
        <v>81</v>
      </c>
      <c r="O36" s="55">
        <f t="shared" si="2"/>
        <v>59.739246193132573</v>
      </c>
      <c r="P36" s="56">
        <f t="shared" si="3"/>
        <v>12.903677177716638</v>
      </c>
      <c r="Q36" s="123">
        <v>15.705855699999999</v>
      </c>
      <c r="R36" s="11">
        <f t="shared" si="4"/>
        <v>1.5889810534886251</v>
      </c>
      <c r="S36" s="35">
        <f t="shared" si="5"/>
        <v>-0.17691501444987451</v>
      </c>
    </row>
    <row r="37" spans="7:19" ht="18.5" x14ac:dyDescent="0.45">
      <c r="G37" s="59">
        <v>2011</v>
      </c>
      <c r="H37" s="46">
        <v>2</v>
      </c>
      <c r="I37" s="46">
        <f t="shared" si="7"/>
        <v>3</v>
      </c>
      <c r="J37" s="46">
        <f t="shared" si="7"/>
        <v>34</v>
      </c>
      <c r="K37" s="124">
        <v>3</v>
      </c>
      <c r="L37" s="124">
        <v>-4.7</v>
      </c>
      <c r="M37" s="54">
        <f t="shared" si="1"/>
        <v>-0.85000000000000009</v>
      </c>
      <c r="N37" s="36">
        <v>55.5</v>
      </c>
      <c r="O37" s="55">
        <f t="shared" si="2"/>
        <v>35.672990246899651</v>
      </c>
      <c r="P37" s="56">
        <f t="shared" si="3"/>
        <v>21.974561992090184</v>
      </c>
      <c r="Q37" s="123">
        <v>15.838164899999999</v>
      </c>
      <c r="R37" s="11">
        <f t="shared" si="4"/>
        <v>1.5744996894975749</v>
      </c>
      <c r="S37" s="35">
        <f t="shared" si="5"/>
        <v>-0.44812806253821652</v>
      </c>
    </row>
    <row r="38" spans="7:19" ht="18.5" x14ac:dyDescent="0.45">
      <c r="G38" s="59">
        <v>2011</v>
      </c>
      <c r="H38" s="46">
        <v>2</v>
      </c>
      <c r="I38" s="46">
        <f t="shared" si="7"/>
        <v>4</v>
      </c>
      <c r="J38" s="46">
        <f t="shared" si="7"/>
        <v>35</v>
      </c>
      <c r="K38" s="124">
        <v>1.6</v>
      </c>
      <c r="L38" s="124">
        <v>-1.9</v>
      </c>
      <c r="M38" s="54">
        <f t="shared" si="1"/>
        <v>-0.14999999999999991</v>
      </c>
      <c r="N38" s="36">
        <v>54.5</v>
      </c>
      <c r="O38" s="55">
        <f t="shared" si="2"/>
        <v>14.720745195617704</v>
      </c>
      <c r="P38" s="56">
        <f t="shared" si="3"/>
        <v>4.1218086547729573</v>
      </c>
      <c r="Q38" s="123">
        <v>4.4063987999999998</v>
      </c>
      <c r="R38" s="11">
        <f t="shared" si="4"/>
        <v>0.45613828617929991</v>
      </c>
      <c r="S38" s="35">
        <f t="shared" si="5"/>
        <v>-1.9451118009895109E-2</v>
      </c>
    </row>
    <row r="39" spans="7:19" ht="18.5" x14ac:dyDescent="0.45">
      <c r="G39" s="59">
        <v>2011</v>
      </c>
      <c r="H39" s="46">
        <v>2</v>
      </c>
      <c r="I39" s="46">
        <f t="shared" si="7"/>
        <v>5</v>
      </c>
      <c r="J39" s="46">
        <f t="shared" si="7"/>
        <v>36</v>
      </c>
      <c r="K39" s="124">
        <v>2.8</v>
      </c>
      <c r="L39" s="124">
        <v>-3.2</v>
      </c>
      <c r="M39" s="54">
        <f t="shared" si="1"/>
        <v>-0.20000000000000018</v>
      </c>
      <c r="N39" s="36">
        <v>62</v>
      </c>
      <c r="O39" s="55">
        <f t="shared" si="2"/>
        <v>38.887384721917428</v>
      </c>
      <c r="P39" s="56">
        <f t="shared" si="3"/>
        <v>18.665944666520364</v>
      </c>
      <c r="Q39" s="123">
        <v>15.240679999999999</v>
      </c>
      <c r="R39" s="11">
        <f t="shared" si="4"/>
        <v>1.5732039523200003</v>
      </c>
      <c r="S39" s="35">
        <f t="shared" si="5"/>
        <v>-8.6950579008396187E-2</v>
      </c>
    </row>
    <row r="40" spans="7:19" ht="18.5" x14ac:dyDescent="0.45">
      <c r="G40" s="59">
        <v>2011</v>
      </c>
      <c r="H40" s="46">
        <v>2</v>
      </c>
      <c r="I40" s="46">
        <f t="shared" si="7"/>
        <v>6</v>
      </c>
      <c r="J40" s="46">
        <f t="shared" si="7"/>
        <v>37</v>
      </c>
      <c r="K40" s="124">
        <v>7.1</v>
      </c>
      <c r="L40" s="124">
        <v>-1.1000000000000001</v>
      </c>
      <c r="M40" s="54">
        <f t="shared" si="1"/>
        <v>3</v>
      </c>
      <c r="N40" s="36">
        <v>65.5</v>
      </c>
      <c r="O40" s="55">
        <f t="shared" si="2"/>
        <v>35.11020882844911</v>
      </c>
      <c r="P40" s="56">
        <f t="shared" si="3"/>
        <v>23.032296991462612</v>
      </c>
      <c r="Q40" s="123">
        <v>16.086454</v>
      </c>
      <c r="R40" s="11">
        <f t="shared" si="4"/>
        <v>1.9624186963679999</v>
      </c>
      <c r="S40" s="35">
        <f t="shared" si="5"/>
        <v>1.2979853445589016</v>
      </c>
    </row>
    <row r="41" spans="7:19" ht="18.5" x14ac:dyDescent="0.45">
      <c r="G41" s="59">
        <v>2011</v>
      </c>
      <c r="H41" s="46">
        <v>2</v>
      </c>
      <c r="I41" s="46">
        <f t="shared" si="7"/>
        <v>7</v>
      </c>
      <c r="J41" s="46">
        <f t="shared" si="7"/>
        <v>38</v>
      </c>
      <c r="K41" s="124">
        <v>8.4</v>
      </c>
      <c r="L41" s="124">
        <v>1</v>
      </c>
      <c r="M41" s="54">
        <f t="shared" si="1"/>
        <v>4.7</v>
      </c>
      <c r="N41" s="36">
        <v>83</v>
      </c>
      <c r="O41" s="55">
        <f t="shared" si="2"/>
        <v>34.834344038073425</v>
      </c>
      <c r="P41" s="56">
        <f t="shared" si="3"/>
        <v>20.621931670539471</v>
      </c>
      <c r="Q41" s="123">
        <v>15.1615457</v>
      </c>
      <c r="R41" s="11">
        <f t="shared" si="4"/>
        <v>2.0007554744362497</v>
      </c>
      <c r="S41" s="35">
        <f t="shared" si="5"/>
        <v>1.6797606316739093</v>
      </c>
    </row>
    <row r="42" spans="7:19" ht="18.5" x14ac:dyDescent="0.45">
      <c r="G42" s="59">
        <v>2011</v>
      </c>
      <c r="H42" s="46">
        <v>2</v>
      </c>
      <c r="I42" s="46">
        <f t="shared" si="7"/>
        <v>8</v>
      </c>
      <c r="J42" s="46">
        <f t="shared" si="7"/>
        <v>39</v>
      </c>
      <c r="K42" s="124">
        <v>9.4</v>
      </c>
      <c r="L42" s="124">
        <v>1.6</v>
      </c>
      <c r="M42" s="54">
        <f t="shared" si="1"/>
        <v>5.5</v>
      </c>
      <c r="N42" s="36">
        <v>68.5</v>
      </c>
      <c r="O42" s="55">
        <f t="shared" si="2"/>
        <v>36.529552782760824</v>
      </c>
      <c r="P42" s="56">
        <f t="shared" si="3"/>
        <v>22.794440936442758</v>
      </c>
      <c r="Q42" s="123">
        <v>16.323438199999998</v>
      </c>
      <c r="R42" s="11">
        <f t="shared" si="4"/>
        <v>2.2306712855018995</v>
      </c>
      <c r="S42" s="35">
        <f t="shared" si="5"/>
        <v>2.0696571608114587</v>
      </c>
    </row>
    <row r="43" spans="7:19" ht="18.5" x14ac:dyDescent="0.45">
      <c r="G43" s="59">
        <v>2011</v>
      </c>
      <c r="H43" s="46">
        <v>2</v>
      </c>
      <c r="I43" s="46">
        <f t="shared" si="7"/>
        <v>9</v>
      </c>
      <c r="J43" s="46">
        <f t="shared" si="7"/>
        <v>40</v>
      </c>
      <c r="K43" s="124">
        <v>10.4</v>
      </c>
      <c r="L43" s="124">
        <v>3.6</v>
      </c>
      <c r="M43" s="54">
        <f t="shared" si="1"/>
        <v>7</v>
      </c>
      <c r="N43" s="36">
        <v>58</v>
      </c>
      <c r="O43" s="55">
        <f t="shared" si="2"/>
        <v>38.76921040000191</v>
      </c>
      <c r="P43" s="56">
        <f t="shared" si="3"/>
        <v>21.09045045760104</v>
      </c>
      <c r="Q43" s="123">
        <v>16.175637099999999</v>
      </c>
      <c r="R43" s="11">
        <f t="shared" si="4"/>
        <v>2.3527787674691996</v>
      </c>
      <c r="S43" s="35">
        <f t="shared" si="5"/>
        <v>2.2864353405906481</v>
      </c>
    </row>
    <row r="44" spans="7:19" ht="18.5" x14ac:dyDescent="0.45">
      <c r="G44" s="59">
        <v>2011</v>
      </c>
      <c r="H44" s="46">
        <v>2</v>
      </c>
      <c r="I44" s="46">
        <f t="shared" si="7"/>
        <v>10</v>
      </c>
      <c r="J44" s="46">
        <f t="shared" si="7"/>
        <v>41</v>
      </c>
      <c r="K44" s="124">
        <v>8.9</v>
      </c>
      <c r="L44" s="124">
        <v>1.8</v>
      </c>
      <c r="M44" s="54">
        <f t="shared" si="1"/>
        <v>5.3500000000000005</v>
      </c>
      <c r="N44" s="36">
        <v>58.5</v>
      </c>
      <c r="O44" s="55">
        <f t="shared" si="2"/>
        <v>37.669262178313154</v>
      </c>
      <c r="P44" s="56">
        <f t="shared" si="3"/>
        <v>21.396140917281873</v>
      </c>
      <c r="Q44" s="123">
        <v>16.0596572</v>
      </c>
      <c r="R44" s="11">
        <f t="shared" si="4"/>
        <v>2.1804959414157001</v>
      </c>
      <c r="S44" s="35">
        <f t="shared" si="5"/>
        <v>1.914091632005503</v>
      </c>
    </row>
    <row r="45" spans="7:19" ht="18.5" x14ac:dyDescent="0.45">
      <c r="G45" s="59">
        <v>2011</v>
      </c>
      <c r="H45" s="46">
        <v>2</v>
      </c>
      <c r="I45" s="46">
        <f t="shared" si="7"/>
        <v>11</v>
      </c>
      <c r="J45" s="46">
        <f t="shared" si="7"/>
        <v>42</v>
      </c>
      <c r="K45" s="124">
        <v>3.3</v>
      </c>
      <c r="L45" s="124">
        <v>-1.7</v>
      </c>
      <c r="M45" s="54">
        <f t="shared" si="1"/>
        <v>0.79999999999999993</v>
      </c>
      <c r="N45" s="36">
        <v>69.5</v>
      </c>
      <c r="O45" s="55">
        <f t="shared" si="2"/>
        <v>48.215275300149116</v>
      </c>
      <c r="P45" s="56">
        <f t="shared" si="3"/>
        <v>19.286110120059647</v>
      </c>
      <c r="Q45" s="123">
        <v>17.2500213</v>
      </c>
      <c r="R45" s="11">
        <f t="shared" si="4"/>
        <v>1.8817875735957001</v>
      </c>
      <c r="S45" s="35">
        <f t="shared" si="5"/>
        <v>0.33552375378321464</v>
      </c>
    </row>
    <row r="46" spans="7:19" ht="18.5" x14ac:dyDescent="0.45">
      <c r="G46" s="59">
        <v>2011</v>
      </c>
      <c r="H46" s="46">
        <v>2</v>
      </c>
      <c r="I46" s="46">
        <f t="shared" si="7"/>
        <v>12</v>
      </c>
      <c r="J46" s="46">
        <f t="shared" si="7"/>
        <v>43</v>
      </c>
      <c r="K46" s="124">
        <v>6.7</v>
      </c>
      <c r="L46" s="124">
        <v>-3.7</v>
      </c>
      <c r="M46" s="54">
        <f t="shared" si="1"/>
        <v>1.5</v>
      </c>
      <c r="N46" s="36">
        <v>82.5</v>
      </c>
      <c r="O46" s="55">
        <f t="shared" si="2"/>
        <v>32.946837618911083</v>
      </c>
      <c r="P46" s="56">
        <f t="shared" si="3"/>
        <v>27.411768898934024</v>
      </c>
      <c r="Q46" s="123">
        <v>17.000057399999999</v>
      </c>
      <c r="R46" s="11">
        <f t="shared" si="4"/>
        <v>1.9243129973643003</v>
      </c>
      <c r="S46" s="35">
        <f t="shared" si="5"/>
        <v>0.83141348715177699</v>
      </c>
    </row>
    <row r="47" spans="7:19" ht="18.5" x14ac:dyDescent="0.45">
      <c r="G47" s="59">
        <v>2011</v>
      </c>
      <c r="H47" s="46">
        <v>2</v>
      </c>
      <c r="I47" s="46">
        <f t="shared" si="7"/>
        <v>13</v>
      </c>
      <c r="J47" s="46">
        <f t="shared" si="7"/>
        <v>44</v>
      </c>
      <c r="K47" s="124">
        <v>3.8</v>
      </c>
      <c r="L47" s="124">
        <v>0.6</v>
      </c>
      <c r="M47" s="54">
        <f t="shared" si="1"/>
        <v>2.1999999999999997</v>
      </c>
      <c r="N47" s="36">
        <v>69</v>
      </c>
      <c r="O47" s="55">
        <f t="shared" si="2"/>
        <v>21.346309897684886</v>
      </c>
      <c r="P47" s="56">
        <f t="shared" si="3"/>
        <v>5.4646553338073307</v>
      </c>
      <c r="Q47" s="123">
        <v>6.1096703999999988</v>
      </c>
      <c r="R47" s="11">
        <f t="shared" si="4"/>
        <v>0.71666433791999973</v>
      </c>
      <c r="S47" s="35">
        <f t="shared" si="5"/>
        <v>0.29955086846840689</v>
      </c>
    </row>
    <row r="48" spans="7:19" ht="18.5" x14ac:dyDescent="0.45">
      <c r="G48" s="59">
        <v>2011</v>
      </c>
      <c r="H48" s="46">
        <v>2</v>
      </c>
      <c r="I48" s="46">
        <f t="shared" si="7"/>
        <v>14</v>
      </c>
      <c r="J48" s="46">
        <f t="shared" si="7"/>
        <v>45</v>
      </c>
      <c r="K48" s="124">
        <v>3.6</v>
      </c>
      <c r="L48" s="124">
        <v>0.3</v>
      </c>
      <c r="M48" s="54">
        <f t="shared" si="1"/>
        <v>1.95</v>
      </c>
      <c r="N48" s="36">
        <v>53.5</v>
      </c>
      <c r="O48" s="55">
        <f t="shared" si="2"/>
        <v>12.126484883008972</v>
      </c>
      <c r="P48" s="56">
        <f t="shared" si="3"/>
        <v>3.2013920091143686</v>
      </c>
      <c r="Q48" s="123">
        <v>3.5246165999999999</v>
      </c>
      <c r="R48" s="11">
        <f t="shared" si="4"/>
        <v>0.40826955809024995</v>
      </c>
      <c r="S48" s="35">
        <f t="shared" si="5"/>
        <v>0.18871070616576019</v>
      </c>
    </row>
    <row r="49" spans="7:19" ht="18.5" x14ac:dyDescent="0.45">
      <c r="G49" s="59">
        <v>2011</v>
      </c>
      <c r="H49" s="46">
        <v>2</v>
      </c>
      <c r="I49" s="46">
        <f t="shared" si="7"/>
        <v>15</v>
      </c>
      <c r="J49" s="46">
        <f t="shared" si="7"/>
        <v>46</v>
      </c>
      <c r="K49" s="124">
        <v>4.2</v>
      </c>
      <c r="L49" s="124">
        <v>0.9</v>
      </c>
      <c r="M49" s="54">
        <f t="shared" si="1"/>
        <v>2.5500000000000003</v>
      </c>
      <c r="N49" s="36">
        <v>45.5</v>
      </c>
      <c r="O49" s="55">
        <f t="shared" si="2"/>
        <v>4.1732509748250175</v>
      </c>
      <c r="P49" s="56">
        <f t="shared" si="3"/>
        <v>1.1017382573538046</v>
      </c>
      <c r="Q49" s="123">
        <v>1.2129738999999999</v>
      </c>
      <c r="R49" s="11">
        <f t="shared" si="4"/>
        <v>0.144771770643225</v>
      </c>
      <c r="S49" s="35">
        <f t="shared" si="5"/>
        <v>0.15300663197936068</v>
      </c>
    </row>
    <row r="50" spans="7:19" ht="18.5" x14ac:dyDescent="0.45">
      <c r="G50" s="59">
        <v>2011</v>
      </c>
      <c r="H50" s="46">
        <v>2</v>
      </c>
      <c r="I50" s="46">
        <f t="shared" si="7"/>
        <v>16</v>
      </c>
      <c r="J50" s="46">
        <f t="shared" si="7"/>
        <v>47</v>
      </c>
      <c r="K50" s="124">
        <v>7.4</v>
      </c>
      <c r="L50" s="124">
        <v>3.3</v>
      </c>
      <c r="M50" s="54">
        <f t="shared" si="1"/>
        <v>5.35</v>
      </c>
      <c r="N50" s="36">
        <v>65</v>
      </c>
      <c r="O50" s="55">
        <f t="shared" si="2"/>
        <v>18.195452430711939</v>
      </c>
      <c r="P50" s="56">
        <f t="shared" si="3"/>
        <v>5.9681083972735172</v>
      </c>
      <c r="Q50" s="123">
        <v>5.8948772999999992</v>
      </c>
      <c r="R50" s="11">
        <f t="shared" si="4"/>
        <v>0.80037549168817468</v>
      </c>
      <c r="S50" s="35">
        <f t="shared" si="5"/>
        <v>0.65672593498172616</v>
      </c>
    </row>
    <row r="51" spans="7:19" ht="18.5" x14ac:dyDescent="0.45">
      <c r="G51" s="59">
        <v>2011</v>
      </c>
      <c r="H51" s="46">
        <v>2</v>
      </c>
      <c r="I51" s="46">
        <f t="shared" si="7"/>
        <v>17</v>
      </c>
      <c r="J51" s="46">
        <f t="shared" si="7"/>
        <v>48</v>
      </c>
      <c r="K51" s="124">
        <v>6.9</v>
      </c>
      <c r="L51" s="124">
        <v>0.3</v>
      </c>
      <c r="M51" s="54">
        <f t="shared" si="1"/>
        <v>3.6</v>
      </c>
      <c r="N51" s="36">
        <v>86.5</v>
      </c>
      <c r="O51" s="55">
        <f t="shared" si="2"/>
        <v>20.183900060760351</v>
      </c>
      <c r="P51" s="56">
        <f t="shared" si="3"/>
        <v>10.657099232081466</v>
      </c>
      <c r="Q51" s="123">
        <v>8.296540499999999</v>
      </c>
      <c r="R51" s="11">
        <f t="shared" si="4"/>
        <v>1.0413070946954996</v>
      </c>
      <c r="S51" s="35">
        <f t="shared" si="5"/>
        <v>0.76482595392488795</v>
      </c>
    </row>
    <row r="52" spans="7:19" ht="18.5" x14ac:dyDescent="0.45">
      <c r="G52" s="59">
        <v>2011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24">
        <v>9.8000000000000007</v>
      </c>
      <c r="L52" s="124">
        <v>3.3</v>
      </c>
      <c r="M52" s="54">
        <f t="shared" si="1"/>
        <v>6.5500000000000007</v>
      </c>
      <c r="N52" s="36">
        <v>75</v>
      </c>
      <c r="O52" s="55">
        <f t="shared" si="2"/>
        <v>41.084626307380361</v>
      </c>
      <c r="P52" s="56">
        <f t="shared" si="3"/>
        <v>21.364005679837792</v>
      </c>
      <c r="Q52" s="123">
        <v>16.759304899999997</v>
      </c>
      <c r="R52" s="11">
        <f t="shared" si="4"/>
        <v>2.3934424208574749</v>
      </c>
      <c r="S52" s="35">
        <f t="shared" si="5"/>
        <v>2.2099006279772921</v>
      </c>
    </row>
    <row r="53" spans="7:19" ht="18.5" x14ac:dyDescent="0.45">
      <c r="G53" s="59">
        <v>2011</v>
      </c>
      <c r="H53" s="46">
        <v>2</v>
      </c>
      <c r="I53" s="46">
        <f t="shared" si="8"/>
        <v>19</v>
      </c>
      <c r="J53" s="46">
        <f t="shared" si="8"/>
        <v>50</v>
      </c>
      <c r="K53" s="124">
        <v>8.6</v>
      </c>
      <c r="L53" s="124">
        <v>4.5999999999999996</v>
      </c>
      <c r="M53" s="54">
        <f t="shared" si="1"/>
        <v>6.6</v>
      </c>
      <c r="N53" s="36">
        <v>76</v>
      </c>
      <c r="O53" s="55">
        <f t="shared" si="2"/>
        <v>33.384782812499999</v>
      </c>
      <c r="P53" s="56">
        <f t="shared" si="3"/>
        <v>10.683130500000001</v>
      </c>
      <c r="Q53" s="123">
        <v>10.683130499999999</v>
      </c>
      <c r="R53" s="11">
        <f t="shared" si="4"/>
        <v>1.5288200733329997</v>
      </c>
      <c r="S53" s="35">
        <f t="shared" si="5"/>
        <v>1.2098993056944445</v>
      </c>
    </row>
    <row r="54" spans="7:19" ht="18.5" x14ac:dyDescent="0.45">
      <c r="G54" s="59">
        <v>2011</v>
      </c>
      <c r="H54" s="46">
        <v>2</v>
      </c>
      <c r="I54" s="46">
        <f t="shared" si="8"/>
        <v>20</v>
      </c>
      <c r="J54" s="46">
        <f t="shared" si="8"/>
        <v>51</v>
      </c>
      <c r="K54" s="124">
        <v>11.2</v>
      </c>
      <c r="L54" s="124">
        <v>5.9</v>
      </c>
      <c r="M54" s="54">
        <f t="shared" si="1"/>
        <v>8.5500000000000007</v>
      </c>
      <c r="N54" s="36">
        <v>68</v>
      </c>
      <c r="O54" s="55">
        <f t="shared" si="2"/>
        <v>31.603610678889215</v>
      </c>
      <c r="P54" s="56">
        <f t="shared" si="3"/>
        <v>13.399930927849026</v>
      </c>
      <c r="Q54" s="123">
        <v>11.641116099999998</v>
      </c>
      <c r="R54" s="11">
        <f t="shared" si="4"/>
        <v>1.7990500951632746</v>
      </c>
      <c r="S54" s="35">
        <f t="shared" si="5"/>
        <v>1.7433571942362567</v>
      </c>
    </row>
    <row r="55" spans="7:19" ht="18.5" x14ac:dyDescent="0.45">
      <c r="G55" s="59">
        <v>2011</v>
      </c>
      <c r="H55" s="46">
        <v>2</v>
      </c>
      <c r="I55" s="46">
        <f t="shared" si="8"/>
        <v>21</v>
      </c>
      <c r="J55" s="46">
        <f t="shared" si="8"/>
        <v>52</v>
      </c>
      <c r="K55" s="124">
        <v>10.3</v>
      </c>
      <c r="L55" s="124">
        <v>4.9000000000000004</v>
      </c>
      <c r="M55" s="54">
        <f t="shared" si="1"/>
        <v>7.6000000000000005</v>
      </c>
      <c r="N55" s="36">
        <v>79</v>
      </c>
      <c r="O55" s="55">
        <f t="shared" si="2"/>
        <v>21.248828082944019</v>
      </c>
      <c r="P55" s="56">
        <f t="shared" si="3"/>
        <v>9.1794937318318173</v>
      </c>
      <c r="Q55" s="123">
        <v>7.9004502999999993</v>
      </c>
      <c r="R55" s="11">
        <f t="shared" si="4"/>
        <v>1.1769379816412999</v>
      </c>
      <c r="S55" s="35">
        <f t="shared" si="5"/>
        <v>1.1748197890352108</v>
      </c>
    </row>
    <row r="56" spans="7:19" ht="18.5" x14ac:dyDescent="0.45">
      <c r="G56" s="59">
        <v>2011</v>
      </c>
      <c r="H56" s="46">
        <v>2</v>
      </c>
      <c r="I56" s="46">
        <f t="shared" si="8"/>
        <v>22</v>
      </c>
      <c r="J56" s="46">
        <f t="shared" si="8"/>
        <v>53</v>
      </c>
      <c r="K56" s="124">
        <v>9.4</v>
      </c>
      <c r="L56" s="124">
        <v>5</v>
      </c>
      <c r="M56" s="54">
        <f t="shared" si="1"/>
        <v>7.2</v>
      </c>
      <c r="N56" s="36">
        <v>65.5</v>
      </c>
      <c r="O56" s="55">
        <f t="shared" si="2"/>
        <v>31.675198185980985</v>
      </c>
      <c r="P56" s="56">
        <f t="shared" si="3"/>
        <v>11.149669761465308</v>
      </c>
      <c r="Q56" s="123">
        <v>10.630792999999999</v>
      </c>
      <c r="R56" s="11">
        <f t="shared" si="4"/>
        <v>1.5587400236249997</v>
      </c>
      <c r="S56" s="35">
        <f t="shared" si="5"/>
        <v>1.3311235543959716</v>
      </c>
    </row>
    <row r="57" spans="7:19" ht="18.5" x14ac:dyDescent="0.45">
      <c r="G57" s="59">
        <v>2011</v>
      </c>
      <c r="H57" s="46">
        <v>2</v>
      </c>
      <c r="I57" s="46">
        <f t="shared" si="8"/>
        <v>23</v>
      </c>
      <c r="J57" s="46">
        <f t="shared" si="8"/>
        <v>54</v>
      </c>
      <c r="K57" s="124">
        <v>11.7</v>
      </c>
      <c r="L57" s="124">
        <v>7.4</v>
      </c>
      <c r="M57" s="54">
        <f t="shared" si="1"/>
        <v>9.5500000000000007</v>
      </c>
      <c r="N57" s="36">
        <v>66.5</v>
      </c>
      <c r="O57" s="55">
        <f t="shared" si="2"/>
        <v>23.249258300177573</v>
      </c>
      <c r="P57" s="56">
        <f t="shared" si="3"/>
        <v>7.9977448552610833</v>
      </c>
      <c r="Q57" s="123">
        <v>7.7137100999999992</v>
      </c>
      <c r="R57" s="11">
        <f t="shared" si="4"/>
        <v>1.2373388812932749</v>
      </c>
      <c r="S57" s="35">
        <f t="shared" si="5"/>
        <v>1.2164875211405473</v>
      </c>
    </row>
    <row r="58" spans="7:19" ht="18.5" x14ac:dyDescent="0.45">
      <c r="G58" s="59">
        <v>2011</v>
      </c>
      <c r="H58" s="46">
        <v>2</v>
      </c>
      <c r="I58" s="46">
        <f t="shared" si="8"/>
        <v>24</v>
      </c>
      <c r="J58" s="46">
        <f t="shared" si="8"/>
        <v>55</v>
      </c>
      <c r="K58" s="124">
        <v>12.8</v>
      </c>
      <c r="L58" s="124">
        <v>6.6</v>
      </c>
      <c r="M58" s="54">
        <f t="shared" si="1"/>
        <v>9.6999999999999993</v>
      </c>
      <c r="N58" s="36">
        <v>69</v>
      </c>
      <c r="O58" s="55">
        <f t="shared" si="2"/>
        <v>33.354390218703813</v>
      </c>
      <c r="P58" s="56">
        <f t="shared" si="3"/>
        <v>16.543777548477095</v>
      </c>
      <c r="Q58" s="123">
        <v>13.288281899999999</v>
      </c>
      <c r="R58" s="11">
        <f t="shared" si="4"/>
        <v>2.14323376694625</v>
      </c>
      <c r="S58" s="35">
        <f t="shared" si="5"/>
        <v>2.2684926756384867</v>
      </c>
    </row>
    <row r="59" spans="7:19" ht="18.5" x14ac:dyDescent="0.45">
      <c r="G59" s="59">
        <v>2011</v>
      </c>
      <c r="H59" s="46">
        <v>2</v>
      </c>
      <c r="I59" s="46">
        <f t="shared" si="8"/>
        <v>25</v>
      </c>
      <c r="J59" s="46">
        <f t="shared" si="8"/>
        <v>56</v>
      </c>
      <c r="K59" s="124">
        <v>13.4</v>
      </c>
      <c r="L59" s="124">
        <v>9.1</v>
      </c>
      <c r="M59" s="54">
        <f t="shared" si="1"/>
        <v>11.25</v>
      </c>
      <c r="N59" s="36">
        <v>53</v>
      </c>
      <c r="O59" s="55">
        <f t="shared" si="2"/>
        <v>22.921146312008098</v>
      </c>
      <c r="P59" s="56">
        <f t="shared" si="3"/>
        <v>7.8848743313307876</v>
      </c>
      <c r="Q59" s="123">
        <v>7.604848099999999</v>
      </c>
      <c r="R59" s="11">
        <f t="shared" si="4"/>
        <v>1.295700710793825</v>
      </c>
      <c r="S59" s="35">
        <f t="shared" si="5"/>
        <v>1.3252333040196618</v>
      </c>
    </row>
    <row r="60" spans="7:19" ht="18.5" x14ac:dyDescent="0.45">
      <c r="G60" s="59">
        <v>2011</v>
      </c>
      <c r="H60" s="46">
        <v>2</v>
      </c>
      <c r="I60" s="46">
        <f t="shared" si="8"/>
        <v>26</v>
      </c>
      <c r="J60" s="46">
        <f t="shared" si="8"/>
        <v>57</v>
      </c>
      <c r="K60" s="124">
        <v>12.9</v>
      </c>
      <c r="L60" s="124">
        <v>5.3</v>
      </c>
      <c r="M60" s="54">
        <f t="shared" si="1"/>
        <v>9.1</v>
      </c>
      <c r="N60" s="36">
        <v>53.5</v>
      </c>
      <c r="O60" s="55">
        <f t="shared" si="2"/>
        <v>22.545407101659809</v>
      </c>
      <c r="P60" s="56">
        <f t="shared" si="3"/>
        <v>13.707607517809166</v>
      </c>
      <c r="Q60" s="123">
        <v>9.9445436999999988</v>
      </c>
      <c r="R60" s="11">
        <f t="shared" si="4"/>
        <v>1.5689357427334496</v>
      </c>
      <c r="S60" s="35">
        <f t="shared" si="5"/>
        <v>1.8491722326862927</v>
      </c>
    </row>
    <row r="61" spans="7:19" ht="18.5" x14ac:dyDescent="0.45">
      <c r="G61" s="59">
        <v>2011</v>
      </c>
      <c r="H61" s="46">
        <v>2</v>
      </c>
      <c r="I61" s="46">
        <f t="shared" si="8"/>
        <v>27</v>
      </c>
      <c r="J61" s="46">
        <f t="shared" si="8"/>
        <v>58</v>
      </c>
      <c r="K61" s="124">
        <v>9.5</v>
      </c>
      <c r="L61" s="124">
        <v>4.0999999999999996</v>
      </c>
      <c r="M61" s="54">
        <f t="shared" si="1"/>
        <v>6.8</v>
      </c>
      <c r="N61" s="36">
        <v>54</v>
      </c>
      <c r="O61" s="55">
        <f t="shared" si="2"/>
        <v>22.935761384563083</v>
      </c>
      <c r="P61" s="56">
        <f t="shared" si="3"/>
        <v>9.9082489181312532</v>
      </c>
      <c r="Q61" s="123">
        <v>8.5276628999999993</v>
      </c>
      <c r="R61" s="11">
        <f t="shared" si="4"/>
        <v>1.2303626755490999</v>
      </c>
      <c r="S61" s="35">
        <f t="shared" si="5"/>
        <v>1.1601976476798477</v>
      </c>
    </row>
    <row r="62" spans="7:19" ht="18.5" x14ac:dyDescent="0.45">
      <c r="G62" s="59">
        <v>2011</v>
      </c>
      <c r="H62" s="60">
        <v>2</v>
      </c>
      <c r="I62" s="60">
        <f t="shared" si="8"/>
        <v>28</v>
      </c>
      <c r="J62" s="60">
        <f t="shared" si="8"/>
        <v>59</v>
      </c>
      <c r="K62" s="124">
        <v>7.8</v>
      </c>
      <c r="L62" s="124">
        <v>4.7</v>
      </c>
      <c r="M62" s="54">
        <f t="shared" si="1"/>
        <v>6.25</v>
      </c>
      <c r="N62" s="36">
        <v>55.5</v>
      </c>
      <c r="O62" s="55">
        <f t="shared" si="2"/>
        <v>20.949188836808577</v>
      </c>
      <c r="P62" s="56">
        <f t="shared" si="3"/>
        <v>5.1953988315285269</v>
      </c>
      <c r="Q62" s="123">
        <v>5.9015764999999991</v>
      </c>
      <c r="R62" s="49">
        <f t="shared" si="4"/>
        <v>0.83243654544862467</v>
      </c>
      <c r="S62" s="48">
        <f t="shared" si="5"/>
        <v>0.66425695228642456</v>
      </c>
    </row>
    <row r="63" spans="7:19" ht="18.5" x14ac:dyDescent="0.45">
      <c r="G63" s="59">
        <v>2011</v>
      </c>
      <c r="H63" s="46">
        <v>3</v>
      </c>
      <c r="I63" s="46">
        <v>1</v>
      </c>
      <c r="J63" s="46">
        <f t="shared" si="8"/>
        <v>60</v>
      </c>
      <c r="K63" s="124">
        <v>11.9</v>
      </c>
      <c r="L63" s="124">
        <v>3.6</v>
      </c>
      <c r="M63" s="54">
        <f t="shared" si="1"/>
        <v>7.75</v>
      </c>
      <c r="N63" s="36">
        <v>81</v>
      </c>
      <c r="O63" s="55">
        <f t="shared" si="2"/>
        <v>38.665815825532547</v>
      </c>
      <c r="P63" s="56">
        <f t="shared" si="3"/>
        <v>25.674101708153614</v>
      </c>
      <c r="Q63" s="123">
        <v>17.8232216</v>
      </c>
      <c r="R63" s="11">
        <f t="shared" si="4"/>
        <v>2.6708231241762004</v>
      </c>
      <c r="S63" s="35">
        <f t="shared" si="5"/>
        <v>2.93201118038853</v>
      </c>
    </row>
    <row r="64" spans="7:19" ht="18.5" x14ac:dyDescent="0.45">
      <c r="G64" s="59">
        <v>2011</v>
      </c>
      <c r="H64" s="46">
        <v>3</v>
      </c>
      <c r="I64" s="46">
        <f t="shared" ref="I64:J79" si="9">I63+1</f>
        <v>2</v>
      </c>
      <c r="J64" s="46">
        <f>J63+1</f>
        <v>61</v>
      </c>
      <c r="K64" s="124">
        <v>10.5</v>
      </c>
      <c r="L64" s="124">
        <v>3.6</v>
      </c>
      <c r="M64" s="54">
        <f t="shared" si="1"/>
        <v>7.05</v>
      </c>
      <c r="N64" s="36">
        <v>79</v>
      </c>
      <c r="O64" s="55">
        <f t="shared" si="2"/>
        <v>48.385763083994767</v>
      </c>
      <c r="P64" s="56">
        <f t="shared" si="3"/>
        <v>26.708941222365112</v>
      </c>
      <c r="Q64" s="123">
        <v>20.335840299999997</v>
      </c>
      <c r="R64" s="11">
        <f t="shared" si="4"/>
        <v>2.9638521284835746</v>
      </c>
      <c r="S64" s="35">
        <f t="shared" si="5"/>
        <v>2.8544256708153717</v>
      </c>
    </row>
    <row r="65" spans="7:19" ht="18.5" x14ac:dyDescent="0.45">
      <c r="G65" s="59">
        <v>2011</v>
      </c>
      <c r="H65" s="46">
        <v>3</v>
      </c>
      <c r="I65" s="46">
        <f t="shared" si="9"/>
        <v>3</v>
      </c>
      <c r="J65" s="46">
        <f>J64+1</f>
        <v>62</v>
      </c>
      <c r="K65" s="124">
        <v>7.8</v>
      </c>
      <c r="L65" s="124">
        <v>2.4</v>
      </c>
      <c r="M65" s="54">
        <f t="shared" si="1"/>
        <v>5.0999999999999996</v>
      </c>
      <c r="N65" s="36">
        <v>63.5</v>
      </c>
      <c r="O65" s="55">
        <f t="shared" si="2"/>
        <v>55.270151163860966</v>
      </c>
      <c r="P65" s="56">
        <f t="shared" si="3"/>
        <v>23.87670530278794</v>
      </c>
      <c r="Q65" s="123">
        <v>20.549796000000001</v>
      </c>
      <c r="R65" s="11">
        <f t="shared" si="4"/>
        <v>2.7600122760659995</v>
      </c>
      <c r="S65" s="35">
        <f t="shared" si="5"/>
        <v>2.0424557753088419</v>
      </c>
    </row>
    <row r="66" spans="7:19" ht="18.5" x14ac:dyDescent="0.45">
      <c r="G66" s="59">
        <v>2011</v>
      </c>
      <c r="H66" s="46">
        <v>3</v>
      </c>
      <c r="I66" s="46">
        <f t="shared" si="9"/>
        <v>4</v>
      </c>
      <c r="J66" s="46">
        <f>J65+1</f>
        <v>63</v>
      </c>
      <c r="K66" s="124">
        <v>9</v>
      </c>
      <c r="L66" s="124">
        <v>0.6</v>
      </c>
      <c r="M66" s="54">
        <f t="shared" si="1"/>
        <v>4.8</v>
      </c>
      <c r="N66" s="36">
        <v>49.5</v>
      </c>
      <c r="O66" s="55">
        <f t="shared" si="2"/>
        <v>46.36430809975829</v>
      </c>
      <c r="P66" s="56">
        <f t="shared" si="3"/>
        <v>31.156815043037572</v>
      </c>
      <c r="Q66" s="123">
        <v>21.500245</v>
      </c>
      <c r="R66" s="11">
        <f t="shared" si="4"/>
        <v>2.8498359745049999</v>
      </c>
      <c r="S66" s="35">
        <f t="shared" si="5"/>
        <v>2.5163952996210774</v>
      </c>
    </row>
    <row r="67" spans="7:19" ht="18.5" x14ac:dyDescent="0.45">
      <c r="G67" s="59">
        <v>2011</v>
      </c>
      <c r="H67" s="46">
        <v>3</v>
      </c>
      <c r="I67" s="46">
        <f t="shared" si="9"/>
        <v>5</v>
      </c>
      <c r="J67" s="46">
        <f t="shared" si="9"/>
        <v>64</v>
      </c>
      <c r="K67" s="124">
        <v>9.1999999999999993</v>
      </c>
      <c r="L67" s="124">
        <v>2.7</v>
      </c>
      <c r="M67" s="54">
        <f t="shared" si="1"/>
        <v>5.9499999999999993</v>
      </c>
      <c r="N67" s="36">
        <v>77</v>
      </c>
      <c r="O67" s="55">
        <f t="shared" si="2"/>
        <v>52.457391178236904</v>
      </c>
      <c r="P67" s="56">
        <f t="shared" si="3"/>
        <v>27.277843412683186</v>
      </c>
      <c r="Q67" s="123">
        <v>21.398500899999998</v>
      </c>
      <c r="R67" s="11">
        <f t="shared" si="4"/>
        <v>2.9806774347393747</v>
      </c>
      <c r="S67" s="35">
        <f t="shared" si="5"/>
        <v>2.5856318460474523</v>
      </c>
    </row>
    <row r="68" spans="7:19" ht="18.5" x14ac:dyDescent="0.45">
      <c r="G68" s="59">
        <v>2011</v>
      </c>
      <c r="H68" s="46">
        <v>3</v>
      </c>
      <c r="I68" s="46">
        <f t="shared" si="9"/>
        <v>6</v>
      </c>
      <c r="J68" s="46">
        <f t="shared" si="9"/>
        <v>65</v>
      </c>
      <c r="K68" s="124">
        <v>11.5</v>
      </c>
      <c r="L68" s="124">
        <v>4.7</v>
      </c>
      <c r="M68" s="54">
        <f t="shared" si="1"/>
        <v>8.1</v>
      </c>
      <c r="N68" s="36">
        <v>45</v>
      </c>
      <c r="O68" s="55">
        <f t="shared" si="2"/>
        <v>46.004631076211716</v>
      </c>
      <c r="P68" s="56">
        <f t="shared" si="3"/>
        <v>25.026519305459175</v>
      </c>
      <c r="Q68" s="123">
        <v>19.194464099999998</v>
      </c>
      <c r="R68" s="11">
        <f t="shared" si="4"/>
        <v>2.915706277414349</v>
      </c>
      <c r="S68" s="35">
        <f t="shared" si="5"/>
        <v>3.1581437836738395</v>
      </c>
    </row>
    <row r="69" spans="7:19" ht="18.5" x14ac:dyDescent="0.45">
      <c r="G69" s="59">
        <v>2011</v>
      </c>
      <c r="H69" s="46">
        <v>3</v>
      </c>
      <c r="I69" s="46">
        <f t="shared" si="9"/>
        <v>7</v>
      </c>
      <c r="J69" s="46">
        <f t="shared" si="9"/>
        <v>66</v>
      </c>
      <c r="K69" s="124">
        <v>9.1999999999999993</v>
      </c>
      <c r="L69" s="124">
        <v>4.8</v>
      </c>
      <c r="M69" s="54">
        <f t="shared" ref="M69:M132" si="10">(K69+L69)/2</f>
        <v>7</v>
      </c>
      <c r="N69" s="36">
        <v>32.5</v>
      </c>
      <c r="O69" s="55">
        <f t="shared" ref="O69:O132" si="11">((Q69)/(0.16*(K69-(L69))^0.5))</f>
        <v>8.6841691442541826</v>
      </c>
      <c r="P69" s="56">
        <f t="shared" ref="P69:P132" si="12">0.16*((K69-L69)^1/2)*O69</f>
        <v>3.0568275387774722</v>
      </c>
      <c r="Q69" s="123">
        <v>2.9145706999999996</v>
      </c>
      <c r="R69" s="11">
        <f t="shared" ref="R69:R132" si="13">0.0023*0.408*O69*(K69-L69)^0.5*(M69+17.8)</f>
        <v>0.4239301374563999</v>
      </c>
      <c r="S69" s="35">
        <f t="shared" ref="S69:S132" si="14">0.31*(IF(N69&gt;50,1,(1+(50-N69)/70)))*(P69+2.09)*((M69/(M69+15)))</f>
        <v>0.63458044086063159</v>
      </c>
    </row>
    <row r="70" spans="7:19" ht="18.5" x14ac:dyDescent="0.45">
      <c r="G70" s="59">
        <v>2011</v>
      </c>
      <c r="H70" s="46">
        <v>3</v>
      </c>
      <c r="I70" s="46">
        <f t="shared" si="9"/>
        <v>8</v>
      </c>
      <c r="J70" s="46">
        <f t="shared" si="9"/>
        <v>67</v>
      </c>
      <c r="K70" s="124">
        <v>9.6999999999999993</v>
      </c>
      <c r="L70" s="124">
        <v>7.7</v>
      </c>
      <c r="M70" s="54">
        <f t="shared" si="10"/>
        <v>8.6999999999999993</v>
      </c>
      <c r="N70" s="36">
        <v>43.5</v>
      </c>
      <c r="O70" s="55">
        <f t="shared" si="11"/>
        <v>14.701507910949411</v>
      </c>
      <c r="P70" s="56">
        <f t="shared" si="12"/>
        <v>2.3522412657519047</v>
      </c>
      <c r="Q70" s="123">
        <v>3.3265715</v>
      </c>
      <c r="R70" s="11">
        <f t="shared" si="13"/>
        <v>0.51702405895874992</v>
      </c>
      <c r="S70" s="35">
        <f t="shared" si="14"/>
        <v>0.55245656363506079</v>
      </c>
    </row>
    <row r="71" spans="7:19" ht="18.5" x14ac:dyDescent="0.45">
      <c r="G71" s="59">
        <v>2011</v>
      </c>
      <c r="H71" s="46">
        <v>3</v>
      </c>
      <c r="I71" s="46">
        <f t="shared" si="9"/>
        <v>9</v>
      </c>
      <c r="J71" s="46">
        <f t="shared" si="9"/>
        <v>68</v>
      </c>
      <c r="K71" s="124">
        <v>12.5</v>
      </c>
      <c r="L71" s="124">
        <v>4.3</v>
      </c>
      <c r="M71" s="54">
        <f t="shared" si="10"/>
        <v>8.4</v>
      </c>
      <c r="N71" s="36">
        <v>45</v>
      </c>
      <c r="O71" s="55">
        <f t="shared" si="11"/>
        <v>23.627653546578649</v>
      </c>
      <c r="P71" s="56">
        <f t="shared" si="12"/>
        <v>15.499740726555592</v>
      </c>
      <c r="Q71" s="123">
        <v>10.825488500000001</v>
      </c>
      <c r="R71" s="11">
        <f t="shared" si="13"/>
        <v>1.6634770393755003</v>
      </c>
      <c r="S71" s="35">
        <f t="shared" si="14"/>
        <v>2.0972383173970131</v>
      </c>
    </row>
    <row r="72" spans="7:19" ht="18.5" x14ac:dyDescent="0.45">
      <c r="G72" s="59">
        <v>2011</v>
      </c>
      <c r="H72" s="46">
        <v>3</v>
      </c>
      <c r="I72" s="46">
        <f t="shared" si="9"/>
        <v>10</v>
      </c>
      <c r="J72" s="46">
        <f t="shared" si="9"/>
        <v>69</v>
      </c>
      <c r="K72" s="124">
        <v>7.3</v>
      </c>
      <c r="L72" s="124">
        <v>1.3</v>
      </c>
      <c r="M72" s="54">
        <f t="shared" si="10"/>
        <v>4.3</v>
      </c>
      <c r="N72" s="36">
        <v>44.5</v>
      </c>
      <c r="O72" s="55">
        <f t="shared" si="11"/>
        <v>24.069581807274716</v>
      </c>
      <c r="P72" s="56">
        <f t="shared" si="12"/>
        <v>11.553399267491864</v>
      </c>
      <c r="Q72" s="123">
        <v>9.4333109999999998</v>
      </c>
      <c r="R72" s="11">
        <f t="shared" si="13"/>
        <v>1.2227127552315</v>
      </c>
      <c r="S72" s="35">
        <f t="shared" si="14"/>
        <v>1.0163524554990988</v>
      </c>
    </row>
    <row r="73" spans="7:19" ht="18.5" x14ac:dyDescent="0.45">
      <c r="G73" s="59">
        <v>2011</v>
      </c>
      <c r="H73" s="46">
        <v>3</v>
      </c>
      <c r="I73" s="46">
        <f t="shared" si="9"/>
        <v>11</v>
      </c>
      <c r="J73" s="46">
        <f t="shared" si="9"/>
        <v>70</v>
      </c>
      <c r="K73" s="124">
        <v>4.3</v>
      </c>
      <c r="L73" s="124">
        <v>-1.5</v>
      </c>
      <c r="M73" s="54">
        <f t="shared" si="10"/>
        <v>1.4</v>
      </c>
      <c r="N73" s="36">
        <v>44</v>
      </c>
      <c r="O73" s="55">
        <f t="shared" si="11"/>
        <v>15.191729440649139</v>
      </c>
      <c r="P73" s="56">
        <f t="shared" si="12"/>
        <v>7.0489624604612002</v>
      </c>
      <c r="Q73" s="123">
        <v>5.8538446999999998</v>
      </c>
      <c r="R73" s="11">
        <f t="shared" si="13"/>
        <v>0.65918974397759988</v>
      </c>
      <c r="S73" s="35">
        <f t="shared" si="14"/>
        <v>0.26257799459569009</v>
      </c>
    </row>
    <row r="74" spans="7:19" ht="18.5" x14ac:dyDescent="0.45">
      <c r="G74" s="59">
        <v>2011</v>
      </c>
      <c r="H74" s="46">
        <v>3</v>
      </c>
      <c r="I74" s="46">
        <f t="shared" si="9"/>
        <v>12</v>
      </c>
      <c r="J74" s="46">
        <f t="shared" si="9"/>
        <v>71</v>
      </c>
      <c r="K74" s="124">
        <v>7</v>
      </c>
      <c r="L74" s="124">
        <v>0.5</v>
      </c>
      <c r="M74" s="54">
        <f t="shared" si="10"/>
        <v>3.75</v>
      </c>
      <c r="N74" s="36">
        <v>62</v>
      </c>
      <c r="O74" s="55">
        <f t="shared" si="11"/>
        <v>55.037818153447496</v>
      </c>
      <c r="P74" s="56">
        <f t="shared" si="12"/>
        <v>28.619665439792698</v>
      </c>
      <c r="Q74" s="123">
        <v>22.451112699999999</v>
      </c>
      <c r="R74" s="11">
        <f t="shared" si="13"/>
        <v>2.8376129724875248</v>
      </c>
      <c r="S74" s="35">
        <f t="shared" si="14"/>
        <v>1.9039992572671474</v>
      </c>
    </row>
    <row r="75" spans="7:19" ht="18.5" x14ac:dyDescent="0.45">
      <c r="G75" s="59">
        <v>2011</v>
      </c>
      <c r="H75" s="46">
        <v>3</v>
      </c>
      <c r="I75" s="46">
        <f t="shared" si="9"/>
        <v>13</v>
      </c>
      <c r="J75" s="46">
        <f t="shared" si="9"/>
        <v>72</v>
      </c>
      <c r="K75" s="124">
        <v>9.4</v>
      </c>
      <c r="L75" s="124">
        <v>0.4</v>
      </c>
      <c r="M75" s="54">
        <f t="shared" si="10"/>
        <v>4.9000000000000004</v>
      </c>
      <c r="N75" s="36">
        <v>63.5</v>
      </c>
      <c r="O75" s="55">
        <f t="shared" si="11"/>
        <v>42.894942708333332</v>
      </c>
      <c r="P75" s="56">
        <f t="shared" si="12"/>
        <v>30.884358749999997</v>
      </c>
      <c r="Q75" s="123">
        <v>20.589572499999999</v>
      </c>
      <c r="R75" s="11">
        <f t="shared" si="13"/>
        <v>2.7412030295737502</v>
      </c>
      <c r="S75" s="35">
        <f t="shared" si="14"/>
        <v>2.5169874844849245</v>
      </c>
    </row>
    <row r="76" spans="7:19" ht="18.5" x14ac:dyDescent="0.45">
      <c r="G76" s="59">
        <v>2011</v>
      </c>
      <c r="H76" s="46">
        <v>3</v>
      </c>
      <c r="I76" s="46">
        <f t="shared" si="9"/>
        <v>14</v>
      </c>
      <c r="J76" s="46">
        <f t="shared" si="9"/>
        <v>73</v>
      </c>
      <c r="K76" s="124">
        <v>10</v>
      </c>
      <c r="L76" s="124">
        <v>0.9</v>
      </c>
      <c r="M76" s="54">
        <f t="shared" si="10"/>
        <v>5.45</v>
      </c>
      <c r="N76" s="36">
        <v>50</v>
      </c>
      <c r="O76" s="55">
        <f t="shared" si="11"/>
        <v>1.7020067774146954</v>
      </c>
      <c r="P76" s="56">
        <f t="shared" si="12"/>
        <v>1.2390609339578982</v>
      </c>
      <c r="Q76" s="123">
        <v>0.82148940000000004</v>
      </c>
      <c r="R76" s="11">
        <f t="shared" si="13"/>
        <v>0.11201932144575</v>
      </c>
      <c r="S76" s="35">
        <f t="shared" si="14"/>
        <v>0.27503415393260972</v>
      </c>
    </row>
    <row r="77" spans="7:19" ht="18.5" x14ac:dyDescent="0.45">
      <c r="G77" s="59">
        <v>2011</v>
      </c>
      <c r="H77" s="46">
        <v>3</v>
      </c>
      <c r="I77" s="46">
        <f t="shared" si="9"/>
        <v>15</v>
      </c>
      <c r="J77" s="46">
        <f t="shared" si="9"/>
        <v>74</v>
      </c>
      <c r="K77" s="124">
        <v>12.6</v>
      </c>
      <c r="L77" s="124">
        <v>3.1</v>
      </c>
      <c r="M77" s="54">
        <f t="shared" si="10"/>
        <v>7.85</v>
      </c>
      <c r="N77" s="36">
        <v>46</v>
      </c>
      <c r="O77" s="55">
        <f t="shared" si="11"/>
        <v>38.292787016950776</v>
      </c>
      <c r="P77" s="56">
        <f t="shared" si="12"/>
        <v>29.10251813288259</v>
      </c>
      <c r="Q77" s="123">
        <v>18.884207399999998</v>
      </c>
      <c r="R77" s="11">
        <f t="shared" si="13"/>
        <v>2.8408882296856492</v>
      </c>
      <c r="S77" s="35">
        <f t="shared" si="14"/>
        <v>3.5117958567373329</v>
      </c>
    </row>
    <row r="78" spans="7:19" ht="18.5" x14ac:dyDescent="0.45">
      <c r="G78" s="59">
        <v>2011</v>
      </c>
      <c r="H78" s="46">
        <v>3</v>
      </c>
      <c r="I78" s="46">
        <f t="shared" si="9"/>
        <v>16</v>
      </c>
      <c r="J78" s="46">
        <f t="shared" si="9"/>
        <v>75</v>
      </c>
      <c r="K78" s="124">
        <v>15.6</v>
      </c>
      <c r="L78" s="124">
        <v>5.7</v>
      </c>
      <c r="M78" s="54">
        <f t="shared" si="10"/>
        <v>10.65</v>
      </c>
      <c r="N78" s="36">
        <v>42.5</v>
      </c>
      <c r="O78" s="55">
        <f t="shared" si="11"/>
        <v>43.755603953379556</v>
      </c>
      <c r="P78" s="56">
        <f t="shared" si="12"/>
        <v>34.654438331076605</v>
      </c>
      <c r="Q78" s="123">
        <v>22.027806999999999</v>
      </c>
      <c r="R78" s="11">
        <f t="shared" si="13"/>
        <v>3.6755433551647498</v>
      </c>
      <c r="S78" s="35">
        <f t="shared" si="14"/>
        <v>5.2362359477186482</v>
      </c>
    </row>
    <row r="79" spans="7:19" ht="18.5" x14ac:dyDescent="0.45">
      <c r="G79" s="59">
        <v>2011</v>
      </c>
      <c r="H79" s="46">
        <v>3</v>
      </c>
      <c r="I79" s="46">
        <f t="shared" si="9"/>
        <v>17</v>
      </c>
      <c r="J79" s="46">
        <f t="shared" si="9"/>
        <v>76</v>
      </c>
      <c r="K79" s="124">
        <v>17</v>
      </c>
      <c r="L79" s="124">
        <v>8.8000000000000007</v>
      </c>
      <c r="M79" s="54">
        <f t="shared" si="10"/>
        <v>12.9</v>
      </c>
      <c r="N79" s="36">
        <v>66</v>
      </c>
      <c r="O79" s="55">
        <f t="shared" si="11"/>
        <v>48.308065046576694</v>
      </c>
      <c r="P79" s="56">
        <f t="shared" si="12"/>
        <v>31.690090670554309</v>
      </c>
      <c r="Q79" s="123">
        <v>22.133319399999998</v>
      </c>
      <c r="R79" s="11">
        <f t="shared" si="13"/>
        <v>3.9852258912266993</v>
      </c>
      <c r="S79" s="35">
        <f t="shared" si="14"/>
        <v>4.8418129961127852</v>
      </c>
    </row>
    <row r="80" spans="7:19" ht="18.5" x14ac:dyDescent="0.45">
      <c r="G80" s="59">
        <v>2011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24">
        <v>17.600000000000001</v>
      </c>
      <c r="L80" s="124">
        <v>11.6</v>
      </c>
      <c r="M80" s="54">
        <f t="shared" si="10"/>
        <v>14.600000000000001</v>
      </c>
      <c r="N80" s="36">
        <v>77</v>
      </c>
      <c r="O80" s="55">
        <f t="shared" si="11"/>
        <v>47.922291661292569</v>
      </c>
      <c r="P80" s="56">
        <f t="shared" si="12"/>
        <v>23.002699997420439</v>
      </c>
      <c r="Q80" s="123">
        <v>18.781625899999998</v>
      </c>
      <c r="R80" s="11">
        <f t="shared" si="13"/>
        <v>3.5689972432734001</v>
      </c>
      <c r="S80" s="35">
        <f t="shared" si="14"/>
        <v>3.8368094658217875</v>
      </c>
    </row>
    <row r="81" spans="7:19" ht="18.5" x14ac:dyDescent="0.45">
      <c r="G81" s="59">
        <v>2011</v>
      </c>
      <c r="H81" s="46">
        <v>3</v>
      </c>
      <c r="I81" s="46">
        <f t="shared" si="15"/>
        <v>19</v>
      </c>
      <c r="J81" s="46">
        <f t="shared" si="15"/>
        <v>78</v>
      </c>
      <c r="K81" s="124">
        <v>17.600000000000001</v>
      </c>
      <c r="L81" s="124">
        <v>13.1</v>
      </c>
      <c r="M81" s="54">
        <f t="shared" si="10"/>
        <v>15.350000000000001</v>
      </c>
      <c r="N81" s="36">
        <v>64</v>
      </c>
      <c r="O81" s="55">
        <f t="shared" si="11"/>
        <v>39.741873619395513</v>
      </c>
      <c r="P81" s="56">
        <f t="shared" si="12"/>
        <v>14.30707450298239</v>
      </c>
      <c r="Q81" s="123">
        <v>13.488839200000001</v>
      </c>
      <c r="R81" s="11">
        <f t="shared" si="13"/>
        <v>2.6225641892502001</v>
      </c>
      <c r="S81" s="35">
        <f t="shared" si="14"/>
        <v>2.5708559809700726</v>
      </c>
    </row>
    <row r="82" spans="7:19" ht="18.5" x14ac:dyDescent="0.45">
      <c r="G82" s="59">
        <v>2011</v>
      </c>
      <c r="H82" s="46">
        <v>3</v>
      </c>
      <c r="I82" s="46">
        <f t="shared" si="15"/>
        <v>20</v>
      </c>
      <c r="J82" s="46">
        <f t="shared" si="15"/>
        <v>79</v>
      </c>
      <c r="K82" s="124">
        <v>16.899999999999999</v>
      </c>
      <c r="L82" s="124">
        <v>12.3</v>
      </c>
      <c r="M82" s="54">
        <f t="shared" si="10"/>
        <v>14.6</v>
      </c>
      <c r="N82" s="36">
        <v>48.5</v>
      </c>
      <c r="O82" s="55">
        <f t="shared" si="11"/>
        <v>33.644926470380625</v>
      </c>
      <c r="P82" s="56">
        <f t="shared" si="12"/>
        <v>12.381332941100064</v>
      </c>
      <c r="Q82" s="123">
        <v>11.545652499999999</v>
      </c>
      <c r="R82" s="11">
        <f t="shared" si="13"/>
        <v>2.1939741619649999</v>
      </c>
      <c r="S82" s="35">
        <f t="shared" si="14"/>
        <v>2.2601609950465491</v>
      </c>
    </row>
    <row r="83" spans="7:19" ht="18.5" x14ac:dyDescent="0.45">
      <c r="G83" s="59">
        <v>2011</v>
      </c>
      <c r="H83" s="46">
        <v>3</v>
      </c>
      <c r="I83" s="46">
        <f t="shared" si="15"/>
        <v>21</v>
      </c>
      <c r="J83" s="46">
        <f t="shared" si="15"/>
        <v>80</v>
      </c>
      <c r="K83" s="124">
        <v>19.2</v>
      </c>
      <c r="L83" s="124">
        <v>11.6</v>
      </c>
      <c r="M83" s="54">
        <f t="shared" si="10"/>
        <v>15.399999999999999</v>
      </c>
      <c r="N83" s="36">
        <v>49.5</v>
      </c>
      <c r="O83" s="55">
        <f t="shared" si="11"/>
        <v>33.606904678841481</v>
      </c>
      <c r="P83" s="56">
        <f t="shared" si="12"/>
        <v>20.432998044735619</v>
      </c>
      <c r="Q83" s="123">
        <v>14.8236548</v>
      </c>
      <c r="R83" s="11">
        <f t="shared" si="13"/>
        <v>2.8864324153464</v>
      </c>
      <c r="S83" s="35">
        <f t="shared" si="14"/>
        <v>3.562264042726754</v>
      </c>
    </row>
    <row r="84" spans="7:19" ht="18.5" x14ac:dyDescent="0.45">
      <c r="G84" s="59">
        <v>2011</v>
      </c>
      <c r="H84" s="46">
        <v>3</v>
      </c>
      <c r="I84" s="46">
        <f t="shared" si="15"/>
        <v>22</v>
      </c>
      <c r="J84" s="46">
        <f t="shared" si="15"/>
        <v>81</v>
      </c>
      <c r="K84" s="124">
        <v>15</v>
      </c>
      <c r="L84" s="124">
        <v>7.6</v>
      </c>
      <c r="M84" s="54">
        <f t="shared" si="10"/>
        <v>11.3</v>
      </c>
      <c r="N84" s="36">
        <v>47</v>
      </c>
      <c r="O84" s="55">
        <f t="shared" si="11"/>
        <v>34.018582978056131</v>
      </c>
      <c r="P84" s="56">
        <f t="shared" si="12"/>
        <v>20.139001123009233</v>
      </c>
      <c r="Q84" s="123">
        <v>14.806488099999999</v>
      </c>
      <c r="R84" s="11">
        <f t="shared" si="13"/>
        <v>2.5270455337591495</v>
      </c>
      <c r="S84" s="35">
        <f t="shared" si="14"/>
        <v>3.0876577610944045</v>
      </c>
    </row>
    <row r="85" spans="7:19" ht="18.5" x14ac:dyDescent="0.45">
      <c r="G85" s="59">
        <v>2011</v>
      </c>
      <c r="H85" s="46">
        <v>3</v>
      </c>
      <c r="I85" s="46">
        <f t="shared" si="15"/>
        <v>23</v>
      </c>
      <c r="J85" s="46">
        <f t="shared" si="15"/>
        <v>82</v>
      </c>
      <c r="K85" s="124">
        <v>12.4</v>
      </c>
      <c r="L85" s="124">
        <v>4.8</v>
      </c>
      <c r="M85" s="54">
        <f t="shared" si="10"/>
        <v>8.6</v>
      </c>
      <c r="N85" s="36">
        <v>61</v>
      </c>
      <c r="O85" s="55">
        <f t="shared" si="11"/>
        <v>42.15386461919536</v>
      </c>
      <c r="P85" s="56">
        <f t="shared" si="12"/>
        <v>25.629549688470782</v>
      </c>
      <c r="Q85" s="123">
        <v>18.5936296</v>
      </c>
      <c r="R85" s="11">
        <f t="shared" si="13"/>
        <v>2.8789632327455998</v>
      </c>
      <c r="S85" s="35">
        <f t="shared" si="14"/>
        <v>3.1313694690450466</v>
      </c>
    </row>
    <row r="86" spans="7:19" ht="18.5" x14ac:dyDescent="0.45">
      <c r="G86" s="59">
        <v>2011</v>
      </c>
      <c r="H86" s="46">
        <v>3</v>
      </c>
      <c r="I86" s="46">
        <f t="shared" si="15"/>
        <v>24</v>
      </c>
      <c r="J86" s="46">
        <f t="shared" si="15"/>
        <v>83</v>
      </c>
      <c r="K86" s="124">
        <v>13.4</v>
      </c>
      <c r="L86" s="124">
        <v>5.7</v>
      </c>
      <c r="M86" s="54">
        <f t="shared" si="10"/>
        <v>9.5500000000000007</v>
      </c>
      <c r="N86" s="36">
        <v>69</v>
      </c>
      <c r="O86" s="55">
        <f t="shared" si="11"/>
        <v>45.015848902781286</v>
      </c>
      <c r="P86" s="56">
        <f t="shared" si="12"/>
        <v>27.72976292411327</v>
      </c>
      <c r="Q86" s="123">
        <v>19.986225799999996</v>
      </c>
      <c r="R86" s="11">
        <f t="shared" si="13"/>
        <v>3.2059455115699493</v>
      </c>
      <c r="S86" s="35">
        <f t="shared" si="14"/>
        <v>3.5959840381603807</v>
      </c>
    </row>
    <row r="87" spans="7:19" ht="18.5" x14ac:dyDescent="0.45">
      <c r="G87" s="59">
        <v>2011</v>
      </c>
      <c r="H87" s="46">
        <v>3</v>
      </c>
      <c r="I87" s="46">
        <f t="shared" si="15"/>
        <v>25</v>
      </c>
      <c r="J87" s="46">
        <f t="shared" si="15"/>
        <v>84</v>
      </c>
      <c r="K87" s="124">
        <v>12.2</v>
      </c>
      <c r="L87" s="124">
        <v>4.0999999999999996</v>
      </c>
      <c r="M87" s="54">
        <f t="shared" si="10"/>
        <v>8.1499999999999986</v>
      </c>
      <c r="N87" s="36">
        <v>54</v>
      </c>
      <c r="O87" s="55">
        <f t="shared" si="11"/>
        <v>53.657869698214292</v>
      </c>
      <c r="P87" s="56">
        <f t="shared" si="12"/>
        <v>34.770299564442865</v>
      </c>
      <c r="Q87" s="123">
        <v>24.4340759</v>
      </c>
      <c r="R87" s="11">
        <f t="shared" si="13"/>
        <v>3.7187869412333243</v>
      </c>
      <c r="S87" s="35">
        <f t="shared" si="14"/>
        <v>4.0227882008451354</v>
      </c>
    </row>
    <row r="88" spans="7:19" ht="18.5" x14ac:dyDescent="0.45">
      <c r="G88" s="59">
        <v>2011</v>
      </c>
      <c r="H88" s="46">
        <v>3</v>
      </c>
      <c r="I88" s="46">
        <f t="shared" si="15"/>
        <v>26</v>
      </c>
      <c r="J88" s="46">
        <f t="shared" si="15"/>
        <v>85</v>
      </c>
      <c r="K88" s="124">
        <v>16.5</v>
      </c>
      <c r="L88" s="124">
        <v>4.5999999999999996</v>
      </c>
      <c r="M88" s="54">
        <f t="shared" si="10"/>
        <v>10.55</v>
      </c>
      <c r="N88" s="36">
        <v>48.5</v>
      </c>
      <c r="O88" s="55">
        <f t="shared" si="11"/>
        <v>45.652955411457555</v>
      </c>
      <c r="P88" s="56">
        <f t="shared" si="12"/>
        <v>43.461613551707593</v>
      </c>
      <c r="Q88" s="123">
        <v>25.197784699999996</v>
      </c>
      <c r="R88" s="11">
        <f t="shared" si="13"/>
        <v>4.189704955976925</v>
      </c>
      <c r="S88" s="35">
        <f t="shared" si="14"/>
        <v>5.9557302077950611</v>
      </c>
    </row>
    <row r="89" spans="7:19" ht="18.5" x14ac:dyDescent="0.45">
      <c r="G89" s="59">
        <v>2011</v>
      </c>
      <c r="H89" s="46">
        <v>3</v>
      </c>
      <c r="I89" s="46">
        <f t="shared" si="15"/>
        <v>27</v>
      </c>
      <c r="J89" s="46">
        <f t="shared" si="15"/>
        <v>86</v>
      </c>
      <c r="K89" s="124">
        <v>17.600000000000001</v>
      </c>
      <c r="L89" s="124">
        <v>10.8</v>
      </c>
      <c r="M89" s="54">
        <f t="shared" si="10"/>
        <v>14.200000000000001</v>
      </c>
      <c r="N89" s="36">
        <v>46</v>
      </c>
      <c r="O89" s="55">
        <f t="shared" si="11"/>
        <v>59.578320405811439</v>
      </c>
      <c r="P89" s="56">
        <f t="shared" si="12"/>
        <v>32.410606300761422</v>
      </c>
      <c r="Q89" s="123">
        <v>24.857800300000001</v>
      </c>
      <c r="R89" s="11">
        <f t="shared" si="13"/>
        <v>4.665311960303999</v>
      </c>
      <c r="S89" s="35">
        <f t="shared" si="14"/>
        <v>5.4982893841782934</v>
      </c>
    </row>
    <row r="90" spans="7:19" ht="18.5" x14ac:dyDescent="0.45">
      <c r="G90" s="59">
        <v>2011</v>
      </c>
      <c r="H90" s="46">
        <v>3</v>
      </c>
      <c r="I90" s="46">
        <f t="shared" si="15"/>
        <v>28</v>
      </c>
      <c r="J90" s="46">
        <f t="shared" si="15"/>
        <v>87</v>
      </c>
      <c r="K90" s="124">
        <v>15.4</v>
      </c>
      <c r="L90" s="124">
        <v>9.6</v>
      </c>
      <c r="M90" s="54">
        <f t="shared" si="10"/>
        <v>12.5</v>
      </c>
      <c r="N90" s="36">
        <v>66</v>
      </c>
      <c r="O90" s="55">
        <f t="shared" si="11"/>
        <v>55.596883524801797</v>
      </c>
      <c r="P90" s="56">
        <f t="shared" si="12"/>
        <v>25.796953955508037</v>
      </c>
      <c r="Q90" s="123">
        <v>21.423204200000001</v>
      </c>
      <c r="R90" s="11">
        <f t="shared" si="13"/>
        <v>3.8071069067799002</v>
      </c>
      <c r="S90" s="35">
        <f t="shared" si="14"/>
        <v>3.9295253300943145</v>
      </c>
    </row>
    <row r="91" spans="7:19" ht="18.5" x14ac:dyDescent="0.45">
      <c r="G91" s="59">
        <v>2011</v>
      </c>
      <c r="H91" s="46">
        <v>3</v>
      </c>
      <c r="I91" s="46">
        <f t="shared" si="15"/>
        <v>29</v>
      </c>
      <c r="J91" s="46">
        <f t="shared" si="15"/>
        <v>88</v>
      </c>
      <c r="K91" s="124">
        <v>16.399999999999999</v>
      </c>
      <c r="L91" s="124">
        <v>9.6999999999999993</v>
      </c>
      <c r="M91" s="54">
        <f t="shared" si="10"/>
        <v>13.049999999999999</v>
      </c>
      <c r="N91" s="36">
        <v>66</v>
      </c>
      <c r="O91" s="55">
        <f t="shared" si="11"/>
        <v>57.743534253812356</v>
      </c>
      <c r="P91" s="56">
        <f t="shared" si="12"/>
        <v>30.95053436004342</v>
      </c>
      <c r="Q91" s="123">
        <v>23.914469199999996</v>
      </c>
      <c r="R91" s="11">
        <f t="shared" si="13"/>
        <v>4.3269704633192987</v>
      </c>
      <c r="S91" s="35">
        <f t="shared" si="14"/>
        <v>4.7652578165260486</v>
      </c>
    </row>
    <row r="92" spans="7:19" ht="18.5" x14ac:dyDescent="0.45">
      <c r="G92" s="59">
        <v>2011</v>
      </c>
      <c r="H92" s="46">
        <v>3</v>
      </c>
      <c r="I92" s="46">
        <f t="shared" si="15"/>
        <v>30</v>
      </c>
      <c r="J92" s="46">
        <f t="shared" si="15"/>
        <v>89</v>
      </c>
      <c r="K92" s="124">
        <v>18.5</v>
      </c>
      <c r="L92" s="124">
        <v>11.6</v>
      </c>
      <c r="M92" s="54">
        <f t="shared" si="10"/>
        <v>15.05</v>
      </c>
      <c r="N92" s="36">
        <v>61.5</v>
      </c>
      <c r="O92" s="55">
        <f t="shared" si="11"/>
        <v>56.240019011730872</v>
      </c>
      <c r="P92" s="56">
        <f t="shared" si="12"/>
        <v>31.044490494475443</v>
      </c>
      <c r="Q92" s="123">
        <v>23.636871099999997</v>
      </c>
      <c r="R92" s="11">
        <f t="shared" si="13"/>
        <v>4.5540036796992744</v>
      </c>
      <c r="S92" s="35">
        <f t="shared" si="14"/>
        <v>5.1443915275199723</v>
      </c>
    </row>
    <row r="93" spans="7:19" ht="18.5" x14ac:dyDescent="0.45">
      <c r="G93" s="59">
        <v>2011</v>
      </c>
      <c r="H93" s="60">
        <v>3</v>
      </c>
      <c r="I93" s="60">
        <f t="shared" si="15"/>
        <v>31</v>
      </c>
      <c r="J93" s="46">
        <f t="shared" si="15"/>
        <v>90</v>
      </c>
      <c r="K93" s="124">
        <v>19.600000000000001</v>
      </c>
      <c r="L93" s="124">
        <v>12.6</v>
      </c>
      <c r="M93" s="54">
        <f t="shared" si="10"/>
        <v>16.100000000000001</v>
      </c>
      <c r="N93" s="36">
        <v>52</v>
      </c>
      <c r="O93" s="55">
        <f t="shared" si="11"/>
        <v>55.046580017151307</v>
      </c>
      <c r="P93" s="56">
        <f t="shared" si="12"/>
        <v>30.82608480960474</v>
      </c>
      <c r="Q93" s="123">
        <v>23.302329799999995</v>
      </c>
      <c r="R93" s="49">
        <f t="shared" si="13"/>
        <v>4.6330507689902998</v>
      </c>
      <c r="S93" s="48">
        <f t="shared" si="14"/>
        <v>5.2824494946860865</v>
      </c>
    </row>
    <row r="94" spans="7:19" ht="18.5" x14ac:dyDescent="0.45">
      <c r="G94" s="59">
        <v>2011</v>
      </c>
      <c r="H94" s="59">
        <v>4</v>
      </c>
      <c r="I94" s="46">
        <v>1</v>
      </c>
      <c r="J94" s="46">
        <f t="shared" si="15"/>
        <v>91</v>
      </c>
      <c r="K94" s="124">
        <v>21.8</v>
      </c>
      <c r="L94" s="124">
        <v>14.7</v>
      </c>
      <c r="M94" s="54">
        <f t="shared" si="10"/>
        <v>18.25</v>
      </c>
      <c r="N94" s="36">
        <v>45.5</v>
      </c>
      <c r="O94" s="55">
        <f t="shared" si="11"/>
        <v>48.932917614830856</v>
      </c>
      <c r="P94" s="56">
        <f t="shared" si="12"/>
        <v>27.793897205223935</v>
      </c>
      <c r="Q94" s="123">
        <v>20.861727499999997</v>
      </c>
      <c r="R94" s="11">
        <f t="shared" si="13"/>
        <v>4.4108628459393744</v>
      </c>
      <c r="S94" s="35">
        <f t="shared" si="14"/>
        <v>5.4116335375606033</v>
      </c>
    </row>
    <row r="95" spans="7:19" ht="18.5" x14ac:dyDescent="0.45">
      <c r="G95" s="59">
        <v>2011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24">
        <v>22.5</v>
      </c>
      <c r="L95" s="124">
        <v>17</v>
      </c>
      <c r="M95" s="54">
        <f t="shared" si="10"/>
        <v>19.75</v>
      </c>
      <c r="N95" s="36">
        <v>37.5</v>
      </c>
      <c r="O95" s="55">
        <f t="shared" si="11"/>
        <v>39.955971836290914</v>
      </c>
      <c r="P95" s="56">
        <f t="shared" si="12"/>
        <v>17.580627607968001</v>
      </c>
      <c r="Q95" s="123">
        <v>14.992809599999999</v>
      </c>
      <c r="R95" s="11">
        <f t="shared" si="13"/>
        <v>3.3018777028151995</v>
      </c>
      <c r="S95" s="35">
        <f t="shared" si="14"/>
        <v>4.0845866171458125</v>
      </c>
    </row>
    <row r="96" spans="7:19" ht="18.5" x14ac:dyDescent="0.45">
      <c r="G96" s="59">
        <v>2011</v>
      </c>
      <c r="H96" s="59">
        <v>4</v>
      </c>
      <c r="I96" s="46">
        <f t="shared" si="16"/>
        <v>3</v>
      </c>
      <c r="J96" s="46">
        <f t="shared" si="16"/>
        <v>93</v>
      </c>
      <c r="K96" s="124">
        <v>20.2</v>
      </c>
      <c r="L96" s="124">
        <v>11.1</v>
      </c>
      <c r="M96" s="54">
        <f t="shared" si="10"/>
        <v>15.649999999999999</v>
      </c>
      <c r="N96" s="36">
        <v>43</v>
      </c>
      <c r="O96" s="55">
        <f t="shared" si="11"/>
        <v>13.287277171080982</v>
      </c>
      <c r="P96" s="56">
        <f t="shared" si="12"/>
        <v>9.6731377805469538</v>
      </c>
      <c r="Q96" s="123">
        <v>6.413227899999999</v>
      </c>
      <c r="R96" s="11">
        <f t="shared" si="13"/>
        <v>1.258174305640575</v>
      </c>
      <c r="S96" s="35">
        <f t="shared" si="14"/>
        <v>2.0481484253362447</v>
      </c>
    </row>
    <row r="97" spans="7:32" ht="18.5" x14ac:dyDescent="0.45">
      <c r="G97" s="59">
        <v>2011</v>
      </c>
      <c r="H97" s="59">
        <v>4</v>
      </c>
      <c r="I97" s="46">
        <f t="shared" si="16"/>
        <v>4</v>
      </c>
      <c r="J97" s="46">
        <f t="shared" si="16"/>
        <v>94</v>
      </c>
      <c r="K97" s="124">
        <v>16.8</v>
      </c>
      <c r="L97" s="124">
        <v>8.8000000000000007</v>
      </c>
      <c r="M97" s="54">
        <f t="shared" si="10"/>
        <v>12.8</v>
      </c>
      <c r="N97" s="36">
        <v>42.5</v>
      </c>
      <c r="O97" s="55">
        <f t="shared" si="11"/>
        <v>14.75054377748687</v>
      </c>
      <c r="P97" s="56">
        <f t="shared" si="12"/>
        <v>9.4403480175915977</v>
      </c>
      <c r="Q97" s="123">
        <v>6.6753340999999997</v>
      </c>
      <c r="R97" s="11">
        <f t="shared" si="13"/>
        <v>1.1980155355928996</v>
      </c>
      <c r="S97" s="35">
        <f t="shared" si="14"/>
        <v>1.8221030947429437</v>
      </c>
    </row>
    <row r="98" spans="7:32" ht="18.5" x14ac:dyDescent="0.45">
      <c r="G98" s="59">
        <v>2011</v>
      </c>
      <c r="H98" s="59">
        <v>4</v>
      </c>
      <c r="I98" s="46">
        <f t="shared" si="16"/>
        <v>5</v>
      </c>
      <c r="J98" s="46">
        <f t="shared" si="16"/>
        <v>95</v>
      </c>
      <c r="K98" s="124">
        <v>12.4</v>
      </c>
      <c r="L98" s="124">
        <v>7</v>
      </c>
      <c r="M98" s="54">
        <f t="shared" si="10"/>
        <v>9.6999999999999993</v>
      </c>
      <c r="N98" s="36">
        <v>59.5</v>
      </c>
      <c r="O98" s="55">
        <f t="shared" si="11"/>
        <v>19.225183795220747</v>
      </c>
      <c r="P98" s="56">
        <f t="shared" si="12"/>
        <v>8.3052793995353635</v>
      </c>
      <c r="Q98" s="123">
        <v>7.1480463999999992</v>
      </c>
      <c r="R98" s="11">
        <f t="shared" si="13"/>
        <v>1.1528905337399997</v>
      </c>
      <c r="S98" s="35">
        <f t="shared" si="14"/>
        <v>1.2655305730527464</v>
      </c>
    </row>
    <row r="99" spans="7:32" ht="18.5" x14ac:dyDescent="0.45">
      <c r="G99" s="59">
        <v>2011</v>
      </c>
      <c r="H99" s="59">
        <v>4</v>
      </c>
      <c r="I99" s="46">
        <f t="shared" si="16"/>
        <v>6</v>
      </c>
      <c r="J99" s="46">
        <f t="shared" si="16"/>
        <v>96</v>
      </c>
      <c r="K99" s="124">
        <v>14.1</v>
      </c>
      <c r="L99" s="124">
        <v>7.6</v>
      </c>
      <c r="M99" s="54">
        <f t="shared" si="10"/>
        <v>10.85</v>
      </c>
      <c r="N99" s="36">
        <v>55</v>
      </c>
      <c r="O99" s="55">
        <f t="shared" si="11"/>
        <v>37.782624088107319</v>
      </c>
      <c r="P99" s="56">
        <f t="shared" si="12"/>
        <v>19.646964525815807</v>
      </c>
      <c r="Q99" s="123">
        <v>15.412347</v>
      </c>
      <c r="R99" s="11">
        <f t="shared" si="13"/>
        <v>2.5897713441907495</v>
      </c>
      <c r="S99" s="35">
        <f t="shared" si="14"/>
        <v>2.8283280534847761</v>
      </c>
    </row>
    <row r="100" spans="7:32" ht="18.5" x14ac:dyDescent="0.45">
      <c r="G100" s="59">
        <v>2011</v>
      </c>
      <c r="H100" s="59">
        <v>4</v>
      </c>
      <c r="I100" s="46">
        <f t="shared" si="16"/>
        <v>7</v>
      </c>
      <c r="J100" s="46">
        <f t="shared" si="16"/>
        <v>97</v>
      </c>
      <c r="K100" s="124">
        <v>15.5</v>
      </c>
      <c r="L100" s="124">
        <v>7.9</v>
      </c>
      <c r="M100" s="54">
        <f t="shared" si="10"/>
        <v>11.7</v>
      </c>
      <c r="N100" s="36">
        <v>45.5</v>
      </c>
      <c r="O100" s="55">
        <f t="shared" si="11"/>
        <v>43.36889224287961</v>
      </c>
      <c r="P100" s="56">
        <f t="shared" si="12"/>
        <v>26.368286483670804</v>
      </c>
      <c r="Q100" s="123">
        <v>19.129565599999999</v>
      </c>
      <c r="R100" s="11">
        <f t="shared" si="13"/>
        <v>3.3097496161979998</v>
      </c>
      <c r="S100" s="35">
        <f t="shared" si="14"/>
        <v>4.1143693302206588</v>
      </c>
    </row>
    <row r="101" spans="7:32" ht="18.5" x14ac:dyDescent="0.45">
      <c r="G101" s="59">
        <v>2011</v>
      </c>
      <c r="H101" s="59">
        <v>4</v>
      </c>
      <c r="I101" s="46">
        <f t="shared" si="16"/>
        <v>8</v>
      </c>
      <c r="J101" s="46">
        <f t="shared" si="16"/>
        <v>98</v>
      </c>
      <c r="K101" s="124">
        <v>12.1</v>
      </c>
      <c r="L101" s="124">
        <v>5.5</v>
      </c>
      <c r="M101" s="54">
        <f t="shared" si="10"/>
        <v>8.8000000000000007</v>
      </c>
      <c r="N101" s="36">
        <v>34.5</v>
      </c>
      <c r="O101" s="55">
        <f t="shared" si="11"/>
        <v>22.068341903425342</v>
      </c>
      <c r="P101" s="56">
        <f t="shared" si="12"/>
        <v>11.652084525008581</v>
      </c>
      <c r="Q101" s="123">
        <v>9.0711355000000005</v>
      </c>
      <c r="R101" s="11">
        <f t="shared" si="13"/>
        <v>1.4151787782195002</v>
      </c>
      <c r="S101" s="35">
        <f t="shared" si="14"/>
        <v>1.9239248277017418</v>
      </c>
    </row>
    <row r="102" spans="7:32" ht="18.5" x14ac:dyDescent="0.45">
      <c r="G102" s="59">
        <v>2011</v>
      </c>
      <c r="H102" s="59">
        <v>4</v>
      </c>
      <c r="I102" s="46">
        <f t="shared" si="16"/>
        <v>9</v>
      </c>
      <c r="J102" s="46">
        <f t="shared" si="16"/>
        <v>99</v>
      </c>
      <c r="K102" s="124">
        <v>12.1</v>
      </c>
      <c r="L102" s="124">
        <v>7.7</v>
      </c>
      <c r="M102" s="54">
        <f t="shared" si="10"/>
        <v>9.9</v>
      </c>
      <c r="N102" s="36">
        <v>41</v>
      </c>
      <c r="O102" s="55">
        <f t="shared" si="11"/>
        <v>24.10384025802831</v>
      </c>
      <c r="P102" s="56">
        <f t="shared" si="12"/>
        <v>8.4845517708259646</v>
      </c>
      <c r="Q102" s="123">
        <v>8.0897027000000001</v>
      </c>
      <c r="R102" s="11">
        <f t="shared" si="13"/>
        <v>1.3142571454933498</v>
      </c>
      <c r="S102" s="35">
        <f t="shared" si="14"/>
        <v>1.4709183312613461</v>
      </c>
    </row>
    <row r="103" spans="7:32" ht="18.5" x14ac:dyDescent="0.45">
      <c r="G103" s="59">
        <v>2011</v>
      </c>
      <c r="H103" s="59">
        <v>4</v>
      </c>
      <c r="I103" s="46">
        <f t="shared" si="16"/>
        <v>10</v>
      </c>
      <c r="J103" s="46">
        <f t="shared" si="16"/>
        <v>100</v>
      </c>
      <c r="K103" s="124">
        <v>10.5</v>
      </c>
      <c r="L103" s="124">
        <v>6.8</v>
      </c>
      <c r="M103" s="54">
        <f t="shared" si="10"/>
        <v>8.65</v>
      </c>
      <c r="N103" s="36">
        <v>65</v>
      </c>
      <c r="O103" s="55">
        <f t="shared" si="11"/>
        <v>5.6064083984102036</v>
      </c>
      <c r="P103" s="56">
        <f t="shared" si="12"/>
        <v>1.6594968859294206</v>
      </c>
      <c r="Q103" s="123">
        <v>1.7254627</v>
      </c>
      <c r="R103" s="11">
        <f t="shared" si="13"/>
        <v>0.26766973455397497</v>
      </c>
      <c r="S103" s="35">
        <f t="shared" si="14"/>
        <v>0.42512794501563383</v>
      </c>
      <c r="AF103" s="34"/>
    </row>
    <row r="104" spans="7:32" ht="18.5" x14ac:dyDescent="0.45">
      <c r="G104" s="59">
        <v>2011</v>
      </c>
      <c r="H104" s="59">
        <v>4</v>
      </c>
      <c r="I104" s="46">
        <f t="shared" si="16"/>
        <v>11</v>
      </c>
      <c r="J104" s="46">
        <f t="shared" si="16"/>
        <v>101</v>
      </c>
      <c r="K104" s="124">
        <v>10.9</v>
      </c>
      <c r="L104" s="124">
        <v>7.1</v>
      </c>
      <c r="M104" s="54">
        <f t="shared" si="10"/>
        <v>9</v>
      </c>
      <c r="N104" s="36">
        <v>66</v>
      </c>
      <c r="O104" s="55">
        <f t="shared" si="11"/>
        <v>30.164369519767725</v>
      </c>
      <c r="P104" s="56">
        <f t="shared" si="12"/>
        <v>9.1699683340093898</v>
      </c>
      <c r="Q104" s="123">
        <v>9.4081889999999984</v>
      </c>
      <c r="R104" s="11">
        <f t="shared" si="13"/>
        <v>1.4787979633979995</v>
      </c>
      <c r="S104" s="35">
        <f t="shared" si="14"/>
        <v>1.3089713188285916</v>
      </c>
      <c r="AF104" s="34"/>
    </row>
    <row r="105" spans="7:32" ht="18.5" x14ac:dyDescent="0.45">
      <c r="G105" s="59">
        <v>2011</v>
      </c>
      <c r="H105" s="59">
        <v>4</v>
      </c>
      <c r="I105" s="46">
        <f t="shared" si="16"/>
        <v>12</v>
      </c>
      <c r="J105" s="46">
        <f t="shared" si="16"/>
        <v>102</v>
      </c>
      <c r="K105" s="124">
        <v>10.1</v>
      </c>
      <c r="L105" s="124">
        <v>1.5</v>
      </c>
      <c r="M105" s="54">
        <f t="shared" si="10"/>
        <v>5.8</v>
      </c>
      <c r="N105" s="36">
        <v>63.5</v>
      </c>
      <c r="O105" s="55">
        <f t="shared" si="11"/>
        <v>4.9105853679355898</v>
      </c>
      <c r="P105" s="56">
        <f t="shared" si="12"/>
        <v>3.3784827331396854</v>
      </c>
      <c r="Q105" s="123">
        <v>2.3041060999999998</v>
      </c>
      <c r="R105" s="11">
        <f t="shared" si="13"/>
        <v>0.31892054172540002</v>
      </c>
      <c r="S105" s="35">
        <f t="shared" si="14"/>
        <v>0.47270826702813246</v>
      </c>
      <c r="AF105" s="34"/>
    </row>
    <row r="106" spans="7:32" ht="18.5" x14ac:dyDescent="0.45">
      <c r="G106" s="59">
        <v>2011</v>
      </c>
      <c r="H106" s="59">
        <v>4</v>
      </c>
      <c r="I106" s="46">
        <f t="shared" si="16"/>
        <v>13</v>
      </c>
      <c r="J106" s="46">
        <f t="shared" si="16"/>
        <v>103</v>
      </c>
      <c r="K106" s="124">
        <v>9.6</v>
      </c>
      <c r="L106" s="124">
        <v>-0.1</v>
      </c>
      <c r="M106" s="54">
        <f t="shared" si="10"/>
        <v>4.75</v>
      </c>
      <c r="N106" s="36">
        <v>56.5</v>
      </c>
      <c r="O106" s="55">
        <f t="shared" si="11"/>
        <v>49.850722775370137</v>
      </c>
      <c r="P106" s="56">
        <f t="shared" si="12"/>
        <v>38.684160873687219</v>
      </c>
      <c r="Q106" s="123">
        <v>24.841470999999995</v>
      </c>
      <c r="R106" s="11">
        <f t="shared" si="13"/>
        <v>3.285427378208249</v>
      </c>
      <c r="S106" s="35">
        <f t="shared" si="14"/>
        <v>3.0399975638736421</v>
      </c>
      <c r="AF106" s="34"/>
    </row>
    <row r="107" spans="7:32" ht="18.5" x14ac:dyDescent="0.45">
      <c r="G107" s="59">
        <v>2011</v>
      </c>
      <c r="H107" s="59">
        <v>4</v>
      </c>
      <c r="I107" s="46">
        <f t="shared" si="16"/>
        <v>14</v>
      </c>
      <c r="J107" s="46">
        <f t="shared" si="16"/>
        <v>104</v>
      </c>
      <c r="K107" s="124">
        <v>12.5</v>
      </c>
      <c r="L107" s="124">
        <v>5.2</v>
      </c>
      <c r="M107" s="54">
        <f t="shared" si="10"/>
        <v>8.85</v>
      </c>
      <c r="N107" s="36">
        <v>47.5</v>
      </c>
      <c r="O107" s="55">
        <f t="shared" si="11"/>
        <v>62.143065393393293</v>
      </c>
      <c r="P107" s="56">
        <f t="shared" si="12"/>
        <v>36.291550189741677</v>
      </c>
      <c r="Q107" s="123">
        <v>26.864210699999997</v>
      </c>
      <c r="R107" s="11">
        <f t="shared" si="13"/>
        <v>4.1989365768840736</v>
      </c>
      <c r="S107" s="35">
        <f t="shared" si="14"/>
        <v>4.5727668544790845</v>
      </c>
      <c r="AF107" s="34"/>
    </row>
    <row r="108" spans="7:32" ht="18.5" x14ac:dyDescent="0.45">
      <c r="G108" s="59">
        <v>2011</v>
      </c>
      <c r="H108" s="59">
        <v>4</v>
      </c>
      <c r="I108" s="46">
        <f t="shared" si="16"/>
        <v>15</v>
      </c>
      <c r="J108" s="46">
        <f t="shared" si="16"/>
        <v>105</v>
      </c>
      <c r="K108" s="124">
        <v>16.2</v>
      </c>
      <c r="L108" s="124">
        <v>9.3000000000000007</v>
      </c>
      <c r="M108" s="54">
        <f t="shared" si="10"/>
        <v>12.75</v>
      </c>
      <c r="N108" s="36">
        <v>43.5</v>
      </c>
      <c r="O108" s="55">
        <f t="shared" si="11"/>
        <v>58.803311820211974</v>
      </c>
      <c r="P108" s="56">
        <f t="shared" si="12"/>
        <v>32.459428124757004</v>
      </c>
      <c r="Q108" s="123">
        <v>24.714186199999997</v>
      </c>
      <c r="R108" s="11">
        <f t="shared" si="13"/>
        <v>4.4281828480246483</v>
      </c>
      <c r="S108" s="35">
        <f t="shared" si="14"/>
        <v>5.3779052878905063</v>
      </c>
      <c r="AF108" s="34"/>
    </row>
    <row r="109" spans="7:32" ht="18.5" x14ac:dyDescent="0.45">
      <c r="G109" s="59">
        <v>2011</v>
      </c>
      <c r="H109" s="59">
        <v>4</v>
      </c>
      <c r="I109" s="46">
        <f t="shared" si="16"/>
        <v>16</v>
      </c>
      <c r="J109" s="46">
        <f t="shared" si="16"/>
        <v>106</v>
      </c>
      <c r="K109" s="124">
        <v>17.7</v>
      </c>
      <c r="L109" s="124">
        <v>11.5</v>
      </c>
      <c r="M109" s="54">
        <f t="shared" si="10"/>
        <v>14.6</v>
      </c>
      <c r="N109" s="36">
        <v>58</v>
      </c>
      <c r="O109" s="55">
        <f t="shared" si="11"/>
        <v>59.094558641569684</v>
      </c>
      <c r="P109" s="56">
        <f t="shared" si="12"/>
        <v>29.310901086218561</v>
      </c>
      <c r="Q109" s="123">
        <v>23.543082299999998</v>
      </c>
      <c r="R109" s="11">
        <f t="shared" si="13"/>
        <v>4.4737977571397991</v>
      </c>
      <c r="S109" s="35">
        <f t="shared" si="14"/>
        <v>4.801367510683284</v>
      </c>
      <c r="AF109" s="34"/>
    </row>
    <row r="110" spans="7:32" ht="18.5" x14ac:dyDescent="0.45">
      <c r="G110" s="59">
        <v>2011</v>
      </c>
      <c r="H110" s="59">
        <v>4</v>
      </c>
      <c r="I110" s="46">
        <f t="shared" si="16"/>
        <v>17</v>
      </c>
      <c r="J110" s="46">
        <f t="shared" si="16"/>
        <v>107</v>
      </c>
      <c r="K110" s="124">
        <v>21</v>
      </c>
      <c r="L110" s="124">
        <v>13.6</v>
      </c>
      <c r="M110" s="54">
        <f t="shared" si="10"/>
        <v>17.3</v>
      </c>
      <c r="N110" s="36">
        <v>67.5</v>
      </c>
      <c r="O110" s="55">
        <f t="shared" si="11"/>
        <v>56.258653669730471</v>
      </c>
      <c r="P110" s="56">
        <f t="shared" si="12"/>
        <v>33.30512297248044</v>
      </c>
      <c r="Q110" s="123">
        <v>24.4864134</v>
      </c>
      <c r="R110" s="11">
        <f t="shared" si="13"/>
        <v>5.0408097921440991</v>
      </c>
      <c r="S110" s="35">
        <f t="shared" si="14"/>
        <v>5.8769054025205136</v>
      </c>
      <c r="AF110" s="34"/>
    </row>
    <row r="111" spans="7:32" ht="18.5" x14ac:dyDescent="0.45">
      <c r="G111" s="59">
        <v>2011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24">
        <v>24.1</v>
      </c>
      <c r="L111" s="124">
        <v>16.7</v>
      </c>
      <c r="M111" s="54">
        <f t="shared" si="10"/>
        <v>20.399999999999999</v>
      </c>
      <c r="N111" s="36">
        <v>70</v>
      </c>
      <c r="O111" s="55">
        <f t="shared" si="11"/>
        <v>48.16357192439375</v>
      </c>
      <c r="P111" s="56">
        <f t="shared" si="12"/>
        <v>28.512834579241108</v>
      </c>
      <c r="Q111" s="123">
        <v>20.963052900000001</v>
      </c>
      <c r="R111" s="11">
        <f t="shared" si="13"/>
        <v>4.6966252608747006</v>
      </c>
      <c r="S111" s="35">
        <f t="shared" si="14"/>
        <v>5.4670148553423941</v>
      </c>
      <c r="AF111" s="34"/>
    </row>
    <row r="112" spans="7:32" ht="18.5" x14ac:dyDescent="0.45">
      <c r="G112" s="59">
        <v>2011</v>
      </c>
      <c r="H112" s="59">
        <v>4</v>
      </c>
      <c r="I112" s="46">
        <f t="shared" si="17"/>
        <v>19</v>
      </c>
      <c r="J112" s="46">
        <f t="shared" si="17"/>
        <v>109</v>
      </c>
      <c r="K112" s="124">
        <v>25</v>
      </c>
      <c r="L112" s="124">
        <v>16.399999999999999</v>
      </c>
      <c r="M112" s="54">
        <f t="shared" si="10"/>
        <v>20.7</v>
      </c>
      <c r="N112" s="36">
        <v>64</v>
      </c>
      <c r="O112" s="55">
        <f t="shared" si="11"/>
        <v>36.549639484876216</v>
      </c>
      <c r="P112" s="56">
        <f t="shared" si="12"/>
        <v>25.146151965594843</v>
      </c>
      <c r="Q112" s="123">
        <v>17.149533299999998</v>
      </c>
      <c r="R112" s="11">
        <f t="shared" si="13"/>
        <v>3.8724074929732493</v>
      </c>
      <c r="S112" s="35">
        <f t="shared" si="14"/>
        <v>4.8956410970090216</v>
      </c>
      <c r="AF112" s="34"/>
    </row>
    <row r="113" spans="7:32" ht="18.5" x14ac:dyDescent="0.45">
      <c r="G113" s="59">
        <v>2011</v>
      </c>
      <c r="H113" s="59">
        <v>4</v>
      </c>
      <c r="I113" s="46">
        <f t="shared" si="17"/>
        <v>20</v>
      </c>
      <c r="J113" s="46">
        <f t="shared" si="17"/>
        <v>110</v>
      </c>
      <c r="K113" s="124">
        <v>18.600000000000001</v>
      </c>
      <c r="L113" s="124">
        <v>12</v>
      </c>
      <c r="M113" s="54">
        <f t="shared" si="10"/>
        <v>15.3</v>
      </c>
      <c r="N113" s="36">
        <v>67</v>
      </c>
      <c r="O113" s="55">
        <f t="shared" si="11"/>
        <v>49.040307066628635</v>
      </c>
      <c r="P113" s="56">
        <f t="shared" si="12"/>
        <v>25.893282131179927</v>
      </c>
      <c r="Q113" s="123">
        <v>20.157892799999999</v>
      </c>
      <c r="R113" s="11">
        <f t="shared" si="13"/>
        <v>3.9132819661032001</v>
      </c>
      <c r="S113" s="35">
        <f t="shared" si="14"/>
        <v>4.3803533712272733</v>
      </c>
      <c r="AF113" s="34"/>
    </row>
    <row r="114" spans="7:32" ht="18.5" x14ac:dyDescent="0.45">
      <c r="G114" s="59">
        <v>2011</v>
      </c>
      <c r="H114" s="59">
        <v>4</v>
      </c>
      <c r="I114" s="46">
        <f t="shared" si="17"/>
        <v>21</v>
      </c>
      <c r="J114" s="46">
        <f t="shared" si="17"/>
        <v>111</v>
      </c>
      <c r="K114" s="124">
        <v>20.2</v>
      </c>
      <c r="L114" s="124">
        <v>11.4</v>
      </c>
      <c r="M114" s="54">
        <f t="shared" si="10"/>
        <v>15.8</v>
      </c>
      <c r="N114" s="36">
        <v>63.5</v>
      </c>
      <c r="O114" s="55">
        <f t="shared" si="11"/>
        <v>51.401021953942589</v>
      </c>
      <c r="P114" s="56">
        <f t="shared" si="12"/>
        <v>36.186319455575578</v>
      </c>
      <c r="Q114" s="123">
        <v>24.396811599999996</v>
      </c>
      <c r="R114" s="11">
        <f t="shared" si="13"/>
        <v>4.807733281142399</v>
      </c>
      <c r="S114" s="35">
        <f t="shared" si="14"/>
        <v>6.0869289835522462</v>
      </c>
      <c r="AF114" s="34"/>
    </row>
    <row r="115" spans="7:32" ht="18.5" x14ac:dyDescent="0.45">
      <c r="G115" s="59">
        <v>2011</v>
      </c>
      <c r="H115" s="59">
        <v>4</v>
      </c>
      <c r="I115" s="46">
        <f t="shared" si="17"/>
        <v>22</v>
      </c>
      <c r="J115" s="46">
        <f t="shared" si="17"/>
        <v>112</v>
      </c>
      <c r="K115" s="124">
        <v>16.2</v>
      </c>
      <c r="L115" s="124">
        <v>9.1</v>
      </c>
      <c r="M115" s="54">
        <f t="shared" si="10"/>
        <v>12.649999999999999</v>
      </c>
      <c r="N115" s="36">
        <v>79</v>
      </c>
      <c r="O115" s="55">
        <f t="shared" si="11"/>
        <v>14.530105692150983</v>
      </c>
      <c r="P115" s="56">
        <f t="shared" si="12"/>
        <v>8.2531000331417577</v>
      </c>
      <c r="Q115" s="123">
        <v>6.1946664999999994</v>
      </c>
      <c r="R115" s="11">
        <f t="shared" si="13"/>
        <v>1.1063008442351248</v>
      </c>
      <c r="S115" s="35">
        <f t="shared" si="14"/>
        <v>1.4669246575032693</v>
      </c>
      <c r="AF115" s="34"/>
    </row>
    <row r="116" spans="7:32" ht="18.5" x14ac:dyDescent="0.45">
      <c r="G116" s="59">
        <v>2011</v>
      </c>
      <c r="H116" s="59">
        <v>4</v>
      </c>
      <c r="I116" s="46">
        <f t="shared" si="17"/>
        <v>23</v>
      </c>
      <c r="J116" s="46">
        <f t="shared" si="17"/>
        <v>113</v>
      </c>
      <c r="K116" s="124">
        <v>13</v>
      </c>
      <c r="L116" s="124">
        <v>6.9</v>
      </c>
      <c r="M116" s="54">
        <f t="shared" si="10"/>
        <v>9.9499999999999993</v>
      </c>
      <c r="N116" s="36">
        <v>66.5</v>
      </c>
      <c r="O116" s="55">
        <f t="shared" si="11"/>
        <v>31.05728680924555</v>
      </c>
      <c r="P116" s="56">
        <f t="shared" si="12"/>
        <v>15.155955962911827</v>
      </c>
      <c r="Q116" s="123">
        <v>12.272934399999999</v>
      </c>
      <c r="R116" s="11">
        <f t="shared" si="13"/>
        <v>1.9974660971039997</v>
      </c>
      <c r="S116" s="35">
        <f t="shared" si="14"/>
        <v>2.1320701870782179</v>
      </c>
      <c r="AF116" s="34"/>
    </row>
    <row r="117" spans="7:32" ht="18.5" x14ac:dyDescent="0.45">
      <c r="G117" s="59">
        <v>2011</v>
      </c>
      <c r="H117" s="59">
        <v>4</v>
      </c>
      <c r="I117" s="46">
        <f t="shared" si="17"/>
        <v>24</v>
      </c>
      <c r="J117" s="46">
        <f t="shared" si="17"/>
        <v>114</v>
      </c>
      <c r="K117" s="124">
        <v>16.100000000000001</v>
      </c>
      <c r="L117" s="124">
        <v>8</v>
      </c>
      <c r="M117" s="54">
        <f t="shared" si="10"/>
        <v>12.05</v>
      </c>
      <c r="N117" s="36">
        <v>42.5</v>
      </c>
      <c r="O117" s="55">
        <f t="shared" si="11"/>
        <v>49.310586459988244</v>
      </c>
      <c r="P117" s="56">
        <f t="shared" si="12"/>
        <v>31.953260026072389</v>
      </c>
      <c r="Q117" s="123">
        <v>22.454462299999996</v>
      </c>
      <c r="R117" s="11">
        <f t="shared" si="13"/>
        <v>3.931108328476574</v>
      </c>
      <c r="S117" s="35">
        <f t="shared" si="14"/>
        <v>5.2049465707013418</v>
      </c>
      <c r="AF117" s="34"/>
    </row>
    <row r="118" spans="7:32" ht="18.5" x14ac:dyDescent="0.45">
      <c r="G118" s="59">
        <v>2011</v>
      </c>
      <c r="H118" s="59">
        <v>4</v>
      </c>
      <c r="I118" s="46">
        <f t="shared" si="17"/>
        <v>25</v>
      </c>
      <c r="J118" s="46">
        <f t="shared" si="17"/>
        <v>115</v>
      </c>
      <c r="K118" s="124">
        <v>16.2</v>
      </c>
      <c r="L118" s="124">
        <v>10.3</v>
      </c>
      <c r="M118" s="54">
        <f t="shared" si="10"/>
        <v>13.25</v>
      </c>
      <c r="N118" s="36">
        <v>31.5</v>
      </c>
      <c r="O118" s="55">
        <f t="shared" si="11"/>
        <v>30.309098466345063</v>
      </c>
      <c r="P118" s="56">
        <f t="shared" si="12"/>
        <v>14.305894476114867</v>
      </c>
      <c r="Q118" s="123">
        <v>11.779287099999999</v>
      </c>
      <c r="R118" s="11">
        <f t="shared" si="13"/>
        <v>2.145105360028575</v>
      </c>
      <c r="S118" s="35">
        <f t="shared" si="14"/>
        <v>3.0139737474674089</v>
      </c>
      <c r="AF118" s="34"/>
    </row>
    <row r="119" spans="7:32" ht="18.5" x14ac:dyDescent="0.45">
      <c r="G119" s="59">
        <v>2011</v>
      </c>
      <c r="H119" s="59">
        <v>4</v>
      </c>
      <c r="I119" s="46">
        <f t="shared" si="17"/>
        <v>26</v>
      </c>
      <c r="J119" s="46">
        <f t="shared" si="17"/>
        <v>116</v>
      </c>
      <c r="K119" s="124">
        <v>15.2</v>
      </c>
      <c r="L119" s="124">
        <v>7.2</v>
      </c>
      <c r="M119" s="54">
        <f t="shared" si="10"/>
        <v>11.2</v>
      </c>
      <c r="N119" s="36">
        <v>38.5</v>
      </c>
      <c r="O119" s="55">
        <f t="shared" si="11"/>
        <v>40.548960806367511</v>
      </c>
      <c r="P119" s="56">
        <f t="shared" si="12"/>
        <v>25.951334916075204</v>
      </c>
      <c r="Q119" s="123">
        <v>18.350364899999999</v>
      </c>
      <c r="R119" s="11">
        <f t="shared" si="13"/>
        <v>3.1211218140165</v>
      </c>
      <c r="S119" s="35">
        <f t="shared" si="14"/>
        <v>4.3264997047611606</v>
      </c>
      <c r="AF119" s="34"/>
    </row>
    <row r="120" spans="7:32" ht="18.5" x14ac:dyDescent="0.45">
      <c r="G120" s="59">
        <v>2011</v>
      </c>
      <c r="H120" s="59">
        <v>4</v>
      </c>
      <c r="I120" s="46">
        <f t="shared" si="17"/>
        <v>27</v>
      </c>
      <c r="J120" s="46">
        <f t="shared" si="17"/>
        <v>117</v>
      </c>
      <c r="K120" s="124">
        <v>17.399999999999999</v>
      </c>
      <c r="L120" s="124">
        <v>9.3000000000000007</v>
      </c>
      <c r="M120" s="54">
        <f t="shared" si="10"/>
        <v>13.35</v>
      </c>
      <c r="N120" s="36">
        <v>41</v>
      </c>
      <c r="O120" s="55">
        <f t="shared" si="11"/>
        <v>61.832932149793777</v>
      </c>
      <c r="P120" s="56">
        <f t="shared" si="12"/>
        <v>40.067740033066357</v>
      </c>
      <c r="Q120" s="123">
        <v>28.1567376</v>
      </c>
      <c r="R120" s="11">
        <f t="shared" si="13"/>
        <v>5.144088136647599</v>
      </c>
      <c r="S120" s="35">
        <f t="shared" si="14"/>
        <v>6.9453841083500958</v>
      </c>
      <c r="AF120" s="34"/>
    </row>
    <row r="121" spans="7:32" ht="18.5" x14ac:dyDescent="0.45">
      <c r="G121" s="59">
        <v>2011</v>
      </c>
      <c r="H121" s="59">
        <v>4</v>
      </c>
      <c r="I121" s="46">
        <f t="shared" si="17"/>
        <v>28</v>
      </c>
      <c r="J121" s="46">
        <f t="shared" si="17"/>
        <v>118</v>
      </c>
      <c r="K121" s="124">
        <v>19.600000000000001</v>
      </c>
      <c r="L121" s="124">
        <v>13.6</v>
      </c>
      <c r="M121" s="54">
        <f t="shared" si="10"/>
        <v>16.600000000000001</v>
      </c>
      <c r="N121" s="36">
        <v>38.5</v>
      </c>
      <c r="O121" s="55">
        <f t="shared" si="11"/>
        <v>52.0770454850161</v>
      </c>
      <c r="P121" s="56">
        <f t="shared" si="12"/>
        <v>24.996981832807737</v>
      </c>
      <c r="Q121" s="123">
        <v>20.409950199999997</v>
      </c>
      <c r="R121" s="11">
        <f t="shared" si="13"/>
        <v>4.1178299125511995</v>
      </c>
      <c r="S121" s="35">
        <f t="shared" si="14"/>
        <v>5.1357382882901144</v>
      </c>
      <c r="AF121" s="34"/>
    </row>
    <row r="122" spans="7:32" ht="18.5" x14ac:dyDescent="0.45">
      <c r="G122" s="59">
        <v>2011</v>
      </c>
      <c r="H122" s="59">
        <v>4</v>
      </c>
      <c r="I122" s="46">
        <f t="shared" si="17"/>
        <v>29</v>
      </c>
      <c r="J122" s="46">
        <f t="shared" si="17"/>
        <v>119</v>
      </c>
      <c r="K122" s="124">
        <v>17.399999999999999</v>
      </c>
      <c r="L122" s="124">
        <v>11.4</v>
      </c>
      <c r="M122" s="54">
        <f t="shared" si="10"/>
        <v>14.399999999999999</v>
      </c>
      <c r="N122" s="36">
        <v>36.5</v>
      </c>
      <c r="O122" s="55">
        <f t="shared" si="11"/>
        <v>30.27126500262446</v>
      </c>
      <c r="P122" s="56">
        <f t="shared" si="12"/>
        <v>14.530207201259737</v>
      </c>
      <c r="Q122" s="123">
        <v>11.8638645</v>
      </c>
      <c r="R122" s="11">
        <f t="shared" si="13"/>
        <v>2.2405264024184999</v>
      </c>
      <c r="S122" s="35">
        <f t="shared" si="14"/>
        <v>3.0102441754258309</v>
      </c>
      <c r="AF122" s="34"/>
    </row>
    <row r="123" spans="7:32" ht="18.5" x14ac:dyDescent="0.45">
      <c r="G123" s="59">
        <v>2011</v>
      </c>
      <c r="H123" s="60">
        <v>4</v>
      </c>
      <c r="I123" s="60">
        <f t="shared" si="17"/>
        <v>30</v>
      </c>
      <c r="J123" s="46">
        <f t="shared" si="17"/>
        <v>120</v>
      </c>
      <c r="K123" s="124">
        <v>18.399999999999999</v>
      </c>
      <c r="L123" s="124">
        <v>8.4</v>
      </c>
      <c r="M123" s="54">
        <f t="shared" si="10"/>
        <v>13.399999999999999</v>
      </c>
      <c r="N123" s="36">
        <v>31</v>
      </c>
      <c r="O123" s="55">
        <f t="shared" si="11"/>
        <v>30.477048422708176</v>
      </c>
      <c r="P123" s="56">
        <f t="shared" si="12"/>
        <v>24.381638738166536</v>
      </c>
      <c r="Q123" s="123">
        <v>15.420302299999999</v>
      </c>
      <c r="R123" s="49">
        <f t="shared" si="13"/>
        <v>2.8217302772723998</v>
      </c>
      <c r="S123" s="48">
        <f t="shared" si="14"/>
        <v>4.9228992310526136</v>
      </c>
      <c r="AF123" s="34"/>
    </row>
    <row r="124" spans="7:32" ht="18.5" x14ac:dyDescent="0.45">
      <c r="G124" s="59">
        <v>2011</v>
      </c>
      <c r="H124" s="59">
        <v>5</v>
      </c>
      <c r="I124" s="46">
        <v>1</v>
      </c>
      <c r="J124" s="46">
        <f t="shared" si="17"/>
        <v>121</v>
      </c>
      <c r="K124" s="124">
        <v>15.8</v>
      </c>
      <c r="L124" s="124">
        <v>10</v>
      </c>
      <c r="M124" s="54">
        <f t="shared" si="10"/>
        <v>12.9</v>
      </c>
      <c r="N124" s="36">
        <v>28.5</v>
      </c>
      <c r="O124" s="55">
        <f t="shared" si="11"/>
        <v>28.776380142816045</v>
      </c>
      <c r="P124" s="56">
        <f t="shared" si="12"/>
        <v>13.352240386266647</v>
      </c>
      <c r="Q124" s="123">
        <v>11.088432099999999</v>
      </c>
      <c r="R124" s="11">
        <f t="shared" si="13"/>
        <v>1.9965331859815498</v>
      </c>
      <c r="S124" s="35">
        <f t="shared" si="14"/>
        <v>2.8932140380841012</v>
      </c>
      <c r="AF124" s="34"/>
    </row>
    <row r="125" spans="7:32" ht="18.5" x14ac:dyDescent="0.45">
      <c r="G125" s="59">
        <v>2011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24">
        <v>15.7</v>
      </c>
      <c r="L125" s="124">
        <v>10.1</v>
      </c>
      <c r="M125" s="54">
        <f t="shared" si="10"/>
        <v>12.899999999999999</v>
      </c>
      <c r="N125" s="36">
        <v>24</v>
      </c>
      <c r="O125" s="55">
        <f t="shared" si="11"/>
        <v>28.883213475355316</v>
      </c>
      <c r="P125" s="56">
        <f t="shared" si="12"/>
        <v>12.93967963695918</v>
      </c>
      <c r="Q125" s="123">
        <v>10.936025299999999</v>
      </c>
      <c r="R125" s="11">
        <f t="shared" si="13"/>
        <v>1.9690915034041496</v>
      </c>
      <c r="S125" s="35">
        <f t="shared" si="14"/>
        <v>2.9544055972079759</v>
      </c>
      <c r="AF125" s="34"/>
    </row>
    <row r="126" spans="7:32" ht="18.5" x14ac:dyDescent="0.45">
      <c r="G126" s="59">
        <v>2011</v>
      </c>
      <c r="H126" s="59">
        <v>5</v>
      </c>
      <c r="I126" s="46">
        <f t="shared" si="18"/>
        <v>3</v>
      </c>
      <c r="J126" s="46">
        <f t="shared" si="17"/>
        <v>123</v>
      </c>
      <c r="K126" s="124">
        <v>19.5</v>
      </c>
      <c r="L126" s="124">
        <v>8.5</v>
      </c>
      <c r="M126" s="54">
        <f t="shared" si="10"/>
        <v>14</v>
      </c>
      <c r="N126" s="36">
        <v>23</v>
      </c>
      <c r="O126" s="55">
        <f t="shared" si="11"/>
        <v>42.416791774002597</v>
      </c>
      <c r="P126" s="56">
        <f t="shared" si="12"/>
        <v>37.326776761122282</v>
      </c>
      <c r="Q126" s="123">
        <v>22.5088933</v>
      </c>
      <c r="R126" s="11">
        <f t="shared" si="13"/>
        <v>4.1980661627030997</v>
      </c>
      <c r="S126" s="35">
        <f t="shared" si="14"/>
        <v>8.1742239807375654</v>
      </c>
      <c r="AF126" s="34"/>
    </row>
    <row r="127" spans="7:32" ht="18.5" x14ac:dyDescent="0.45">
      <c r="G127" s="59">
        <v>2011</v>
      </c>
      <c r="H127" s="59">
        <v>5</v>
      </c>
      <c r="I127" s="46">
        <f t="shared" si="18"/>
        <v>4</v>
      </c>
      <c r="J127" s="46">
        <f t="shared" si="18"/>
        <v>124</v>
      </c>
      <c r="K127" s="124">
        <v>20.100000000000001</v>
      </c>
      <c r="L127" s="124">
        <v>14.1</v>
      </c>
      <c r="M127" s="54">
        <f t="shared" si="10"/>
        <v>17.100000000000001</v>
      </c>
      <c r="N127" s="36">
        <v>30.5</v>
      </c>
      <c r="O127" s="55">
        <f t="shared" si="11"/>
        <v>61.709151546906419</v>
      </c>
      <c r="P127" s="56">
        <f t="shared" si="12"/>
        <v>29.62039274251509</v>
      </c>
      <c r="Q127" s="123">
        <v>24.184949399999997</v>
      </c>
      <c r="R127" s="11">
        <f t="shared" si="13"/>
        <v>4.9503810152618994</v>
      </c>
      <c r="S127" s="35">
        <f t="shared" si="14"/>
        <v>6.6954440932632346</v>
      </c>
      <c r="AF127" s="34"/>
    </row>
    <row r="128" spans="7:32" ht="18.5" x14ac:dyDescent="0.45">
      <c r="G128" s="59">
        <v>2011</v>
      </c>
      <c r="H128" s="59">
        <v>5</v>
      </c>
      <c r="I128" s="46">
        <f t="shared" si="18"/>
        <v>5</v>
      </c>
      <c r="J128" s="46">
        <f t="shared" si="18"/>
        <v>125</v>
      </c>
      <c r="K128" s="124">
        <v>20.6</v>
      </c>
      <c r="L128" s="124">
        <v>13.4</v>
      </c>
      <c r="M128" s="54">
        <f t="shared" si="10"/>
        <v>17</v>
      </c>
      <c r="N128" s="36">
        <v>36.5</v>
      </c>
      <c r="O128" s="55">
        <f t="shared" si="11"/>
        <v>56.306158714493655</v>
      </c>
      <c r="P128" s="56">
        <f t="shared" si="12"/>
        <v>32.43234741954835</v>
      </c>
      <c r="Q128" s="123">
        <v>24.173644499999998</v>
      </c>
      <c r="R128" s="11">
        <f t="shared" si="13"/>
        <v>4.9338891897389994</v>
      </c>
      <c r="S128" s="35">
        <f t="shared" si="14"/>
        <v>6.7818689152835514</v>
      </c>
      <c r="AF128" s="34"/>
    </row>
    <row r="129" spans="7:32" ht="18.5" x14ac:dyDescent="0.45">
      <c r="G129" s="59">
        <v>2011</v>
      </c>
      <c r="H129" s="59">
        <v>5</v>
      </c>
      <c r="I129" s="46">
        <f t="shared" si="18"/>
        <v>6</v>
      </c>
      <c r="J129" s="46">
        <f t="shared" si="18"/>
        <v>126</v>
      </c>
      <c r="K129" s="124">
        <v>20.7</v>
      </c>
      <c r="L129" s="124">
        <v>13.8</v>
      </c>
      <c r="M129" s="54">
        <f t="shared" si="10"/>
        <v>17.25</v>
      </c>
      <c r="N129" s="36">
        <v>40.5</v>
      </c>
      <c r="O129" s="55">
        <f t="shared" si="11"/>
        <v>49.407892280070016</v>
      </c>
      <c r="P129" s="56">
        <f t="shared" si="12"/>
        <v>27.273156538598645</v>
      </c>
      <c r="Q129" s="123">
        <v>20.765426499999997</v>
      </c>
      <c r="R129" s="11">
        <f t="shared" si="13"/>
        <v>4.2687123861086231</v>
      </c>
      <c r="S129" s="35">
        <f t="shared" si="14"/>
        <v>5.5295896466965315</v>
      </c>
      <c r="AF129" s="34"/>
    </row>
    <row r="130" spans="7:32" ht="18.5" x14ac:dyDescent="0.45">
      <c r="G130" s="59">
        <v>2011</v>
      </c>
      <c r="H130" s="59">
        <v>5</v>
      </c>
      <c r="I130" s="46">
        <f t="shared" si="18"/>
        <v>7</v>
      </c>
      <c r="J130" s="46">
        <f t="shared" si="18"/>
        <v>127</v>
      </c>
      <c r="K130" s="124">
        <v>19.899999999999999</v>
      </c>
      <c r="L130" s="124">
        <v>11.8</v>
      </c>
      <c r="M130" s="54">
        <f t="shared" si="10"/>
        <v>15.85</v>
      </c>
      <c r="N130" s="36">
        <v>50.5</v>
      </c>
      <c r="O130" s="55">
        <f t="shared" si="11"/>
        <v>52.363247278708741</v>
      </c>
      <c r="P130" s="56">
        <f t="shared" si="12"/>
        <v>33.93138423660325</v>
      </c>
      <c r="Q130" s="123">
        <v>23.844546299999998</v>
      </c>
      <c r="R130" s="11">
        <f t="shared" si="13"/>
        <v>4.7058940852656743</v>
      </c>
      <c r="S130" s="35">
        <f t="shared" si="14"/>
        <v>5.7371498037779602</v>
      </c>
      <c r="AF130" s="34"/>
    </row>
    <row r="131" spans="7:32" ht="18.5" x14ac:dyDescent="0.45">
      <c r="G131" s="59">
        <v>2011</v>
      </c>
      <c r="H131" s="59">
        <v>5</v>
      </c>
      <c r="I131" s="46">
        <f t="shared" si="18"/>
        <v>8</v>
      </c>
      <c r="J131" s="46">
        <f t="shared" si="18"/>
        <v>128</v>
      </c>
      <c r="K131" s="124">
        <v>19</v>
      </c>
      <c r="L131" s="124">
        <v>12.8</v>
      </c>
      <c r="M131" s="54">
        <f t="shared" si="10"/>
        <v>15.9</v>
      </c>
      <c r="N131" s="36">
        <v>51</v>
      </c>
      <c r="O131" s="55">
        <f t="shared" si="11"/>
        <v>63.386688636628655</v>
      </c>
      <c r="P131" s="56">
        <f t="shared" si="12"/>
        <v>31.439797563767808</v>
      </c>
      <c r="Q131" s="123">
        <v>25.253053099999999</v>
      </c>
      <c r="R131" s="11">
        <f t="shared" si="13"/>
        <v>4.9912785717415504</v>
      </c>
      <c r="S131" s="35">
        <f t="shared" si="14"/>
        <v>5.3484910094437383</v>
      </c>
      <c r="AF131" s="34"/>
    </row>
    <row r="132" spans="7:32" ht="18.5" x14ac:dyDescent="0.45">
      <c r="G132" s="59">
        <v>2011</v>
      </c>
      <c r="H132" s="59">
        <v>5</v>
      </c>
      <c r="I132" s="46">
        <f t="shared" si="18"/>
        <v>9</v>
      </c>
      <c r="J132" s="46">
        <f t="shared" si="18"/>
        <v>129</v>
      </c>
      <c r="K132" s="124">
        <v>20.9</v>
      </c>
      <c r="L132" s="124">
        <v>13.3</v>
      </c>
      <c r="M132" s="54">
        <f t="shared" si="10"/>
        <v>17.100000000000001</v>
      </c>
      <c r="N132" s="36">
        <v>62.5</v>
      </c>
      <c r="O132" s="55">
        <f t="shared" si="11"/>
        <v>67.138819371533714</v>
      </c>
      <c r="P132" s="56">
        <f t="shared" si="12"/>
        <v>40.82040217789249</v>
      </c>
      <c r="Q132" s="123">
        <v>29.614232299999998</v>
      </c>
      <c r="R132" s="11">
        <f t="shared" si="13"/>
        <v>6.0616927881385498</v>
      </c>
      <c r="S132" s="35">
        <f t="shared" si="14"/>
        <v>7.0862318362930887</v>
      </c>
      <c r="AF132" s="34"/>
    </row>
    <row r="133" spans="7:32" ht="18.5" x14ac:dyDescent="0.45">
      <c r="G133" s="59">
        <v>2011</v>
      </c>
      <c r="H133" s="59">
        <v>5</v>
      </c>
      <c r="I133" s="46">
        <f t="shared" si="18"/>
        <v>10</v>
      </c>
      <c r="J133" s="46">
        <f t="shared" si="18"/>
        <v>130</v>
      </c>
      <c r="K133" s="124">
        <v>21.9</v>
      </c>
      <c r="L133" s="124">
        <v>16</v>
      </c>
      <c r="M133" s="54">
        <f t="shared" ref="M133:M196" si="19">(K133+L133)/2</f>
        <v>18.95</v>
      </c>
      <c r="N133" s="36">
        <v>59</v>
      </c>
      <c r="O133" s="55">
        <f t="shared" ref="O133:O196" si="20">((Q133)/(0.16*(K133-(L133))^0.5))</f>
        <v>58.542142734963356</v>
      </c>
      <c r="P133" s="56">
        <f t="shared" ref="P133:P196" si="21">0.16*((K133-L133)^1/2)*O133</f>
        <v>27.6318913709027</v>
      </c>
      <c r="Q133" s="123">
        <v>22.751739299999997</v>
      </c>
      <c r="R133" s="11">
        <f t="shared" ref="R133:R196" si="22">0.0023*0.408*O133*(K133-L133)^0.5*(M133+17.8)</f>
        <v>4.9038814490478737</v>
      </c>
      <c r="S133" s="35">
        <f t="shared" ref="S133:S196" si="23">0.31*(IF(N133&gt;50,1,(1+(50-N133)/70)))*(P133+2.09)*((M133/(M133+15)))</f>
        <v>5.1428939869916901</v>
      </c>
      <c r="AF133" s="34"/>
    </row>
    <row r="134" spans="7:32" ht="18.5" x14ac:dyDescent="0.45">
      <c r="G134" s="59">
        <v>2011</v>
      </c>
      <c r="H134" s="59">
        <v>5</v>
      </c>
      <c r="I134" s="46">
        <f t="shared" si="18"/>
        <v>11</v>
      </c>
      <c r="J134" s="46">
        <f t="shared" si="18"/>
        <v>131</v>
      </c>
      <c r="K134" s="124">
        <v>25.7</v>
      </c>
      <c r="L134" s="124">
        <v>14.9</v>
      </c>
      <c r="M134" s="54">
        <f t="shared" si="19"/>
        <v>20.3</v>
      </c>
      <c r="N134" s="36">
        <v>67.5</v>
      </c>
      <c r="O134" s="55">
        <f t="shared" si="20"/>
        <v>45.734102874575143</v>
      </c>
      <c r="P134" s="56">
        <f t="shared" si="21"/>
        <v>39.514264883632919</v>
      </c>
      <c r="Q134" s="123">
        <v>24.047615799999999</v>
      </c>
      <c r="R134" s="11">
        <f t="shared" si="22"/>
        <v>5.3735960600126997</v>
      </c>
      <c r="S134" s="35">
        <f t="shared" si="23"/>
        <v>7.416873623589292</v>
      </c>
      <c r="AF134" s="34"/>
    </row>
    <row r="135" spans="7:32" ht="18.5" x14ac:dyDescent="0.45">
      <c r="G135" s="59">
        <v>2011</v>
      </c>
      <c r="H135" s="59">
        <v>5</v>
      </c>
      <c r="I135" s="46">
        <f t="shared" si="18"/>
        <v>12</v>
      </c>
      <c r="J135" s="46">
        <f t="shared" si="18"/>
        <v>132</v>
      </c>
      <c r="K135" s="124">
        <v>21.8</v>
      </c>
      <c r="L135" s="124">
        <v>9.9</v>
      </c>
      <c r="M135" s="54">
        <f t="shared" si="19"/>
        <v>15.850000000000001</v>
      </c>
      <c r="N135" s="36">
        <v>68</v>
      </c>
      <c r="O135" s="55">
        <f t="shared" si="20"/>
        <v>43.472755782795211</v>
      </c>
      <c r="P135" s="56">
        <f t="shared" si="21"/>
        <v>41.386063505221045</v>
      </c>
      <c r="Q135" s="123">
        <v>23.994440900000001</v>
      </c>
      <c r="R135" s="11">
        <f t="shared" si="22"/>
        <v>4.7354768713115254</v>
      </c>
      <c r="S135" s="35">
        <f t="shared" si="23"/>
        <v>6.9244615245673788</v>
      </c>
      <c r="AF135" s="34"/>
    </row>
    <row r="136" spans="7:32" ht="18.5" x14ac:dyDescent="0.45">
      <c r="G136" s="59">
        <v>2011</v>
      </c>
      <c r="H136" s="59">
        <v>5</v>
      </c>
      <c r="I136" s="46">
        <f t="shared" si="18"/>
        <v>13</v>
      </c>
      <c r="J136" s="46">
        <f t="shared" si="18"/>
        <v>133</v>
      </c>
      <c r="K136" s="124">
        <v>16.8</v>
      </c>
      <c r="L136" s="124">
        <v>8</v>
      </c>
      <c r="M136" s="54">
        <f t="shared" si="19"/>
        <v>12.4</v>
      </c>
      <c r="N136" s="36">
        <v>76</v>
      </c>
      <c r="O136" s="55">
        <f t="shared" si="20"/>
        <v>59.326243022697646</v>
      </c>
      <c r="P136" s="56">
        <f t="shared" si="21"/>
        <v>41.765675087979147</v>
      </c>
      <c r="Q136" s="123">
        <v>28.158412399999996</v>
      </c>
      <c r="R136" s="11">
        <f t="shared" si="22"/>
        <v>4.9875024795252001</v>
      </c>
      <c r="S136" s="35">
        <f t="shared" si="23"/>
        <v>6.152599088985105</v>
      </c>
      <c r="AF136" s="34"/>
    </row>
    <row r="137" spans="7:32" ht="18.5" x14ac:dyDescent="0.45">
      <c r="G137" s="59">
        <v>2011</v>
      </c>
      <c r="H137" s="59">
        <v>5</v>
      </c>
      <c r="I137" s="46">
        <f t="shared" si="18"/>
        <v>14</v>
      </c>
      <c r="J137" s="46">
        <f t="shared" si="18"/>
        <v>134</v>
      </c>
      <c r="K137" s="124">
        <v>16.600000000000001</v>
      </c>
      <c r="L137" s="124">
        <v>9.1</v>
      </c>
      <c r="M137" s="54">
        <f t="shared" si="19"/>
        <v>12.850000000000001</v>
      </c>
      <c r="N137" s="36">
        <v>71.5</v>
      </c>
      <c r="O137" s="55">
        <f t="shared" si="20"/>
        <v>63.581184758255141</v>
      </c>
      <c r="P137" s="56">
        <f t="shared" si="21"/>
        <v>38.148710854953094</v>
      </c>
      <c r="Q137" s="123">
        <v>27.859879299999999</v>
      </c>
      <c r="R137" s="11">
        <f t="shared" si="22"/>
        <v>5.0081545876964251</v>
      </c>
      <c r="S137" s="35">
        <f t="shared" si="23"/>
        <v>5.7555082474221066</v>
      </c>
      <c r="AF137" s="34"/>
    </row>
    <row r="138" spans="7:32" ht="18.5" x14ac:dyDescent="0.45">
      <c r="G138" s="59">
        <v>2011</v>
      </c>
      <c r="H138" s="59">
        <v>5</v>
      </c>
      <c r="I138" s="46">
        <f t="shared" si="18"/>
        <v>15</v>
      </c>
      <c r="J138" s="46">
        <f t="shared" si="18"/>
        <v>135</v>
      </c>
      <c r="K138" s="124">
        <v>18.100000000000001</v>
      </c>
      <c r="L138" s="124">
        <v>9.5</v>
      </c>
      <c r="M138" s="54">
        <f t="shared" si="19"/>
        <v>13.8</v>
      </c>
      <c r="N138" s="36">
        <v>66</v>
      </c>
      <c r="O138" s="55">
        <f t="shared" si="20"/>
        <v>58.136405001090985</v>
      </c>
      <c r="P138" s="56">
        <f t="shared" si="21"/>
        <v>39.997846640750609</v>
      </c>
      <c r="Q138" s="123">
        <v>27.278305</v>
      </c>
      <c r="R138" s="11">
        <f t="shared" si="22"/>
        <v>5.0555973788700008</v>
      </c>
      <c r="S138" s="35">
        <f t="shared" si="23"/>
        <v>6.2517988864281646</v>
      </c>
      <c r="AF138" s="34"/>
    </row>
    <row r="139" spans="7:32" ht="18.5" x14ac:dyDescent="0.45">
      <c r="G139" s="59">
        <v>2011</v>
      </c>
      <c r="H139" s="59">
        <v>5</v>
      </c>
      <c r="I139" s="46">
        <f t="shared" si="18"/>
        <v>16</v>
      </c>
      <c r="J139" s="46">
        <f t="shared" si="18"/>
        <v>136</v>
      </c>
      <c r="K139" s="124">
        <v>21.8</v>
      </c>
      <c r="L139" s="124">
        <v>14</v>
      </c>
      <c r="M139" s="54">
        <f t="shared" si="19"/>
        <v>17.899999999999999</v>
      </c>
      <c r="N139" s="36">
        <v>65</v>
      </c>
      <c r="O139" s="55">
        <f t="shared" si="20"/>
        <v>62.327741280369047</v>
      </c>
      <c r="P139" s="56">
        <f t="shared" si="21"/>
        <v>38.892510558950292</v>
      </c>
      <c r="Q139" s="123">
        <v>27.851505299999999</v>
      </c>
      <c r="R139" s="11">
        <f t="shared" si="22"/>
        <v>5.8315621054666495</v>
      </c>
      <c r="S139" s="35">
        <f t="shared" si="23"/>
        <v>6.9122173584077569</v>
      </c>
      <c r="AF139" s="34"/>
    </row>
    <row r="140" spans="7:32" ht="18.5" x14ac:dyDescent="0.45">
      <c r="G140" s="59">
        <v>2011</v>
      </c>
      <c r="H140" s="59">
        <v>5</v>
      </c>
      <c r="I140" s="46">
        <f t="shared" si="18"/>
        <v>17</v>
      </c>
      <c r="J140" s="46">
        <f t="shared" si="18"/>
        <v>137</v>
      </c>
      <c r="K140" s="124">
        <v>22.2</v>
      </c>
      <c r="L140" s="124">
        <v>15.4</v>
      </c>
      <c r="M140" s="54">
        <f t="shared" si="19"/>
        <v>18.8</v>
      </c>
      <c r="N140" s="36">
        <v>59.5</v>
      </c>
      <c r="O140" s="55">
        <f t="shared" si="20"/>
        <v>68.19760309484974</v>
      </c>
      <c r="P140" s="56">
        <f t="shared" si="21"/>
        <v>37.099496083598254</v>
      </c>
      <c r="Q140" s="123">
        <v>28.454014600000001</v>
      </c>
      <c r="R140" s="11">
        <f t="shared" si="22"/>
        <v>6.1079103200214</v>
      </c>
      <c r="S140" s="35">
        <f t="shared" si="23"/>
        <v>6.7572894430535708</v>
      </c>
      <c r="AF140" s="34"/>
    </row>
    <row r="141" spans="7:32" ht="18.5" x14ac:dyDescent="0.45">
      <c r="G141" s="59">
        <v>2011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24">
        <v>25.5</v>
      </c>
      <c r="L141" s="124">
        <v>17.8</v>
      </c>
      <c r="M141" s="54">
        <f t="shared" si="19"/>
        <v>21.65</v>
      </c>
      <c r="N141" s="36">
        <v>54.5</v>
      </c>
      <c r="O141" s="55">
        <f t="shared" si="20"/>
        <v>57.039816588507648</v>
      </c>
      <c r="P141" s="56">
        <f t="shared" si="21"/>
        <v>35.136527018520709</v>
      </c>
      <c r="Q141" s="123">
        <v>25.324650800000001</v>
      </c>
      <c r="R141" s="11">
        <f t="shared" si="22"/>
        <v>5.8594720853619</v>
      </c>
      <c r="S141" s="35">
        <f t="shared" si="23"/>
        <v>6.8170760186849053</v>
      </c>
      <c r="AF141" s="34"/>
    </row>
    <row r="142" spans="7:32" ht="18.5" x14ac:dyDescent="0.45">
      <c r="G142" s="59">
        <v>2011</v>
      </c>
      <c r="H142" s="59">
        <v>5</v>
      </c>
      <c r="I142" s="46">
        <f t="shared" si="24"/>
        <v>19</v>
      </c>
      <c r="J142" s="46">
        <f t="shared" si="24"/>
        <v>139</v>
      </c>
      <c r="K142" s="124">
        <v>23.3</v>
      </c>
      <c r="L142" s="124">
        <v>14.7</v>
      </c>
      <c r="M142" s="54">
        <f t="shared" si="19"/>
        <v>19</v>
      </c>
      <c r="N142" s="36">
        <v>56</v>
      </c>
      <c r="O142" s="55">
        <f t="shared" si="20"/>
        <v>56.739881995308828</v>
      </c>
      <c r="P142" s="56">
        <f t="shared" si="21"/>
        <v>39.037038812772487</v>
      </c>
      <c r="Q142" s="123">
        <v>26.623039500000001</v>
      </c>
      <c r="R142" s="11">
        <f t="shared" si="22"/>
        <v>5.7461038613639994</v>
      </c>
      <c r="S142" s="35">
        <f t="shared" si="23"/>
        <v>7.1246546649185278</v>
      </c>
      <c r="AF142" s="34"/>
    </row>
    <row r="143" spans="7:32" ht="18.5" x14ac:dyDescent="0.45">
      <c r="G143" s="59">
        <v>2011</v>
      </c>
      <c r="H143" s="59">
        <v>5</v>
      </c>
      <c r="I143" s="46">
        <f t="shared" si="24"/>
        <v>20</v>
      </c>
      <c r="J143" s="46">
        <f t="shared" si="24"/>
        <v>140</v>
      </c>
      <c r="K143" s="124">
        <v>22.8</v>
      </c>
      <c r="L143" s="124">
        <v>16.5</v>
      </c>
      <c r="M143" s="54">
        <f t="shared" si="19"/>
        <v>19.649999999999999</v>
      </c>
      <c r="N143" s="36">
        <v>49</v>
      </c>
      <c r="O143" s="55">
        <f t="shared" si="20"/>
        <v>48.683644590663462</v>
      </c>
      <c r="P143" s="56">
        <f t="shared" si="21"/>
        <v>24.536556873694391</v>
      </c>
      <c r="Q143" s="123">
        <v>19.5511965</v>
      </c>
      <c r="R143" s="11">
        <f t="shared" si="22"/>
        <v>4.2943078918451247</v>
      </c>
      <c r="S143" s="35">
        <f t="shared" si="23"/>
        <v>4.7478427767156317</v>
      </c>
      <c r="AF143" s="34"/>
    </row>
    <row r="144" spans="7:32" ht="18.5" x14ac:dyDescent="0.45">
      <c r="G144" s="59">
        <v>2011</v>
      </c>
      <c r="H144" s="59">
        <v>5</v>
      </c>
      <c r="I144" s="46">
        <f t="shared" si="24"/>
        <v>21</v>
      </c>
      <c r="J144" s="46">
        <f t="shared" si="24"/>
        <v>141</v>
      </c>
      <c r="K144" s="124">
        <v>23.1</v>
      </c>
      <c r="L144" s="124">
        <v>16.2</v>
      </c>
      <c r="M144" s="54">
        <f t="shared" si="19"/>
        <v>19.649999999999999</v>
      </c>
      <c r="N144" s="36">
        <v>68.5</v>
      </c>
      <c r="O144" s="55">
        <f t="shared" si="20"/>
        <v>65.442170458267938</v>
      </c>
      <c r="P144" s="56">
        <f t="shared" si="21"/>
        <v>36.124078092963913</v>
      </c>
      <c r="Q144" s="123">
        <v>27.504402999999996</v>
      </c>
      <c r="R144" s="11">
        <f t="shared" si="22"/>
        <v>6.0411839686327484</v>
      </c>
      <c r="S144" s="35">
        <f t="shared" si="23"/>
        <v>6.7180680145249552</v>
      </c>
      <c r="AF144" s="34"/>
    </row>
    <row r="145" spans="7:32" ht="18.5" x14ac:dyDescent="0.45">
      <c r="G145" s="59">
        <v>2011</v>
      </c>
      <c r="H145" s="59">
        <v>5</v>
      </c>
      <c r="I145" s="46">
        <f t="shared" si="24"/>
        <v>22</v>
      </c>
      <c r="J145" s="46">
        <f t="shared" si="24"/>
        <v>142</v>
      </c>
      <c r="K145" s="124">
        <v>23.3</v>
      </c>
      <c r="L145" s="124">
        <v>13.3</v>
      </c>
      <c r="M145" s="54">
        <f t="shared" si="19"/>
        <v>18.3</v>
      </c>
      <c r="N145" s="36">
        <v>57.5</v>
      </c>
      <c r="O145" s="55">
        <f t="shared" si="20"/>
        <v>60.448476910412005</v>
      </c>
      <c r="P145" s="56">
        <f t="shared" si="21"/>
        <v>48.358781528329608</v>
      </c>
      <c r="Q145" s="123">
        <v>30.5847789</v>
      </c>
      <c r="R145" s="11">
        <f t="shared" si="22"/>
        <v>6.4756081897708491</v>
      </c>
      <c r="S145" s="35">
        <f t="shared" si="23"/>
        <v>8.5944726009073236</v>
      </c>
      <c r="AF145" s="34"/>
    </row>
    <row r="146" spans="7:32" ht="18.5" x14ac:dyDescent="0.45">
      <c r="G146" s="59">
        <v>2011</v>
      </c>
      <c r="H146" s="59">
        <v>5</v>
      </c>
      <c r="I146" s="46">
        <f t="shared" si="24"/>
        <v>23</v>
      </c>
      <c r="J146" s="46">
        <f t="shared" si="24"/>
        <v>143</v>
      </c>
      <c r="K146" s="124">
        <v>23.9</v>
      </c>
      <c r="L146" s="124">
        <v>15.3</v>
      </c>
      <c r="M146" s="54">
        <f t="shared" si="19"/>
        <v>19.600000000000001</v>
      </c>
      <c r="N146" s="36">
        <v>47.5</v>
      </c>
      <c r="O146" s="55">
        <f t="shared" si="20"/>
        <v>62.119841868702196</v>
      </c>
      <c r="P146" s="56">
        <f t="shared" si="21"/>
        <v>42.738451205667097</v>
      </c>
      <c r="Q146" s="123">
        <v>29.147381799999998</v>
      </c>
      <c r="R146" s="11">
        <f t="shared" si="22"/>
        <v>6.3935073452118001</v>
      </c>
      <c r="S146" s="35">
        <f t="shared" si="23"/>
        <v>8.153336515527835</v>
      </c>
      <c r="AF146" s="34"/>
    </row>
    <row r="147" spans="7:32" ht="18.5" x14ac:dyDescent="0.45">
      <c r="G147" s="59">
        <v>2011</v>
      </c>
      <c r="H147" s="59">
        <v>5</v>
      </c>
      <c r="I147" s="46">
        <f t="shared" si="24"/>
        <v>24</v>
      </c>
      <c r="J147" s="46">
        <f t="shared" si="24"/>
        <v>144</v>
      </c>
      <c r="K147" s="124">
        <v>24.7</v>
      </c>
      <c r="L147" s="124">
        <v>15.4</v>
      </c>
      <c r="M147" s="54">
        <f t="shared" si="19"/>
        <v>20.05</v>
      </c>
      <c r="N147" s="36">
        <v>41.5</v>
      </c>
      <c r="O147" s="55">
        <f t="shared" si="20"/>
        <v>62.812582857910023</v>
      </c>
      <c r="P147" s="56">
        <f t="shared" si="21"/>
        <v>46.732561646285049</v>
      </c>
      <c r="Q147" s="123">
        <v>30.648421299999999</v>
      </c>
      <c r="R147" s="11">
        <f t="shared" si="22"/>
        <v>6.8036507064923244</v>
      </c>
      <c r="S147" s="35">
        <f t="shared" si="23"/>
        <v>9.7091280232851247</v>
      </c>
      <c r="AF147" s="34"/>
    </row>
    <row r="148" spans="7:32" ht="18.5" x14ac:dyDescent="0.45">
      <c r="G148" s="59">
        <v>2011</v>
      </c>
      <c r="H148" s="59">
        <v>5</v>
      </c>
      <c r="I148" s="46">
        <f t="shared" si="24"/>
        <v>25</v>
      </c>
      <c r="J148" s="46">
        <f t="shared" si="24"/>
        <v>145</v>
      </c>
      <c r="K148" s="124">
        <v>27.1</v>
      </c>
      <c r="L148" s="124">
        <v>16.8</v>
      </c>
      <c r="M148" s="54">
        <f t="shared" si="19"/>
        <v>21.950000000000003</v>
      </c>
      <c r="N148" s="36">
        <v>40.5</v>
      </c>
      <c r="O148" s="55">
        <f t="shared" si="20"/>
        <v>57.742523282008044</v>
      </c>
      <c r="P148" s="56">
        <f t="shared" si="21"/>
        <v>47.579839184374634</v>
      </c>
      <c r="Q148" s="123">
        <v>29.650659199999996</v>
      </c>
      <c r="R148" s="11">
        <f t="shared" si="22"/>
        <v>6.9125693692679979</v>
      </c>
      <c r="S148" s="35">
        <f t="shared" si="23"/>
        <v>10.388279314920213</v>
      </c>
      <c r="AF148" s="34"/>
    </row>
    <row r="149" spans="7:32" ht="18.5" x14ac:dyDescent="0.45">
      <c r="G149" s="59">
        <v>2011</v>
      </c>
      <c r="H149" s="59">
        <v>5</v>
      </c>
      <c r="I149" s="46">
        <f t="shared" si="24"/>
        <v>26</v>
      </c>
      <c r="J149" s="46">
        <f t="shared" si="24"/>
        <v>146</v>
      </c>
      <c r="K149" s="124">
        <v>27.6</v>
      </c>
      <c r="L149" s="124">
        <v>18.2</v>
      </c>
      <c r="M149" s="54">
        <f t="shared" si="19"/>
        <v>22.9</v>
      </c>
      <c r="N149" s="36">
        <v>46</v>
      </c>
      <c r="O149" s="55">
        <f t="shared" si="20"/>
        <v>54.839335465766709</v>
      </c>
      <c r="P149" s="56">
        <f t="shared" si="21"/>
        <v>41.239180270256576</v>
      </c>
      <c r="Q149" s="123">
        <v>26.901474999999998</v>
      </c>
      <c r="R149" s="11">
        <f t="shared" si="22"/>
        <v>6.4215300406124989</v>
      </c>
      <c r="S149" s="35">
        <f t="shared" si="23"/>
        <v>8.5797003221457988</v>
      </c>
      <c r="AF149" s="34"/>
    </row>
    <row r="150" spans="7:32" ht="18.5" x14ac:dyDescent="0.45">
      <c r="G150" s="59">
        <v>2011</v>
      </c>
      <c r="H150" s="59">
        <v>5</v>
      </c>
      <c r="I150" s="46">
        <f t="shared" si="24"/>
        <v>27</v>
      </c>
      <c r="J150" s="46">
        <f t="shared" si="24"/>
        <v>147</v>
      </c>
      <c r="K150" s="124">
        <v>27.9</v>
      </c>
      <c r="L150" s="124">
        <v>19.2</v>
      </c>
      <c r="M150" s="54">
        <f t="shared" si="19"/>
        <v>23.549999999999997</v>
      </c>
      <c r="N150" s="36">
        <v>53.5</v>
      </c>
      <c r="O150" s="55">
        <f t="shared" si="20"/>
        <v>54.97912704698787</v>
      </c>
      <c r="P150" s="56">
        <f t="shared" si="21"/>
        <v>38.265472424703553</v>
      </c>
      <c r="Q150" s="123">
        <v>25.9464203</v>
      </c>
      <c r="R150" s="11">
        <f t="shared" si="22"/>
        <v>6.2924674717103235</v>
      </c>
      <c r="S150" s="35">
        <f t="shared" si="23"/>
        <v>7.6424157311685663</v>
      </c>
      <c r="AF150" s="34"/>
    </row>
    <row r="151" spans="7:32" ht="18.5" x14ac:dyDescent="0.45">
      <c r="G151" s="59">
        <v>2011</v>
      </c>
      <c r="H151" s="59">
        <v>5</v>
      </c>
      <c r="I151" s="46">
        <f t="shared" si="24"/>
        <v>28</v>
      </c>
      <c r="J151" s="46">
        <f t="shared" si="24"/>
        <v>148</v>
      </c>
      <c r="K151" s="124">
        <v>25.1</v>
      </c>
      <c r="L151" s="124">
        <v>18.8</v>
      </c>
      <c r="M151" s="54">
        <f t="shared" si="19"/>
        <v>21.950000000000003</v>
      </c>
      <c r="N151" s="36">
        <v>55</v>
      </c>
      <c r="O151" s="55">
        <f t="shared" si="20"/>
        <v>51.800982578158568</v>
      </c>
      <c r="P151" s="56">
        <f t="shared" si="21"/>
        <v>26.107695219391925</v>
      </c>
      <c r="Q151" s="123">
        <v>20.803109500000001</v>
      </c>
      <c r="R151" s="11">
        <f t="shared" si="22"/>
        <v>4.8499069293956252</v>
      </c>
      <c r="S151" s="35">
        <f t="shared" si="23"/>
        <v>5.1927257678038519</v>
      </c>
      <c r="AF151" s="34"/>
    </row>
    <row r="152" spans="7:32" ht="18.5" x14ac:dyDescent="0.45">
      <c r="G152" s="59">
        <v>2011</v>
      </c>
      <c r="H152" s="59">
        <v>5</v>
      </c>
      <c r="I152" s="46">
        <f t="shared" si="24"/>
        <v>29</v>
      </c>
      <c r="J152" s="46">
        <f t="shared" si="24"/>
        <v>149</v>
      </c>
      <c r="K152" s="124">
        <v>23.4</v>
      </c>
      <c r="L152" s="124">
        <v>18.3</v>
      </c>
      <c r="M152" s="54">
        <f t="shared" si="19"/>
        <v>20.85</v>
      </c>
      <c r="N152" s="36">
        <v>48.5</v>
      </c>
      <c r="O152" s="55">
        <f t="shared" si="20"/>
        <v>53.22006786841844</v>
      </c>
      <c r="P152" s="56">
        <f t="shared" si="21"/>
        <v>21.713787690314717</v>
      </c>
      <c r="Q152" s="123">
        <v>19.230053599999998</v>
      </c>
      <c r="R152" s="11">
        <f t="shared" si="22"/>
        <v>4.3591118176685999</v>
      </c>
      <c r="S152" s="35">
        <f t="shared" si="23"/>
        <v>4.3836176107387788</v>
      </c>
      <c r="AF152" s="34"/>
    </row>
    <row r="153" spans="7:32" ht="18.5" x14ac:dyDescent="0.45">
      <c r="G153" s="59">
        <v>2011</v>
      </c>
      <c r="H153" s="59">
        <v>5</v>
      </c>
      <c r="I153" s="46">
        <f t="shared" si="24"/>
        <v>30</v>
      </c>
      <c r="J153" s="46">
        <f t="shared" si="24"/>
        <v>150</v>
      </c>
      <c r="K153" s="124">
        <v>29.8</v>
      </c>
      <c r="L153" s="124">
        <v>16</v>
      </c>
      <c r="M153" s="54">
        <f t="shared" si="19"/>
        <v>22.9</v>
      </c>
      <c r="N153" s="36">
        <v>34.5</v>
      </c>
      <c r="O153" s="55">
        <f t="shared" si="20"/>
        <v>47.331261111568573</v>
      </c>
      <c r="P153" s="56">
        <f t="shared" si="21"/>
        <v>52.253712267171707</v>
      </c>
      <c r="Q153" s="123">
        <v>28.132452999999998</v>
      </c>
      <c r="R153" s="11">
        <f t="shared" si="22"/>
        <v>6.7153712595915005</v>
      </c>
      <c r="S153" s="35">
        <f t="shared" si="23"/>
        <v>12.432983092494439</v>
      </c>
      <c r="AF153" s="34"/>
    </row>
    <row r="154" spans="7:32" ht="18.5" x14ac:dyDescent="0.45">
      <c r="G154" s="59">
        <v>2011</v>
      </c>
      <c r="H154" s="60">
        <v>5</v>
      </c>
      <c r="I154" s="60">
        <f t="shared" si="24"/>
        <v>31</v>
      </c>
      <c r="J154" s="46">
        <f t="shared" si="24"/>
        <v>151</v>
      </c>
      <c r="K154" s="124">
        <v>30.3</v>
      </c>
      <c r="L154" s="124">
        <v>21</v>
      </c>
      <c r="M154" s="54">
        <f t="shared" si="19"/>
        <v>25.65</v>
      </c>
      <c r="N154" s="36">
        <v>34.5</v>
      </c>
      <c r="O154" s="55">
        <f t="shared" si="20"/>
        <v>62.279698338247691</v>
      </c>
      <c r="P154" s="56">
        <f t="shared" si="21"/>
        <v>46.336095563656286</v>
      </c>
      <c r="Q154" s="123">
        <v>30.388408599999998</v>
      </c>
      <c r="R154" s="49">
        <f t="shared" si="22"/>
        <v>7.7440073142745494</v>
      </c>
      <c r="S154" s="48">
        <f t="shared" si="23"/>
        <v>11.570071500180042</v>
      </c>
      <c r="AF154" s="34"/>
    </row>
    <row r="155" spans="7:32" ht="18.5" x14ac:dyDescent="0.45">
      <c r="G155" s="59">
        <v>2011</v>
      </c>
      <c r="H155" s="59">
        <v>6</v>
      </c>
      <c r="I155" s="46">
        <v>1</v>
      </c>
      <c r="J155" s="46">
        <f t="shared" si="24"/>
        <v>152</v>
      </c>
      <c r="K155" s="124">
        <v>33.200000000000003</v>
      </c>
      <c r="L155" s="124">
        <v>22.5</v>
      </c>
      <c r="M155" s="54">
        <f t="shared" si="19"/>
        <v>27.85</v>
      </c>
      <c r="N155" s="36">
        <v>34.5</v>
      </c>
      <c r="O155" s="55">
        <f t="shared" si="20"/>
        <v>32.542482604807169</v>
      </c>
      <c r="P155" s="56">
        <f t="shared" si="21"/>
        <v>27.856365109714943</v>
      </c>
      <c r="Q155" s="123">
        <v>17.031878599999999</v>
      </c>
      <c r="R155" s="11">
        <f t="shared" si="22"/>
        <v>4.5600683386978504</v>
      </c>
      <c r="S155" s="35">
        <f t="shared" si="23"/>
        <v>7.3696736594228707</v>
      </c>
      <c r="AF155" s="34"/>
    </row>
    <row r="156" spans="7:32" ht="18.5" x14ac:dyDescent="0.45">
      <c r="G156" s="59">
        <v>2011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24">
        <v>28.7</v>
      </c>
      <c r="L156" s="124">
        <v>17</v>
      </c>
      <c r="M156" s="54">
        <f t="shared" si="19"/>
        <v>22.85</v>
      </c>
      <c r="N156" s="36">
        <v>36</v>
      </c>
      <c r="O156" s="55">
        <f t="shared" si="20"/>
        <v>51.336412036399814</v>
      </c>
      <c r="P156" s="56">
        <f t="shared" si="21"/>
        <v>48.050881666070225</v>
      </c>
      <c r="Q156" s="123">
        <v>28.095607399999999</v>
      </c>
      <c r="R156" s="11">
        <f t="shared" si="22"/>
        <v>6.6983369753506494</v>
      </c>
      <c r="S156" s="35">
        <f t="shared" si="23"/>
        <v>11.260436521477679</v>
      </c>
      <c r="AF156" s="34"/>
    </row>
    <row r="157" spans="7:32" ht="18.5" x14ac:dyDescent="0.45">
      <c r="G157" s="59">
        <v>2011</v>
      </c>
      <c r="H157" s="59">
        <v>6</v>
      </c>
      <c r="I157" s="46">
        <f t="shared" si="25"/>
        <v>3</v>
      </c>
      <c r="J157" s="46">
        <f t="shared" si="25"/>
        <v>154</v>
      </c>
      <c r="K157" s="124">
        <v>28.8</v>
      </c>
      <c r="L157" s="124">
        <v>19.8</v>
      </c>
      <c r="M157" s="54">
        <f t="shared" si="19"/>
        <v>24.3</v>
      </c>
      <c r="N157" s="36">
        <v>29.5</v>
      </c>
      <c r="O157" s="55">
        <f t="shared" si="20"/>
        <v>63.605763749999994</v>
      </c>
      <c r="P157" s="56">
        <f t="shared" si="21"/>
        <v>45.796149899999996</v>
      </c>
      <c r="Q157" s="123">
        <v>30.530766599999996</v>
      </c>
      <c r="R157" s="11">
        <f t="shared" si="22"/>
        <v>7.5385500311888993</v>
      </c>
      <c r="S157" s="35">
        <f t="shared" si="23"/>
        <v>11.866861588986312</v>
      </c>
      <c r="AF157" s="34"/>
    </row>
    <row r="158" spans="7:32" ht="18.5" x14ac:dyDescent="0.45">
      <c r="G158" s="59">
        <v>2011</v>
      </c>
      <c r="H158" s="59">
        <v>6</v>
      </c>
      <c r="I158" s="46">
        <f t="shared" si="25"/>
        <v>4</v>
      </c>
      <c r="J158" s="46">
        <f t="shared" si="25"/>
        <v>155</v>
      </c>
      <c r="K158" s="124">
        <v>29.5</v>
      </c>
      <c r="L158" s="124">
        <v>19.899999999999999</v>
      </c>
      <c r="M158" s="54">
        <f t="shared" si="19"/>
        <v>24.7</v>
      </c>
      <c r="N158" s="36">
        <v>29</v>
      </c>
      <c r="O158" s="55">
        <f t="shared" si="20"/>
        <v>61.370644774138583</v>
      </c>
      <c r="P158" s="56">
        <f t="shared" si="21"/>
        <v>47.132655186538436</v>
      </c>
      <c r="Q158" s="123">
        <v>30.423998099999999</v>
      </c>
      <c r="R158" s="11">
        <f t="shared" si="22"/>
        <v>7.5835618264012492</v>
      </c>
      <c r="S158" s="35">
        <f t="shared" si="23"/>
        <v>12.341743878899802</v>
      </c>
      <c r="AF158" s="34"/>
    </row>
    <row r="159" spans="7:32" ht="18.5" x14ac:dyDescent="0.45">
      <c r="G159" s="59">
        <v>2011</v>
      </c>
      <c r="H159" s="59">
        <v>6</v>
      </c>
      <c r="I159" s="46">
        <f t="shared" si="25"/>
        <v>5</v>
      </c>
      <c r="J159" s="46">
        <f t="shared" si="25"/>
        <v>156</v>
      </c>
      <c r="K159" s="124">
        <v>30.5</v>
      </c>
      <c r="L159" s="124">
        <v>22.1</v>
      </c>
      <c r="M159" s="54">
        <f t="shared" si="19"/>
        <v>26.3</v>
      </c>
      <c r="N159" s="36">
        <v>29</v>
      </c>
      <c r="O159" s="55">
        <f t="shared" si="20"/>
        <v>57.352694264783786</v>
      </c>
      <c r="P159" s="56">
        <f t="shared" si="21"/>
        <v>38.541010545934697</v>
      </c>
      <c r="Q159" s="123">
        <v>26.595824</v>
      </c>
      <c r="R159" s="11">
        <f t="shared" si="22"/>
        <v>6.8789167922160006</v>
      </c>
      <c r="S159" s="35">
        <f t="shared" si="23"/>
        <v>10.427215924341583</v>
      </c>
      <c r="AF159" s="34"/>
    </row>
    <row r="160" spans="7:32" ht="18.5" x14ac:dyDescent="0.45">
      <c r="G160" s="59">
        <v>2011</v>
      </c>
      <c r="H160" s="59">
        <v>6</v>
      </c>
      <c r="I160" s="46">
        <f t="shared" si="25"/>
        <v>6</v>
      </c>
      <c r="J160" s="46">
        <f t="shared" si="25"/>
        <v>157</v>
      </c>
      <c r="K160" s="124">
        <v>31.7</v>
      </c>
      <c r="L160" s="124">
        <v>20.100000000000001</v>
      </c>
      <c r="M160" s="54">
        <f t="shared" si="19"/>
        <v>25.9</v>
      </c>
      <c r="N160" s="36">
        <v>27.5</v>
      </c>
      <c r="O160" s="55">
        <f t="shared" si="20"/>
        <v>46.831149607404861</v>
      </c>
      <c r="P160" s="56">
        <f t="shared" si="21"/>
        <v>43.459306835671704</v>
      </c>
      <c r="Q160" s="123">
        <v>25.520183699999997</v>
      </c>
      <c r="R160" s="11">
        <f t="shared" si="22"/>
        <v>6.5408358424018482</v>
      </c>
      <c r="S160" s="35">
        <f t="shared" si="23"/>
        <v>11.815813158918528</v>
      </c>
      <c r="AF160" s="34"/>
    </row>
    <row r="161" spans="7:32" ht="18.5" x14ac:dyDescent="0.45">
      <c r="G161" s="59">
        <v>2011</v>
      </c>
      <c r="H161" s="59">
        <v>6</v>
      </c>
      <c r="I161" s="46">
        <f t="shared" si="25"/>
        <v>7</v>
      </c>
      <c r="J161" s="46">
        <f t="shared" si="25"/>
        <v>158</v>
      </c>
      <c r="K161" s="124">
        <v>31.6</v>
      </c>
      <c r="L161" s="124">
        <v>20.7</v>
      </c>
      <c r="M161" s="54">
        <f t="shared" si="19"/>
        <v>26.15</v>
      </c>
      <c r="N161" s="36">
        <v>43</v>
      </c>
      <c r="O161" s="55">
        <f t="shared" si="20"/>
        <v>56.214804347967643</v>
      </c>
      <c r="P161" s="56">
        <f t="shared" si="21"/>
        <v>49.019309391427797</v>
      </c>
      <c r="Q161" s="123">
        <v>29.695041400000001</v>
      </c>
      <c r="R161" s="11">
        <f t="shared" si="22"/>
        <v>7.6543943127934506</v>
      </c>
      <c r="S161" s="35">
        <f t="shared" si="23"/>
        <v>11.07531903377328</v>
      </c>
      <c r="AF161" s="34"/>
    </row>
    <row r="162" spans="7:32" ht="18.5" x14ac:dyDescent="0.45">
      <c r="G162" s="59">
        <v>2011</v>
      </c>
      <c r="H162" s="59">
        <v>6</v>
      </c>
      <c r="I162" s="46">
        <f t="shared" si="25"/>
        <v>8</v>
      </c>
      <c r="J162" s="46">
        <f t="shared" si="25"/>
        <v>159</v>
      </c>
      <c r="K162" s="124">
        <v>32.799999999999997</v>
      </c>
      <c r="L162" s="124">
        <v>24</v>
      </c>
      <c r="M162" s="54">
        <f t="shared" si="19"/>
        <v>28.4</v>
      </c>
      <c r="N162" s="36">
        <v>38.5</v>
      </c>
      <c r="O162" s="55">
        <f t="shared" si="20"/>
        <v>61.451338476240736</v>
      </c>
      <c r="P162" s="56">
        <f t="shared" si="21"/>
        <v>43.261742287273464</v>
      </c>
      <c r="Q162" s="123">
        <v>29.1670607</v>
      </c>
      <c r="R162" s="11">
        <f t="shared" si="22"/>
        <v>7.903194268454099</v>
      </c>
      <c r="S162" s="35">
        <f t="shared" si="23"/>
        <v>10.71134109164522</v>
      </c>
      <c r="AF162" s="34"/>
    </row>
    <row r="163" spans="7:32" ht="18.5" x14ac:dyDescent="0.45">
      <c r="G163" s="59">
        <v>2011</v>
      </c>
      <c r="H163" s="59">
        <v>6</v>
      </c>
      <c r="I163" s="46">
        <f t="shared" si="25"/>
        <v>9</v>
      </c>
      <c r="J163" s="46">
        <f t="shared" si="25"/>
        <v>160</v>
      </c>
      <c r="K163" s="124">
        <v>30.8</v>
      </c>
      <c r="L163" s="124">
        <v>21.6</v>
      </c>
      <c r="M163" s="54">
        <f t="shared" si="19"/>
        <v>26.200000000000003</v>
      </c>
      <c r="N163" s="36">
        <v>29</v>
      </c>
      <c r="O163" s="55">
        <f t="shared" si="20"/>
        <v>63.880338065553872</v>
      </c>
      <c r="P163" s="56">
        <f t="shared" si="21"/>
        <v>47.015928816247651</v>
      </c>
      <c r="Q163" s="123">
        <v>31.001385399999997</v>
      </c>
      <c r="R163" s="11">
        <f t="shared" si="22"/>
        <v>8.0002175163239979</v>
      </c>
      <c r="S163" s="35">
        <f t="shared" si="23"/>
        <v>12.584705339787199</v>
      </c>
      <c r="AF163" s="34"/>
    </row>
    <row r="164" spans="7:32" ht="18.5" x14ac:dyDescent="0.45">
      <c r="G164" s="59">
        <v>2011</v>
      </c>
      <c r="H164" s="59">
        <v>6</v>
      </c>
      <c r="I164" s="46">
        <f t="shared" si="25"/>
        <v>10</v>
      </c>
      <c r="J164" s="46">
        <f t="shared" si="25"/>
        <v>161</v>
      </c>
      <c r="K164" s="124">
        <v>31.4</v>
      </c>
      <c r="L164" s="124">
        <v>19.7</v>
      </c>
      <c r="M164" s="54">
        <f t="shared" si="19"/>
        <v>25.549999999999997</v>
      </c>
      <c r="N164" s="36">
        <v>40.5</v>
      </c>
      <c r="O164" s="55">
        <f t="shared" si="20"/>
        <v>56.83559432184051</v>
      </c>
      <c r="P164" s="56">
        <f t="shared" si="21"/>
        <v>53.198116285242712</v>
      </c>
      <c r="Q164" s="123">
        <v>31.105222999999999</v>
      </c>
      <c r="R164" s="11">
        <f t="shared" si="22"/>
        <v>7.9084329609982476</v>
      </c>
      <c r="S164" s="35">
        <f t="shared" si="23"/>
        <v>12.264860750559293</v>
      </c>
      <c r="AF164" s="34"/>
    </row>
    <row r="165" spans="7:32" ht="18.5" x14ac:dyDescent="0.45">
      <c r="G165" s="59">
        <v>2011</v>
      </c>
      <c r="H165" s="59">
        <v>6</v>
      </c>
      <c r="I165" s="46">
        <f t="shared" si="25"/>
        <v>11</v>
      </c>
      <c r="J165" s="46">
        <f t="shared" si="25"/>
        <v>162</v>
      </c>
      <c r="K165" s="124">
        <v>27.4</v>
      </c>
      <c r="L165" s="124">
        <v>20.399999999999999</v>
      </c>
      <c r="M165" s="54">
        <f t="shared" si="19"/>
        <v>23.9</v>
      </c>
      <c r="N165" s="36">
        <v>37.5</v>
      </c>
      <c r="O165" s="55">
        <f t="shared" si="20"/>
        <v>71.614755923057473</v>
      </c>
      <c r="P165" s="56">
        <f t="shared" si="21"/>
        <v>40.104263316912188</v>
      </c>
      <c r="Q165" s="123">
        <v>30.315973499999995</v>
      </c>
      <c r="R165" s="11">
        <f t="shared" si="22"/>
        <v>7.4143927968817493</v>
      </c>
      <c r="S165" s="35">
        <f t="shared" si="23"/>
        <v>9.4715119337082978</v>
      </c>
      <c r="AF165" s="34"/>
    </row>
    <row r="166" spans="7:32" ht="18.5" x14ac:dyDescent="0.45">
      <c r="G166" s="59">
        <v>2011</v>
      </c>
      <c r="H166" s="59">
        <v>6</v>
      </c>
      <c r="I166" s="46">
        <f t="shared" si="25"/>
        <v>12</v>
      </c>
      <c r="J166" s="46">
        <f t="shared" si="25"/>
        <v>163</v>
      </c>
      <c r="K166" s="124">
        <v>27.3</v>
      </c>
      <c r="L166" s="124">
        <v>16.8</v>
      </c>
      <c r="M166" s="54">
        <f t="shared" si="19"/>
        <v>22.05</v>
      </c>
      <c r="N166" s="36">
        <v>34.5</v>
      </c>
      <c r="O166" s="55">
        <f t="shared" si="20"/>
        <v>53.622039311860405</v>
      </c>
      <c r="P166" s="56">
        <f t="shared" si="21"/>
        <v>45.042513021962741</v>
      </c>
      <c r="Q166" s="123">
        <v>27.800842599999999</v>
      </c>
      <c r="R166" s="11">
        <f t="shared" si="22"/>
        <v>6.497619882682649</v>
      </c>
      <c r="S166" s="35">
        <f t="shared" si="23"/>
        <v>10.621130530603066</v>
      </c>
      <c r="AF166" s="34"/>
    </row>
    <row r="167" spans="7:32" ht="18.5" x14ac:dyDescent="0.45">
      <c r="G167" s="59">
        <v>2011</v>
      </c>
      <c r="H167" s="59">
        <v>6</v>
      </c>
      <c r="I167" s="46">
        <f t="shared" si="25"/>
        <v>13</v>
      </c>
      <c r="J167" s="46">
        <f t="shared" si="25"/>
        <v>164</v>
      </c>
      <c r="K167" s="124">
        <v>26.7</v>
      </c>
      <c r="L167" s="124">
        <v>17</v>
      </c>
      <c r="M167" s="54">
        <f t="shared" si="19"/>
        <v>21.85</v>
      </c>
      <c r="N167" s="36">
        <v>28</v>
      </c>
      <c r="O167" s="55">
        <f t="shared" si="20"/>
        <v>55.015603828803485</v>
      </c>
      <c r="P167" s="56">
        <f t="shared" si="21"/>
        <v>42.6921085711515</v>
      </c>
      <c r="Q167" s="123">
        <v>27.415219899999997</v>
      </c>
      <c r="R167" s="11">
        <f t="shared" si="22"/>
        <v>6.3753339958902737</v>
      </c>
      <c r="S167" s="35">
        <f t="shared" si="23"/>
        <v>10.818572723944914</v>
      </c>
      <c r="AF167" s="34"/>
    </row>
    <row r="168" spans="7:32" ht="18.5" x14ac:dyDescent="0.45">
      <c r="G168" s="59">
        <v>2011</v>
      </c>
      <c r="H168" s="59">
        <v>6</v>
      </c>
      <c r="I168" s="46">
        <f t="shared" si="25"/>
        <v>14</v>
      </c>
      <c r="J168" s="46">
        <f t="shared" si="25"/>
        <v>165</v>
      </c>
      <c r="K168" s="124">
        <v>26.1</v>
      </c>
      <c r="L168" s="124">
        <v>17.7</v>
      </c>
      <c r="M168" s="54">
        <f t="shared" si="19"/>
        <v>21.9</v>
      </c>
      <c r="N168" s="36">
        <v>26</v>
      </c>
      <c r="O168" s="55">
        <f t="shared" si="20"/>
        <v>61.092537773044697</v>
      </c>
      <c r="P168" s="56">
        <f t="shared" si="21"/>
        <v>41.054185383486043</v>
      </c>
      <c r="Q168" s="123">
        <v>28.330079399999999</v>
      </c>
      <c r="R168" s="11">
        <f t="shared" si="22"/>
        <v>6.5963898525356992</v>
      </c>
      <c r="S168" s="35">
        <f t="shared" si="23"/>
        <v>10.659369806208966</v>
      </c>
      <c r="AF168" s="34"/>
    </row>
    <row r="169" spans="7:32" ht="18.5" x14ac:dyDescent="0.45">
      <c r="G169" s="59">
        <v>2011</v>
      </c>
      <c r="H169" s="59">
        <v>6</v>
      </c>
      <c r="I169" s="46">
        <f t="shared" si="25"/>
        <v>15</v>
      </c>
      <c r="J169" s="46">
        <f t="shared" si="25"/>
        <v>166</v>
      </c>
      <c r="K169" s="124">
        <v>28.7</v>
      </c>
      <c r="L169" s="124">
        <v>18.8</v>
      </c>
      <c r="M169" s="54">
        <f t="shared" si="19"/>
        <v>23.75</v>
      </c>
      <c r="N169" s="36">
        <v>22.5</v>
      </c>
      <c r="O169" s="55">
        <f t="shared" si="20"/>
        <v>60.308878720232109</v>
      </c>
      <c r="P169" s="56">
        <f t="shared" si="21"/>
        <v>47.764631946423826</v>
      </c>
      <c r="Q169" s="123">
        <v>30.361193099999998</v>
      </c>
      <c r="R169" s="11">
        <f t="shared" si="22"/>
        <v>7.3987419174338234</v>
      </c>
      <c r="S169" s="35">
        <f t="shared" si="23"/>
        <v>13.19367224010716</v>
      </c>
      <c r="AF169" s="34"/>
    </row>
    <row r="170" spans="7:32" ht="18.5" x14ac:dyDescent="0.45">
      <c r="G170" s="59">
        <v>2011</v>
      </c>
      <c r="H170" s="59">
        <v>6</v>
      </c>
      <c r="I170" s="46">
        <f t="shared" si="25"/>
        <v>16</v>
      </c>
      <c r="J170" s="46">
        <f t="shared" si="25"/>
        <v>167</v>
      </c>
      <c r="K170" s="124">
        <v>32.1</v>
      </c>
      <c r="L170" s="124">
        <v>22.1</v>
      </c>
      <c r="M170" s="54">
        <f t="shared" si="19"/>
        <v>27.1</v>
      </c>
      <c r="N170" s="36">
        <v>20.5</v>
      </c>
      <c r="O170" s="55">
        <f t="shared" si="20"/>
        <v>60.314417287710363</v>
      </c>
      <c r="P170" s="56">
        <f t="shared" si="21"/>
        <v>48.251533830168292</v>
      </c>
      <c r="Q170" s="123">
        <v>30.516949499999999</v>
      </c>
      <c r="R170" s="11">
        <f t="shared" si="22"/>
        <v>8.0362877059057496</v>
      </c>
      <c r="S170" s="35">
        <f t="shared" si="23"/>
        <v>14.27908481773694</v>
      </c>
      <c r="AF170" s="34"/>
    </row>
    <row r="171" spans="7:32" ht="18.5" x14ac:dyDescent="0.45">
      <c r="G171" s="59">
        <v>2011</v>
      </c>
      <c r="H171" s="59">
        <v>6</v>
      </c>
      <c r="I171" s="46">
        <f t="shared" si="25"/>
        <v>17</v>
      </c>
      <c r="J171" s="46">
        <f t="shared" si="25"/>
        <v>168</v>
      </c>
      <c r="K171" s="124">
        <v>31.7</v>
      </c>
      <c r="L171" s="124">
        <v>23.5</v>
      </c>
      <c r="M171" s="54">
        <f t="shared" si="19"/>
        <v>27.6</v>
      </c>
      <c r="N171" s="36">
        <v>22.5</v>
      </c>
      <c r="O171" s="55">
        <f t="shared" si="20"/>
        <v>64.212752044242706</v>
      </c>
      <c r="P171" s="56">
        <f t="shared" si="21"/>
        <v>42.123565341023209</v>
      </c>
      <c r="Q171" s="123">
        <v>29.420374199999998</v>
      </c>
      <c r="R171" s="11">
        <f t="shared" si="22"/>
        <v>7.8337924586081993</v>
      </c>
      <c r="S171" s="35">
        <f t="shared" si="23"/>
        <v>12.368678183479201</v>
      </c>
      <c r="AF171" s="34"/>
    </row>
    <row r="172" spans="7:32" ht="18.5" x14ac:dyDescent="0.45">
      <c r="G172" s="59">
        <v>2011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24">
        <v>30.3</v>
      </c>
      <c r="L172" s="124">
        <v>23.1</v>
      </c>
      <c r="M172" s="54">
        <f t="shared" si="19"/>
        <v>26.700000000000003</v>
      </c>
      <c r="N172" s="36">
        <v>28</v>
      </c>
      <c r="O172" s="55">
        <f t="shared" si="20"/>
        <v>0</v>
      </c>
      <c r="P172" s="56">
        <f t="shared" si="21"/>
        <v>0</v>
      </c>
      <c r="Q172" s="123">
        <v>0</v>
      </c>
      <c r="R172" s="11">
        <f t="shared" si="22"/>
        <v>0</v>
      </c>
      <c r="S172" s="35">
        <f t="shared" si="23"/>
        <v>0.54522150051387464</v>
      </c>
      <c r="AF172" s="34"/>
    </row>
    <row r="173" spans="7:32" ht="18.5" x14ac:dyDescent="0.45">
      <c r="G173" s="59">
        <v>2011</v>
      </c>
      <c r="H173" s="59">
        <v>6</v>
      </c>
      <c r="I173" s="46">
        <f t="shared" si="26"/>
        <v>19</v>
      </c>
      <c r="J173" s="46">
        <f t="shared" si="26"/>
        <v>170</v>
      </c>
      <c r="K173" s="124">
        <v>31.4</v>
      </c>
      <c r="L173" s="124">
        <v>21.8</v>
      </c>
      <c r="M173" s="54">
        <f t="shared" si="19"/>
        <v>26.6</v>
      </c>
      <c r="N173" s="36">
        <v>52</v>
      </c>
      <c r="O173" s="55">
        <f t="shared" si="20"/>
        <v>0</v>
      </c>
      <c r="P173" s="56">
        <f t="shared" si="21"/>
        <v>0</v>
      </c>
      <c r="Q173" s="123">
        <v>0</v>
      </c>
      <c r="R173" s="11">
        <f t="shared" si="22"/>
        <v>0</v>
      </c>
      <c r="S173" s="35">
        <f t="shared" si="23"/>
        <v>0.41428221153846151</v>
      </c>
      <c r="AF173" s="34"/>
    </row>
    <row r="174" spans="7:32" ht="18.5" x14ac:dyDescent="0.45">
      <c r="G174" s="59">
        <v>2011</v>
      </c>
      <c r="H174" s="59">
        <v>6</v>
      </c>
      <c r="I174" s="46">
        <f t="shared" si="26"/>
        <v>20</v>
      </c>
      <c r="J174" s="46">
        <f t="shared" si="26"/>
        <v>171</v>
      </c>
      <c r="K174" s="124">
        <v>32.200000000000003</v>
      </c>
      <c r="L174" s="124">
        <v>21.3</v>
      </c>
      <c r="M174" s="54">
        <f t="shared" si="19"/>
        <v>26.75</v>
      </c>
      <c r="N174" s="36">
        <v>32.5</v>
      </c>
      <c r="O174" s="55">
        <f t="shared" si="20"/>
        <v>57.472705908840503</v>
      </c>
      <c r="P174" s="56">
        <f t="shared" si="21"/>
        <v>50.116199552508931</v>
      </c>
      <c r="Q174" s="123">
        <v>30.359518300000001</v>
      </c>
      <c r="R174" s="11">
        <f t="shared" si="22"/>
        <v>7.9325095086542259</v>
      </c>
      <c r="S174" s="35">
        <f t="shared" si="23"/>
        <v>12.961673945783843</v>
      </c>
      <c r="AF174" s="34"/>
    </row>
    <row r="175" spans="7:32" ht="18.5" x14ac:dyDescent="0.45">
      <c r="G175" s="59">
        <v>2011</v>
      </c>
      <c r="H175" s="59">
        <v>6</v>
      </c>
      <c r="I175" s="46">
        <f t="shared" si="26"/>
        <v>21</v>
      </c>
      <c r="J175" s="46">
        <f t="shared" si="26"/>
        <v>172</v>
      </c>
      <c r="K175" s="124">
        <v>33.299999999999997</v>
      </c>
      <c r="L175" s="124">
        <v>21.6</v>
      </c>
      <c r="M175" s="54">
        <f t="shared" si="19"/>
        <v>27.45</v>
      </c>
      <c r="N175" s="36">
        <v>33</v>
      </c>
      <c r="O175" s="55">
        <f t="shared" si="20"/>
        <v>56.756029080092361</v>
      </c>
      <c r="P175" s="56">
        <f t="shared" si="21"/>
        <v>53.123643218966436</v>
      </c>
      <c r="Q175" s="123">
        <v>31.061678199999999</v>
      </c>
      <c r="R175" s="11">
        <f t="shared" si="22"/>
        <v>8.2434976045957491</v>
      </c>
      <c r="S175" s="35">
        <f t="shared" si="23"/>
        <v>13.75605695323781</v>
      </c>
      <c r="AF175" s="34"/>
    </row>
    <row r="176" spans="7:32" ht="18.5" x14ac:dyDescent="0.45">
      <c r="G176" s="59">
        <v>2011</v>
      </c>
      <c r="H176" s="59">
        <v>6</v>
      </c>
      <c r="I176" s="46">
        <f t="shared" si="26"/>
        <v>22</v>
      </c>
      <c r="J176" s="46">
        <f t="shared" si="26"/>
        <v>173</v>
      </c>
      <c r="K176" s="124">
        <v>33.799999999999997</v>
      </c>
      <c r="L176" s="124">
        <v>21.7</v>
      </c>
      <c r="M176" s="54">
        <f t="shared" si="19"/>
        <v>27.75</v>
      </c>
      <c r="N176" s="36">
        <v>28</v>
      </c>
      <c r="O176" s="55">
        <f t="shared" si="20"/>
        <v>55.659569277236727</v>
      </c>
      <c r="P176" s="56">
        <f t="shared" si="21"/>
        <v>53.878463060365142</v>
      </c>
      <c r="Q176" s="123">
        <v>30.977938199999997</v>
      </c>
      <c r="R176" s="11">
        <f t="shared" si="22"/>
        <v>8.2757794235836464</v>
      </c>
      <c r="S176" s="35">
        <f t="shared" si="23"/>
        <v>14.802045353338274</v>
      </c>
      <c r="AF176" s="34"/>
    </row>
    <row r="177" spans="7:32" ht="18.5" x14ac:dyDescent="0.45">
      <c r="G177" s="59">
        <v>2011</v>
      </c>
      <c r="H177" s="59">
        <v>6</v>
      </c>
      <c r="I177" s="46">
        <f t="shared" si="26"/>
        <v>23</v>
      </c>
      <c r="J177" s="46">
        <f t="shared" si="26"/>
        <v>174</v>
      </c>
      <c r="K177" s="124">
        <v>33.1</v>
      </c>
      <c r="L177" s="124">
        <v>20.7</v>
      </c>
      <c r="M177" s="54">
        <f t="shared" si="19"/>
        <v>26.9</v>
      </c>
      <c r="N177" s="36">
        <v>23.5</v>
      </c>
      <c r="O177" s="55">
        <f t="shared" si="20"/>
        <v>56.372565363383757</v>
      </c>
      <c r="P177" s="56">
        <f t="shared" si="21"/>
        <v>55.921584840476697</v>
      </c>
      <c r="Q177" s="123">
        <v>31.761325899999999</v>
      </c>
      <c r="R177" s="11">
        <f t="shared" si="22"/>
        <v>8.3267238852364489</v>
      </c>
      <c r="S177" s="35">
        <f t="shared" si="23"/>
        <v>15.916367363630053</v>
      </c>
      <c r="AF177" s="34"/>
    </row>
    <row r="178" spans="7:32" ht="18.5" x14ac:dyDescent="0.45">
      <c r="G178" s="59">
        <v>2011</v>
      </c>
      <c r="H178" s="59">
        <v>6</v>
      </c>
      <c r="I178" s="46">
        <f t="shared" si="26"/>
        <v>24</v>
      </c>
      <c r="J178" s="46">
        <f t="shared" si="26"/>
        <v>175</v>
      </c>
      <c r="K178" s="124">
        <v>32.4</v>
      </c>
      <c r="L178" s="124">
        <v>20.399999999999999</v>
      </c>
      <c r="M178" s="54">
        <f t="shared" si="19"/>
        <v>26.4</v>
      </c>
      <c r="N178" s="36">
        <v>23.5</v>
      </c>
      <c r="O178" s="55">
        <f t="shared" si="20"/>
        <v>43.352429918262658</v>
      </c>
      <c r="P178" s="56">
        <f t="shared" si="21"/>
        <v>41.618332721532148</v>
      </c>
      <c r="Q178" s="123">
        <v>24.028355599999998</v>
      </c>
      <c r="R178" s="11">
        <f t="shared" si="22"/>
        <v>6.2289427072547987</v>
      </c>
      <c r="S178" s="35">
        <f t="shared" si="23"/>
        <v>11.911289860878652</v>
      </c>
      <c r="AF178" s="34"/>
    </row>
    <row r="179" spans="7:32" ht="18.5" x14ac:dyDescent="0.45">
      <c r="G179" s="59">
        <v>2011</v>
      </c>
      <c r="H179" s="59">
        <v>6</v>
      </c>
      <c r="I179" s="46">
        <f t="shared" si="26"/>
        <v>25</v>
      </c>
      <c r="J179" s="46">
        <f t="shared" si="26"/>
        <v>176</v>
      </c>
      <c r="K179" s="124">
        <v>35.200000000000003</v>
      </c>
      <c r="L179" s="124">
        <v>23.2</v>
      </c>
      <c r="M179" s="54">
        <f t="shared" si="19"/>
        <v>29.200000000000003</v>
      </c>
      <c r="N179" s="36">
        <v>22.5</v>
      </c>
      <c r="O179" s="55">
        <f t="shared" si="20"/>
        <v>53.939735719204499</v>
      </c>
      <c r="P179" s="56">
        <f t="shared" si="21"/>
        <v>51.782146290436337</v>
      </c>
      <c r="Q179" s="123">
        <v>29.896436099999995</v>
      </c>
      <c r="R179" s="11">
        <f t="shared" si="22"/>
        <v>8.2411020931454999</v>
      </c>
      <c r="S179" s="35">
        <f t="shared" si="23"/>
        <v>15.367142906124885</v>
      </c>
      <c r="AF179" s="34"/>
    </row>
    <row r="180" spans="7:32" ht="18.5" x14ac:dyDescent="0.45">
      <c r="G180" s="59">
        <v>2011</v>
      </c>
      <c r="H180" s="59">
        <v>6</v>
      </c>
      <c r="I180" s="46">
        <f t="shared" si="26"/>
        <v>26</v>
      </c>
      <c r="J180" s="46">
        <f t="shared" si="26"/>
        <v>177</v>
      </c>
      <c r="K180" s="124">
        <v>33.799999999999997</v>
      </c>
      <c r="L180" s="124">
        <v>25.3</v>
      </c>
      <c r="M180" s="54">
        <f t="shared" si="19"/>
        <v>29.549999999999997</v>
      </c>
      <c r="N180" s="36">
        <v>23.5</v>
      </c>
      <c r="O180" s="55">
        <f t="shared" si="20"/>
        <v>60.413465520340409</v>
      </c>
      <c r="P180" s="56">
        <f t="shared" si="21"/>
        <v>41.081156553831462</v>
      </c>
      <c r="Q180" s="123">
        <v>28.181440900000002</v>
      </c>
      <c r="R180" s="11">
        <f t="shared" si="22"/>
        <v>7.8262045440969743</v>
      </c>
      <c r="S180" s="35">
        <f t="shared" si="23"/>
        <v>12.23754854336941</v>
      </c>
      <c r="AF180" s="34"/>
    </row>
    <row r="181" spans="7:32" ht="18.5" x14ac:dyDescent="0.45">
      <c r="G181" s="59">
        <v>2011</v>
      </c>
      <c r="H181" s="59">
        <v>6</v>
      </c>
      <c r="I181" s="46">
        <f t="shared" si="26"/>
        <v>27</v>
      </c>
      <c r="J181" s="46">
        <f t="shared" si="26"/>
        <v>178</v>
      </c>
      <c r="K181" s="124">
        <v>31.8</v>
      </c>
      <c r="L181" s="124">
        <v>23</v>
      </c>
      <c r="M181" s="54">
        <f t="shared" si="19"/>
        <v>27.4</v>
      </c>
      <c r="N181" s="36">
        <v>23</v>
      </c>
      <c r="O181" s="55">
        <f t="shared" si="20"/>
        <v>62.184403782132918</v>
      </c>
      <c r="P181" s="56">
        <f t="shared" si="21"/>
        <v>43.777820262621582</v>
      </c>
      <c r="Q181" s="123">
        <v>29.515000399999998</v>
      </c>
      <c r="R181" s="11">
        <f t="shared" si="22"/>
        <v>7.8243675760392</v>
      </c>
      <c r="S181" s="35">
        <f t="shared" si="23"/>
        <v>12.732925449844556</v>
      </c>
      <c r="AF181" s="34"/>
    </row>
    <row r="182" spans="7:32" ht="18.5" x14ac:dyDescent="0.45">
      <c r="G182" s="59">
        <v>2011</v>
      </c>
      <c r="H182" s="59">
        <v>6</v>
      </c>
      <c r="I182" s="46">
        <f t="shared" si="26"/>
        <v>28</v>
      </c>
      <c r="J182" s="46">
        <f t="shared" si="26"/>
        <v>179</v>
      </c>
      <c r="K182" s="124">
        <v>31.6</v>
      </c>
      <c r="L182" s="124">
        <v>24.3</v>
      </c>
      <c r="M182" s="54">
        <f t="shared" si="19"/>
        <v>27.950000000000003</v>
      </c>
      <c r="N182" s="36">
        <v>24.5</v>
      </c>
      <c r="O182" s="55">
        <f t="shared" si="20"/>
        <v>63.989119579578158</v>
      </c>
      <c r="P182" s="56">
        <f t="shared" si="21"/>
        <v>37.369645834473651</v>
      </c>
      <c r="Q182" s="123">
        <v>27.662252899999995</v>
      </c>
      <c r="R182" s="11">
        <f t="shared" si="22"/>
        <v>7.4224394315763735</v>
      </c>
      <c r="S182" s="35">
        <f t="shared" si="23"/>
        <v>10.860225736664598</v>
      </c>
      <c r="AF182" s="34"/>
    </row>
    <row r="183" spans="7:32" ht="18.5" x14ac:dyDescent="0.45">
      <c r="G183" s="59">
        <v>2011</v>
      </c>
      <c r="H183" s="59">
        <v>6</v>
      </c>
      <c r="I183" s="46">
        <f t="shared" si="26"/>
        <v>29</v>
      </c>
      <c r="J183" s="46">
        <f t="shared" si="26"/>
        <v>180</v>
      </c>
      <c r="K183" s="124">
        <v>30.2</v>
      </c>
      <c r="L183" s="124">
        <v>22.4</v>
      </c>
      <c r="M183" s="54">
        <f t="shared" si="19"/>
        <v>26.299999999999997</v>
      </c>
      <c r="N183" s="36">
        <v>23</v>
      </c>
      <c r="O183" s="55">
        <f t="shared" si="20"/>
        <v>66.802812949441687</v>
      </c>
      <c r="P183" s="56">
        <f t="shared" si="21"/>
        <v>41.684955280451618</v>
      </c>
      <c r="Q183" s="123">
        <v>29.8512165</v>
      </c>
      <c r="R183" s="11">
        <f t="shared" si="22"/>
        <v>7.7209126684672498</v>
      </c>
      <c r="S183" s="35">
        <f t="shared" si="23"/>
        <v>11.974759394309112</v>
      </c>
      <c r="AF183" s="34"/>
    </row>
    <row r="184" spans="7:32" ht="18.5" x14ac:dyDescent="0.45">
      <c r="G184" s="59">
        <v>2011</v>
      </c>
      <c r="H184" s="60">
        <v>6</v>
      </c>
      <c r="I184" s="60">
        <f t="shared" si="26"/>
        <v>30</v>
      </c>
      <c r="J184" s="46">
        <f t="shared" si="26"/>
        <v>181</v>
      </c>
      <c r="K184" s="124">
        <v>28.4</v>
      </c>
      <c r="L184" s="124">
        <v>20.5</v>
      </c>
      <c r="M184" s="54">
        <f t="shared" si="19"/>
        <v>24.45</v>
      </c>
      <c r="N184" s="36">
        <v>20</v>
      </c>
      <c r="O184" s="55">
        <f t="shared" si="20"/>
        <v>69.38313745667412</v>
      </c>
      <c r="P184" s="56">
        <f t="shared" si="21"/>
        <v>43.850142872618036</v>
      </c>
      <c r="Q184" s="123">
        <v>31.202361400000001</v>
      </c>
      <c r="R184" s="49">
        <f t="shared" si="22"/>
        <v>7.7318281460647489</v>
      </c>
      <c r="S184" s="48">
        <f t="shared" si="23"/>
        <v>12.609209230599616</v>
      </c>
      <c r="AF184" s="34"/>
    </row>
    <row r="185" spans="7:32" ht="18.5" x14ac:dyDescent="0.45">
      <c r="G185" s="59">
        <v>2011</v>
      </c>
      <c r="H185" s="59">
        <v>7</v>
      </c>
      <c r="I185" s="46">
        <v>1</v>
      </c>
      <c r="J185" s="46">
        <f t="shared" si="26"/>
        <v>182</v>
      </c>
      <c r="K185" s="124">
        <v>32.700000000000003</v>
      </c>
      <c r="L185" s="124">
        <v>20.5</v>
      </c>
      <c r="M185" s="54">
        <f t="shared" si="19"/>
        <v>26.6</v>
      </c>
      <c r="N185" s="36">
        <v>20</v>
      </c>
      <c r="O185" s="55">
        <f t="shared" si="20"/>
        <v>55.912728390672164</v>
      </c>
      <c r="P185" s="56">
        <f t="shared" si="21"/>
        <v>54.570822909296041</v>
      </c>
      <c r="Q185" s="123">
        <v>31.247162299999996</v>
      </c>
      <c r="R185" s="11">
        <f t="shared" si="22"/>
        <v>8.136948545893798</v>
      </c>
      <c r="S185" s="35">
        <f t="shared" si="23"/>
        <v>16.04481956421893</v>
      </c>
      <c r="AF185" s="34"/>
    </row>
    <row r="186" spans="7:32" ht="18.5" x14ac:dyDescent="0.45">
      <c r="G186" s="59">
        <v>2011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24">
        <v>33.9</v>
      </c>
      <c r="L186" s="124">
        <v>22.9</v>
      </c>
      <c r="M186" s="54">
        <f t="shared" si="19"/>
        <v>28.4</v>
      </c>
      <c r="N186" s="36">
        <v>27.5</v>
      </c>
      <c r="O186" s="55">
        <f t="shared" si="20"/>
        <v>56.241956406232973</v>
      </c>
      <c r="P186" s="56">
        <f t="shared" si="21"/>
        <v>49.492921637485018</v>
      </c>
      <c r="Q186" s="123">
        <v>29.845354699999994</v>
      </c>
      <c r="R186" s="11">
        <f t="shared" si="22"/>
        <v>8.0869868455760994</v>
      </c>
      <c r="S186" s="35">
        <f t="shared" si="23"/>
        <v>13.827381136905421</v>
      </c>
      <c r="AF186" s="34"/>
    </row>
    <row r="187" spans="7:32" ht="18.5" x14ac:dyDescent="0.45">
      <c r="G187" s="59">
        <v>2011</v>
      </c>
      <c r="H187" s="59">
        <v>7</v>
      </c>
      <c r="I187" s="46">
        <f t="shared" si="27"/>
        <v>3</v>
      </c>
      <c r="J187" s="46">
        <f t="shared" si="26"/>
        <v>184</v>
      </c>
      <c r="K187" s="124">
        <v>33.200000000000003</v>
      </c>
      <c r="L187" s="124">
        <v>22.9</v>
      </c>
      <c r="M187" s="54">
        <f t="shared" si="19"/>
        <v>28.05</v>
      </c>
      <c r="N187" s="36">
        <v>25</v>
      </c>
      <c r="O187" s="55">
        <f t="shared" si="20"/>
        <v>59.184129432632069</v>
      </c>
      <c r="P187" s="56">
        <f t="shared" si="21"/>
        <v>48.76772265248885</v>
      </c>
      <c r="Q187" s="123">
        <v>30.3909208</v>
      </c>
      <c r="R187" s="11">
        <f t="shared" si="22"/>
        <v>8.1724301100582011</v>
      </c>
      <c r="S187" s="35">
        <f t="shared" si="23"/>
        <v>13.941319427857341</v>
      </c>
      <c r="AF187" s="34"/>
    </row>
    <row r="188" spans="7:32" ht="18.5" x14ac:dyDescent="0.45">
      <c r="G188" s="59">
        <v>2011</v>
      </c>
      <c r="H188" s="59">
        <v>7</v>
      </c>
      <c r="I188" s="46">
        <f t="shared" si="27"/>
        <v>4</v>
      </c>
      <c r="J188" s="46">
        <f t="shared" si="27"/>
        <v>185</v>
      </c>
      <c r="K188" s="124">
        <v>35.4</v>
      </c>
      <c r="L188" s="124">
        <v>24.8</v>
      </c>
      <c r="M188" s="54">
        <f t="shared" si="19"/>
        <v>30.1</v>
      </c>
      <c r="N188" s="36">
        <v>24</v>
      </c>
      <c r="O188" s="55">
        <f t="shared" si="20"/>
        <v>57.462089934765849</v>
      </c>
      <c r="P188" s="56">
        <f t="shared" si="21"/>
        <v>48.727852264681431</v>
      </c>
      <c r="Q188" s="123">
        <v>29.933281699999998</v>
      </c>
      <c r="R188" s="11">
        <f t="shared" si="22"/>
        <v>8.4092615944669493</v>
      </c>
      <c r="S188" s="35">
        <f t="shared" si="23"/>
        <v>14.419199376068189</v>
      </c>
      <c r="AF188" s="34"/>
    </row>
    <row r="189" spans="7:32" ht="18.5" x14ac:dyDescent="0.45">
      <c r="G189" s="59">
        <v>2011</v>
      </c>
      <c r="H189" s="59">
        <v>7</v>
      </c>
      <c r="I189" s="46">
        <f t="shared" si="27"/>
        <v>5</v>
      </c>
      <c r="J189" s="46">
        <f t="shared" si="27"/>
        <v>186</v>
      </c>
      <c r="K189" s="124">
        <v>35.6</v>
      </c>
      <c r="L189" s="124">
        <v>25.5</v>
      </c>
      <c r="M189" s="54">
        <f t="shared" si="19"/>
        <v>30.55</v>
      </c>
      <c r="N189" s="36">
        <v>22</v>
      </c>
      <c r="O189" s="55">
        <f t="shared" si="20"/>
        <v>57.52753144664004</v>
      </c>
      <c r="P189" s="56">
        <f t="shared" si="21"/>
        <v>46.482245408885163</v>
      </c>
      <c r="Q189" s="123">
        <v>29.252056799999998</v>
      </c>
      <c r="R189" s="11">
        <f t="shared" si="22"/>
        <v>8.2950861899321993</v>
      </c>
      <c r="S189" s="35">
        <f t="shared" si="23"/>
        <v>14.138415591718678</v>
      </c>
      <c r="AF189" s="34"/>
    </row>
    <row r="190" spans="7:32" ht="18.5" x14ac:dyDescent="0.45">
      <c r="G190" s="59">
        <v>2011</v>
      </c>
      <c r="H190" s="59">
        <v>7</v>
      </c>
      <c r="I190" s="46">
        <f t="shared" si="27"/>
        <v>6</v>
      </c>
      <c r="J190" s="46">
        <f t="shared" si="27"/>
        <v>187</v>
      </c>
      <c r="K190" s="124">
        <v>36.5</v>
      </c>
      <c r="L190" s="124">
        <v>25.9</v>
      </c>
      <c r="M190" s="54">
        <f t="shared" si="19"/>
        <v>31.2</v>
      </c>
      <c r="N190" s="36">
        <v>20.5</v>
      </c>
      <c r="O190" s="55">
        <f t="shared" si="20"/>
        <v>54.795191802084069</v>
      </c>
      <c r="P190" s="56">
        <f t="shared" si="21"/>
        <v>46.466322648167292</v>
      </c>
      <c r="Q190" s="123">
        <v>28.544035099999999</v>
      </c>
      <c r="R190" s="11">
        <f t="shared" si="22"/>
        <v>8.2031275272134998</v>
      </c>
      <c r="S190" s="35">
        <f t="shared" si="23"/>
        <v>14.449244554415852</v>
      </c>
      <c r="AF190" s="34"/>
    </row>
    <row r="191" spans="7:32" ht="18.5" x14ac:dyDescent="0.45">
      <c r="G191" s="59">
        <v>2011</v>
      </c>
      <c r="H191" s="59">
        <v>7</v>
      </c>
      <c r="I191" s="46">
        <f t="shared" si="27"/>
        <v>7</v>
      </c>
      <c r="J191" s="46">
        <f t="shared" si="27"/>
        <v>188</v>
      </c>
      <c r="K191" s="124">
        <v>36.5</v>
      </c>
      <c r="L191" s="124">
        <v>28</v>
      </c>
      <c r="M191" s="54">
        <f t="shared" si="19"/>
        <v>32.25</v>
      </c>
      <c r="N191" s="36">
        <v>17</v>
      </c>
      <c r="O191" s="55">
        <f t="shared" si="20"/>
        <v>63.231868981107745</v>
      </c>
      <c r="P191" s="56">
        <f t="shared" si="21"/>
        <v>42.997670907153271</v>
      </c>
      <c r="Q191" s="123">
        <v>29.496158900000001</v>
      </c>
      <c r="R191" s="11">
        <f t="shared" si="22"/>
        <v>8.658398346022425</v>
      </c>
      <c r="S191" s="35">
        <f t="shared" si="23"/>
        <v>14.037397115376955</v>
      </c>
      <c r="AF191" s="34"/>
    </row>
    <row r="192" spans="7:32" ht="18.5" x14ac:dyDescent="0.45">
      <c r="G192" s="59">
        <v>2011</v>
      </c>
      <c r="H192" s="59">
        <v>7</v>
      </c>
      <c r="I192" s="46">
        <f t="shared" si="27"/>
        <v>8</v>
      </c>
      <c r="J192" s="46">
        <f t="shared" si="27"/>
        <v>189</v>
      </c>
      <c r="K192" s="124">
        <v>34</v>
      </c>
      <c r="L192" s="124">
        <v>26.2</v>
      </c>
      <c r="M192" s="54">
        <f t="shared" si="19"/>
        <v>30.1</v>
      </c>
      <c r="N192" s="36">
        <v>18.5</v>
      </c>
      <c r="O192" s="55">
        <f t="shared" si="20"/>
        <v>68.182064519139104</v>
      </c>
      <c r="P192" s="56">
        <f t="shared" si="21"/>
        <v>42.54560825994281</v>
      </c>
      <c r="Q192" s="123">
        <v>30.467542899999998</v>
      </c>
      <c r="R192" s="11">
        <f t="shared" si="22"/>
        <v>8.5593534632971497</v>
      </c>
      <c r="S192" s="35">
        <f t="shared" si="23"/>
        <v>13.390632992829563</v>
      </c>
      <c r="AF192" s="34"/>
    </row>
    <row r="193" spans="7:32" ht="18.5" x14ac:dyDescent="0.45">
      <c r="G193" s="59">
        <v>2011</v>
      </c>
      <c r="H193" s="59">
        <v>7</v>
      </c>
      <c r="I193" s="46">
        <f t="shared" si="27"/>
        <v>9</v>
      </c>
      <c r="J193" s="46">
        <f t="shared" si="27"/>
        <v>190</v>
      </c>
      <c r="K193" s="124">
        <v>37</v>
      </c>
      <c r="L193" s="124">
        <v>26.9</v>
      </c>
      <c r="M193" s="54">
        <f t="shared" si="19"/>
        <v>31.95</v>
      </c>
      <c r="N193" s="36">
        <v>21.5</v>
      </c>
      <c r="O193" s="55">
        <f t="shared" si="20"/>
        <v>59.250129577098804</v>
      </c>
      <c r="P193" s="56">
        <f t="shared" si="21"/>
        <v>47.874104698295845</v>
      </c>
      <c r="Q193" s="123">
        <v>30.127977199999997</v>
      </c>
      <c r="R193" s="11">
        <f t="shared" si="22"/>
        <v>8.7908541673304974</v>
      </c>
      <c r="S193" s="35">
        <f t="shared" si="23"/>
        <v>14.83177948758579</v>
      </c>
      <c r="AF193" s="34"/>
    </row>
    <row r="194" spans="7:32" ht="18.5" x14ac:dyDescent="0.45">
      <c r="G194" s="59">
        <v>2011</v>
      </c>
      <c r="H194" s="59">
        <v>7</v>
      </c>
      <c r="I194" s="46">
        <f t="shared" si="27"/>
        <v>10</v>
      </c>
      <c r="J194" s="46">
        <f t="shared" si="27"/>
        <v>191</v>
      </c>
      <c r="K194" s="124">
        <v>36.5</v>
      </c>
      <c r="L194" s="124">
        <v>27.7</v>
      </c>
      <c r="M194" s="54">
        <f t="shared" si="19"/>
        <v>32.1</v>
      </c>
      <c r="N194" s="36">
        <v>25.5</v>
      </c>
      <c r="O194" s="55">
        <f t="shared" si="20"/>
        <v>61.570428507883861</v>
      </c>
      <c r="P194" s="56">
        <f t="shared" si="21"/>
        <v>43.345581669550242</v>
      </c>
      <c r="Q194" s="123">
        <v>29.223585199999999</v>
      </c>
      <c r="R194" s="11">
        <f t="shared" si="22"/>
        <v>8.5526767271801987</v>
      </c>
      <c r="S194" s="35">
        <f t="shared" si="23"/>
        <v>12.959125027844747</v>
      </c>
      <c r="AF194" s="34"/>
    </row>
    <row r="195" spans="7:32" ht="18.5" x14ac:dyDescent="0.45">
      <c r="G195" s="59">
        <v>2011</v>
      </c>
      <c r="H195" s="59">
        <v>7</v>
      </c>
      <c r="I195" s="46">
        <f t="shared" si="27"/>
        <v>11</v>
      </c>
      <c r="J195" s="46">
        <f t="shared" si="27"/>
        <v>192</v>
      </c>
      <c r="K195" s="124">
        <v>36.700000000000003</v>
      </c>
      <c r="L195" s="124">
        <v>25.9</v>
      </c>
      <c r="M195" s="54">
        <f t="shared" si="19"/>
        <v>31.3</v>
      </c>
      <c r="N195" s="36">
        <v>21.5</v>
      </c>
      <c r="O195" s="55">
        <f t="shared" si="20"/>
        <v>0</v>
      </c>
      <c r="P195" s="56">
        <f t="shared" si="21"/>
        <v>0</v>
      </c>
      <c r="Q195" s="123">
        <v>0</v>
      </c>
      <c r="R195" s="11">
        <f t="shared" si="22"/>
        <v>0</v>
      </c>
      <c r="S195" s="35">
        <f t="shared" si="23"/>
        <v>0.6163246204875038</v>
      </c>
      <c r="AF195" s="34"/>
    </row>
    <row r="196" spans="7:32" ht="18.5" x14ac:dyDescent="0.45">
      <c r="G196" s="59">
        <v>2011</v>
      </c>
      <c r="H196" s="59">
        <v>7</v>
      </c>
      <c r="I196" s="46">
        <f t="shared" si="27"/>
        <v>12</v>
      </c>
      <c r="J196" s="46">
        <f t="shared" si="27"/>
        <v>193</v>
      </c>
      <c r="K196" s="124">
        <v>34.5</v>
      </c>
      <c r="L196" s="124">
        <v>27.6</v>
      </c>
      <c r="M196" s="54">
        <f t="shared" si="19"/>
        <v>31.05</v>
      </c>
      <c r="N196" s="36">
        <v>23.5</v>
      </c>
      <c r="O196" s="55">
        <f t="shared" si="20"/>
        <v>60.974091077763596</v>
      </c>
      <c r="P196" s="56">
        <f t="shared" si="21"/>
        <v>33.657698274925501</v>
      </c>
      <c r="Q196" s="123">
        <v>25.626533499999997</v>
      </c>
      <c r="R196" s="11">
        <f t="shared" si="22"/>
        <v>7.3421363870508731</v>
      </c>
      <c r="S196" s="35">
        <f t="shared" si="23"/>
        <v>10.300801560546301</v>
      </c>
      <c r="AF196" s="34"/>
    </row>
    <row r="197" spans="7:32" ht="18.5" x14ac:dyDescent="0.45">
      <c r="G197" s="59">
        <v>2011</v>
      </c>
      <c r="H197" s="59">
        <v>7</v>
      </c>
      <c r="I197" s="46">
        <f t="shared" si="27"/>
        <v>13</v>
      </c>
      <c r="J197" s="46">
        <f t="shared" si="27"/>
        <v>194</v>
      </c>
      <c r="K197" s="124">
        <v>36.1</v>
      </c>
      <c r="L197" s="124">
        <v>27.6</v>
      </c>
      <c r="M197" s="54">
        <f t="shared" ref="M197:M260" si="28">(K197+L197)/2</f>
        <v>31.85</v>
      </c>
      <c r="N197" s="36">
        <v>25</v>
      </c>
      <c r="O197" s="55">
        <f t="shared" ref="O197:O260" si="29">((Q197)/(0.16*(K197-(L197))^0.5))</f>
        <v>59.858760635386801</v>
      </c>
      <c r="P197" s="56">
        <f t="shared" ref="P197:P260" si="30">0.16*((K197-L197)^1/2)*O197</f>
        <v>40.703957232063026</v>
      </c>
      <c r="Q197" s="123">
        <v>27.922684299999997</v>
      </c>
      <c r="R197" s="11">
        <f t="shared" ref="R197:R260" si="31">0.0023*0.408*O197*(K197-L197)^0.5*(M197+17.8)</f>
        <v>8.1310088807781753</v>
      </c>
      <c r="S197" s="35">
        <f t="shared" ref="S197:S260" si="32">0.31*(IF(N197&gt;50,1,(1+(50-N197)/70)))*(P197+2.09)*((M197/(M197+15)))</f>
        <v>12.23966549456428</v>
      </c>
      <c r="AF197" s="34"/>
    </row>
    <row r="198" spans="7:32" ht="18.5" x14ac:dyDescent="0.45">
      <c r="G198" s="59">
        <v>2011</v>
      </c>
      <c r="H198" s="59">
        <v>7</v>
      </c>
      <c r="I198" s="46">
        <f t="shared" si="27"/>
        <v>14</v>
      </c>
      <c r="J198" s="46">
        <f t="shared" si="27"/>
        <v>195</v>
      </c>
      <c r="K198" s="124">
        <v>36.700000000000003</v>
      </c>
      <c r="L198" s="124">
        <v>28.6</v>
      </c>
      <c r="M198" s="54">
        <f t="shared" si="28"/>
        <v>32.650000000000006</v>
      </c>
      <c r="N198" s="36">
        <v>25</v>
      </c>
      <c r="O198" s="55">
        <f t="shared" si="29"/>
        <v>62.390134696825271</v>
      </c>
      <c r="P198" s="56">
        <f t="shared" si="30"/>
        <v>40.428807283542781</v>
      </c>
      <c r="Q198" s="123">
        <v>28.410469799999998</v>
      </c>
      <c r="R198" s="11">
        <f t="shared" si="31"/>
        <v>8.4063526012696492</v>
      </c>
      <c r="S198" s="35">
        <f t="shared" si="32"/>
        <v>12.257124944516844</v>
      </c>
      <c r="AF198" s="34"/>
    </row>
    <row r="199" spans="7:32" ht="18.5" x14ac:dyDescent="0.45">
      <c r="G199" s="59">
        <v>2011</v>
      </c>
      <c r="H199" s="59">
        <v>7</v>
      </c>
      <c r="I199" s="46">
        <f t="shared" si="27"/>
        <v>15</v>
      </c>
      <c r="J199" s="46">
        <f t="shared" si="27"/>
        <v>196</v>
      </c>
      <c r="K199" s="124">
        <v>36.5</v>
      </c>
      <c r="L199" s="124">
        <v>28.6</v>
      </c>
      <c r="M199" s="54">
        <f t="shared" si="28"/>
        <v>32.549999999999997</v>
      </c>
      <c r="N199" s="36">
        <v>21.5</v>
      </c>
      <c r="O199" s="55">
        <f t="shared" si="29"/>
        <v>0</v>
      </c>
      <c r="P199" s="56">
        <f t="shared" si="30"/>
        <v>0</v>
      </c>
      <c r="Q199" s="123">
        <v>0</v>
      </c>
      <c r="R199" s="11">
        <f t="shared" si="31"/>
        <v>0</v>
      </c>
      <c r="S199" s="35">
        <f t="shared" si="32"/>
        <v>0.62408916403785475</v>
      </c>
      <c r="AF199" s="34"/>
    </row>
    <row r="200" spans="7:32" ht="18.5" x14ac:dyDescent="0.45">
      <c r="G200" s="59">
        <v>2011</v>
      </c>
      <c r="H200" s="59">
        <v>7</v>
      </c>
      <c r="I200" s="46">
        <f t="shared" si="27"/>
        <v>16</v>
      </c>
      <c r="J200" s="46">
        <f t="shared" si="27"/>
        <v>197</v>
      </c>
      <c r="K200" s="124">
        <v>34.9</v>
      </c>
      <c r="L200" s="124">
        <v>24.9</v>
      </c>
      <c r="M200" s="54">
        <f t="shared" si="28"/>
        <v>29.9</v>
      </c>
      <c r="N200" s="36">
        <v>17.5</v>
      </c>
      <c r="O200" s="55">
        <f t="shared" si="29"/>
        <v>58.427652227465039</v>
      </c>
      <c r="P200" s="56">
        <f t="shared" si="30"/>
        <v>46.742121781972031</v>
      </c>
      <c r="Q200" s="123">
        <v>29.562313499999995</v>
      </c>
      <c r="R200" s="11">
        <f t="shared" si="31"/>
        <v>8.2703676059167481</v>
      </c>
      <c r="S200" s="35">
        <f t="shared" si="32"/>
        <v>14.761074139899021</v>
      </c>
      <c r="AF200" s="34"/>
    </row>
    <row r="201" spans="7:32" ht="18.5" x14ac:dyDescent="0.45">
      <c r="G201" s="59">
        <v>2011</v>
      </c>
      <c r="H201" s="59">
        <v>7</v>
      </c>
      <c r="I201" s="46">
        <f t="shared" si="27"/>
        <v>17</v>
      </c>
      <c r="J201" s="46">
        <f t="shared" si="27"/>
        <v>198</v>
      </c>
      <c r="K201" s="124">
        <v>35.1</v>
      </c>
      <c r="L201" s="124">
        <v>24.3</v>
      </c>
      <c r="M201" s="54">
        <f t="shared" si="28"/>
        <v>29.700000000000003</v>
      </c>
      <c r="N201" s="36">
        <v>20.5</v>
      </c>
      <c r="O201" s="55">
        <f t="shared" si="29"/>
        <v>42.63335076617949</v>
      </c>
      <c r="P201" s="56">
        <f t="shared" si="30"/>
        <v>36.835215061979085</v>
      </c>
      <c r="Q201" s="123">
        <v>22.417197999999999</v>
      </c>
      <c r="R201" s="11">
        <f t="shared" si="31"/>
        <v>6.2451511478249984</v>
      </c>
      <c r="S201" s="35">
        <f t="shared" si="32"/>
        <v>11.396373691283582</v>
      </c>
      <c r="AF201" s="34"/>
    </row>
    <row r="202" spans="7:32" ht="18.5" x14ac:dyDescent="0.45">
      <c r="G202" s="59">
        <v>2011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24">
        <v>35.4</v>
      </c>
      <c r="L202" s="124">
        <v>25.8</v>
      </c>
      <c r="M202" s="54">
        <f t="shared" si="28"/>
        <v>30.6</v>
      </c>
      <c r="N202" s="36">
        <v>22.5</v>
      </c>
      <c r="O202" s="55">
        <f t="shared" si="29"/>
        <v>37.057352574351526</v>
      </c>
      <c r="P202" s="56">
        <f t="shared" si="30"/>
        <v>28.460046777101965</v>
      </c>
      <c r="Q202" s="123">
        <v>18.370881199999999</v>
      </c>
      <c r="R202" s="11">
        <f t="shared" si="31"/>
        <v>5.2148685627192002</v>
      </c>
      <c r="S202" s="35">
        <f t="shared" si="32"/>
        <v>8.8519047661152719</v>
      </c>
      <c r="AF202" s="34"/>
    </row>
    <row r="203" spans="7:32" ht="18.5" x14ac:dyDescent="0.45">
      <c r="G203" s="59">
        <v>2011</v>
      </c>
      <c r="H203" s="59">
        <v>7</v>
      </c>
      <c r="I203" s="46">
        <f t="shared" si="33"/>
        <v>19</v>
      </c>
      <c r="J203" s="46">
        <f t="shared" si="33"/>
        <v>200</v>
      </c>
      <c r="K203" s="124">
        <v>35.5</v>
      </c>
      <c r="L203" s="124">
        <v>26.6</v>
      </c>
      <c r="M203" s="54">
        <f t="shared" si="28"/>
        <v>31.05</v>
      </c>
      <c r="N203" s="36">
        <v>27.5</v>
      </c>
      <c r="O203" s="55">
        <f t="shared" si="29"/>
        <v>45.881698252336847</v>
      </c>
      <c r="P203" s="56">
        <f t="shared" si="30"/>
        <v>32.667769155663827</v>
      </c>
      <c r="Q203" s="123">
        <v>21.900522199999997</v>
      </c>
      <c r="R203" s="11">
        <f t="shared" si="31"/>
        <v>6.2746145880415494</v>
      </c>
      <c r="S203" s="35">
        <f t="shared" si="32"/>
        <v>9.6003982932295333</v>
      </c>
      <c r="AF203" s="34"/>
    </row>
    <row r="204" spans="7:32" ht="18.5" x14ac:dyDescent="0.45">
      <c r="G204" s="59">
        <v>2011</v>
      </c>
      <c r="H204" s="59">
        <v>7</v>
      </c>
      <c r="I204" s="46">
        <f t="shared" si="33"/>
        <v>20</v>
      </c>
      <c r="J204" s="46">
        <f t="shared" si="33"/>
        <v>201</v>
      </c>
      <c r="K204" s="124">
        <v>33.799999999999997</v>
      </c>
      <c r="L204" s="124">
        <v>22.7</v>
      </c>
      <c r="M204" s="54">
        <f t="shared" si="28"/>
        <v>28.25</v>
      </c>
      <c r="N204" s="36">
        <v>26</v>
      </c>
      <c r="O204" s="55">
        <f t="shared" si="29"/>
        <v>51.150421732868061</v>
      </c>
      <c r="P204" s="56">
        <f t="shared" si="30"/>
        <v>45.421574498786832</v>
      </c>
      <c r="Q204" s="123">
        <v>27.2665814</v>
      </c>
      <c r="R204" s="11">
        <f t="shared" si="31"/>
        <v>7.3642469209015502</v>
      </c>
      <c r="S204" s="35">
        <f t="shared" si="32"/>
        <v>12.918832596291928</v>
      </c>
      <c r="AF204" s="34"/>
    </row>
    <row r="205" spans="7:32" ht="18.5" x14ac:dyDescent="0.45">
      <c r="G205" s="59">
        <v>2011</v>
      </c>
      <c r="H205" s="59">
        <v>7</v>
      </c>
      <c r="I205" s="46">
        <f t="shared" si="33"/>
        <v>21</v>
      </c>
      <c r="J205" s="46">
        <f t="shared" si="33"/>
        <v>202</v>
      </c>
      <c r="K205" s="124">
        <v>34.5</v>
      </c>
      <c r="L205" s="124">
        <v>22.1</v>
      </c>
      <c r="M205" s="54">
        <f t="shared" si="28"/>
        <v>28.3</v>
      </c>
      <c r="N205" s="36">
        <v>25.5</v>
      </c>
      <c r="O205" s="55">
        <f t="shared" si="29"/>
        <v>47.389458067912251</v>
      </c>
      <c r="P205" s="56">
        <f t="shared" si="30"/>
        <v>47.010342403368945</v>
      </c>
      <c r="Q205" s="123">
        <v>26.7000803</v>
      </c>
      <c r="R205" s="11">
        <f t="shared" si="31"/>
        <v>7.2190742612329482</v>
      </c>
      <c r="S205" s="35">
        <f t="shared" si="32"/>
        <v>13.430077604420795</v>
      </c>
      <c r="AF205" s="34"/>
    </row>
    <row r="206" spans="7:32" ht="18.5" x14ac:dyDescent="0.45">
      <c r="G206" s="59">
        <v>2011</v>
      </c>
      <c r="H206" s="59">
        <v>7</v>
      </c>
      <c r="I206" s="46">
        <f t="shared" si="33"/>
        <v>22</v>
      </c>
      <c r="J206" s="46">
        <f t="shared" si="33"/>
        <v>203</v>
      </c>
      <c r="K206" s="124">
        <v>35.9</v>
      </c>
      <c r="L206" s="124">
        <v>27.5</v>
      </c>
      <c r="M206" s="54">
        <f t="shared" si="28"/>
        <v>31.7</v>
      </c>
      <c r="N206" s="36">
        <v>23.5</v>
      </c>
      <c r="O206" s="55">
        <f t="shared" si="29"/>
        <v>44.665035892479914</v>
      </c>
      <c r="P206" s="56">
        <f t="shared" si="30"/>
        <v>30.0149041197465</v>
      </c>
      <c r="Q206" s="123">
        <v>20.712251599999998</v>
      </c>
      <c r="R206" s="11">
        <f t="shared" si="31"/>
        <v>6.0131291038829993</v>
      </c>
      <c r="S206" s="35">
        <f t="shared" si="32"/>
        <v>9.3133243052090116</v>
      </c>
      <c r="AF206" s="34"/>
    </row>
    <row r="207" spans="7:32" ht="18.5" x14ac:dyDescent="0.45">
      <c r="G207" s="59">
        <v>2011</v>
      </c>
      <c r="H207" s="59">
        <v>7</v>
      </c>
      <c r="I207" s="46">
        <f t="shared" si="33"/>
        <v>23</v>
      </c>
      <c r="J207" s="46">
        <f t="shared" si="33"/>
        <v>204</v>
      </c>
      <c r="K207" s="124">
        <v>35.299999999999997</v>
      </c>
      <c r="L207" s="124">
        <v>24.8</v>
      </c>
      <c r="M207" s="54">
        <f t="shared" si="28"/>
        <v>30.049999999999997</v>
      </c>
      <c r="N207" s="36">
        <v>21.5</v>
      </c>
      <c r="O207" s="55">
        <f t="shared" si="29"/>
        <v>55.223480679904924</v>
      </c>
      <c r="P207" s="56">
        <f t="shared" si="30"/>
        <v>46.387723771120122</v>
      </c>
      <c r="Q207" s="123">
        <v>28.631124699999997</v>
      </c>
      <c r="R207" s="11">
        <f t="shared" si="31"/>
        <v>8.0350459935891738</v>
      </c>
      <c r="S207" s="35">
        <f t="shared" si="32"/>
        <v>14.105607174663749</v>
      </c>
      <c r="AF207" s="34"/>
    </row>
    <row r="208" spans="7:32" ht="18.5" x14ac:dyDescent="0.45">
      <c r="G208" s="59">
        <v>2011</v>
      </c>
      <c r="H208" s="59">
        <v>7</v>
      </c>
      <c r="I208" s="46">
        <f t="shared" si="33"/>
        <v>24</v>
      </c>
      <c r="J208" s="46">
        <f t="shared" si="33"/>
        <v>205</v>
      </c>
      <c r="K208" s="124">
        <v>37.200000000000003</v>
      </c>
      <c r="L208" s="124">
        <v>24</v>
      </c>
      <c r="M208" s="54">
        <f t="shared" si="28"/>
        <v>30.6</v>
      </c>
      <c r="N208" s="36">
        <v>18.5</v>
      </c>
      <c r="O208" s="55">
        <f t="shared" si="29"/>
        <v>14.347080802129707</v>
      </c>
      <c r="P208" s="56">
        <f t="shared" si="30"/>
        <v>15.150517327048973</v>
      </c>
      <c r="Q208" s="123">
        <v>8.3400853000000001</v>
      </c>
      <c r="R208" s="11">
        <f t="shared" si="31"/>
        <v>2.3674666537697999</v>
      </c>
      <c r="S208" s="35">
        <f t="shared" si="32"/>
        <v>5.2003978876833443</v>
      </c>
      <c r="AF208" s="34"/>
    </row>
    <row r="209" spans="7:32" ht="18.5" x14ac:dyDescent="0.45">
      <c r="G209" s="59">
        <v>2011</v>
      </c>
      <c r="H209" s="59">
        <v>7</v>
      </c>
      <c r="I209" s="46">
        <f t="shared" si="33"/>
        <v>25</v>
      </c>
      <c r="J209" s="46">
        <f t="shared" si="33"/>
        <v>206</v>
      </c>
      <c r="K209" s="124">
        <v>36.5</v>
      </c>
      <c r="L209" s="124">
        <v>27.6</v>
      </c>
      <c r="M209" s="54">
        <f t="shared" si="28"/>
        <v>32.049999999999997</v>
      </c>
      <c r="N209" s="36">
        <v>19</v>
      </c>
      <c r="O209" s="55">
        <f t="shared" si="29"/>
        <v>58.076233661352774</v>
      </c>
      <c r="P209" s="56">
        <f t="shared" si="30"/>
        <v>41.350278366883167</v>
      </c>
      <c r="Q209" s="123">
        <v>27.721289599999999</v>
      </c>
      <c r="R209" s="11">
        <f t="shared" si="31"/>
        <v>8.1048803706743993</v>
      </c>
      <c r="S209" s="35">
        <f t="shared" si="32"/>
        <v>13.235673131055391</v>
      </c>
      <c r="AF209" s="34"/>
    </row>
    <row r="210" spans="7:32" ht="18.5" x14ac:dyDescent="0.45">
      <c r="G210" s="59">
        <v>2011</v>
      </c>
      <c r="H210" s="59">
        <v>7</v>
      </c>
      <c r="I210" s="46">
        <f t="shared" si="33"/>
        <v>26</v>
      </c>
      <c r="J210" s="46">
        <f t="shared" si="33"/>
        <v>207</v>
      </c>
      <c r="K210" s="124">
        <v>37.200000000000003</v>
      </c>
      <c r="L210" s="124">
        <v>27.9</v>
      </c>
      <c r="M210" s="54">
        <f t="shared" si="28"/>
        <v>32.549999999999997</v>
      </c>
      <c r="N210" s="36">
        <v>24</v>
      </c>
      <c r="O210" s="55">
        <f t="shared" si="29"/>
        <v>58.096426142830914</v>
      </c>
      <c r="P210" s="56">
        <f t="shared" si="30"/>
        <v>43.22374105026622</v>
      </c>
      <c r="Q210" s="123">
        <v>28.347246099999996</v>
      </c>
      <c r="R210" s="11">
        <f t="shared" si="31"/>
        <v>8.3710197282567709</v>
      </c>
      <c r="S210" s="35">
        <f t="shared" si="32"/>
        <v>13.187585155625742</v>
      </c>
      <c r="AF210" s="34"/>
    </row>
    <row r="211" spans="7:32" ht="18.5" x14ac:dyDescent="0.45">
      <c r="G211" s="59">
        <v>2011</v>
      </c>
      <c r="H211" s="59">
        <v>7</v>
      </c>
      <c r="I211" s="46">
        <f t="shared" si="33"/>
        <v>27</v>
      </c>
      <c r="J211" s="46">
        <f t="shared" si="33"/>
        <v>208</v>
      </c>
      <c r="K211" s="124">
        <v>37.299999999999997</v>
      </c>
      <c r="L211" s="124">
        <v>28.7</v>
      </c>
      <c r="M211" s="54">
        <f t="shared" si="28"/>
        <v>33</v>
      </c>
      <c r="N211" s="36">
        <v>25</v>
      </c>
      <c r="O211" s="55">
        <f t="shared" si="29"/>
        <v>61.841429614514311</v>
      </c>
      <c r="P211" s="56">
        <f t="shared" si="30"/>
        <v>42.546903574785837</v>
      </c>
      <c r="Q211" s="123">
        <v>29.016747399999996</v>
      </c>
      <c r="R211" s="11">
        <f t="shared" si="31"/>
        <v>8.6453077538507994</v>
      </c>
      <c r="S211" s="35">
        <f t="shared" si="32"/>
        <v>12.910825815224884</v>
      </c>
      <c r="AF211" s="34"/>
    </row>
    <row r="212" spans="7:32" ht="18.5" x14ac:dyDescent="0.45">
      <c r="G212" s="59">
        <v>2011</v>
      </c>
      <c r="H212" s="59">
        <v>7</v>
      </c>
      <c r="I212" s="46">
        <f t="shared" si="33"/>
        <v>28</v>
      </c>
      <c r="J212" s="46">
        <f t="shared" si="33"/>
        <v>209</v>
      </c>
      <c r="K212" s="124">
        <v>36.5</v>
      </c>
      <c r="L212" s="124">
        <v>31.2</v>
      </c>
      <c r="M212" s="54">
        <f t="shared" si="28"/>
        <v>33.85</v>
      </c>
      <c r="N212" s="36">
        <v>18</v>
      </c>
      <c r="O212" s="55">
        <f t="shared" si="29"/>
        <v>67.962028517789705</v>
      </c>
      <c r="P212" s="56">
        <f t="shared" si="30"/>
        <v>28.815900091542836</v>
      </c>
      <c r="Q212" s="123">
        <v>25.033654299999998</v>
      </c>
      <c r="R212" s="11">
        <f t="shared" si="31"/>
        <v>7.5833760545496744</v>
      </c>
      <c r="S212" s="35">
        <f t="shared" si="32"/>
        <v>9.6738495061505141</v>
      </c>
      <c r="AF212" s="34"/>
    </row>
    <row r="213" spans="7:32" ht="18.5" x14ac:dyDescent="0.45">
      <c r="G213" s="59">
        <v>2011</v>
      </c>
      <c r="H213" s="59">
        <v>7</v>
      </c>
      <c r="I213" s="46">
        <f t="shared" si="33"/>
        <v>29</v>
      </c>
      <c r="J213" s="46">
        <f t="shared" si="33"/>
        <v>210</v>
      </c>
      <c r="K213" s="124">
        <v>36.5</v>
      </c>
      <c r="L213" s="124">
        <v>33.299999999999997</v>
      </c>
      <c r="M213" s="54">
        <f t="shared" si="28"/>
        <v>34.9</v>
      </c>
      <c r="N213" s="36">
        <v>23</v>
      </c>
      <c r="O213" s="55">
        <f t="shared" si="29"/>
        <v>70.054282372555747</v>
      </c>
      <c r="P213" s="56">
        <f t="shared" si="30"/>
        <v>17.933896287374289</v>
      </c>
      <c r="Q213" s="123">
        <v>20.050705599999997</v>
      </c>
      <c r="R213" s="11">
        <f t="shared" si="31"/>
        <v>6.1973823657287985</v>
      </c>
      <c r="S213" s="35">
        <f t="shared" si="32"/>
        <v>6.0160142546552926</v>
      </c>
      <c r="AF213" s="34"/>
    </row>
    <row r="214" spans="7:32" ht="18.5" x14ac:dyDescent="0.45">
      <c r="G214" s="59">
        <v>2011</v>
      </c>
      <c r="H214" s="59">
        <v>7</v>
      </c>
      <c r="I214" s="46">
        <f t="shared" si="33"/>
        <v>30</v>
      </c>
      <c r="J214" s="46">
        <f t="shared" si="33"/>
        <v>211</v>
      </c>
      <c r="K214" s="124">
        <v>36.5</v>
      </c>
      <c r="L214" s="124">
        <v>33.299999999999997</v>
      </c>
      <c r="M214" s="54">
        <f t="shared" si="28"/>
        <v>34.9</v>
      </c>
      <c r="N214" s="36">
        <v>19.5</v>
      </c>
      <c r="O214" s="55">
        <f t="shared" si="29"/>
        <v>87.547372679334529</v>
      </c>
      <c r="P214" s="56">
        <f t="shared" si="30"/>
        <v>22.412127405909658</v>
      </c>
      <c r="Q214" s="123">
        <v>25.057520199999999</v>
      </c>
      <c r="R214" s="11">
        <f t="shared" si="31"/>
        <v>7.7449161597771008</v>
      </c>
      <c r="S214" s="35">
        <f t="shared" si="32"/>
        <v>7.6270815627414619</v>
      </c>
      <c r="AF214" s="34"/>
    </row>
    <row r="215" spans="7:32" ht="18.5" x14ac:dyDescent="0.45">
      <c r="G215" s="59">
        <v>2011</v>
      </c>
      <c r="H215" s="60">
        <v>7</v>
      </c>
      <c r="I215" s="60">
        <f t="shared" si="33"/>
        <v>31</v>
      </c>
      <c r="J215" s="46">
        <f t="shared" si="33"/>
        <v>212</v>
      </c>
      <c r="K215" s="124">
        <v>36.5</v>
      </c>
      <c r="L215" s="124">
        <v>31.5</v>
      </c>
      <c r="M215" s="54">
        <f t="shared" si="28"/>
        <v>34</v>
      </c>
      <c r="N215" s="36">
        <v>19</v>
      </c>
      <c r="O215" s="55">
        <f t="shared" si="29"/>
        <v>75.826212219890309</v>
      </c>
      <c r="P215" s="56">
        <f t="shared" si="30"/>
        <v>30.330484887956125</v>
      </c>
      <c r="Q215" s="123">
        <v>27.128410399999996</v>
      </c>
      <c r="R215" s="49">
        <f t="shared" si="31"/>
        <v>8.2418009783927975</v>
      </c>
      <c r="S215" s="48">
        <f t="shared" si="32"/>
        <v>10.062070840415396</v>
      </c>
      <c r="AF215" s="34"/>
    </row>
    <row r="216" spans="7:32" ht="18.5" x14ac:dyDescent="0.45">
      <c r="G216" s="59">
        <v>2011</v>
      </c>
      <c r="H216" s="59">
        <v>8</v>
      </c>
      <c r="I216" s="46">
        <v>1</v>
      </c>
      <c r="J216" s="46">
        <f t="shared" si="33"/>
        <v>213</v>
      </c>
      <c r="K216" s="124">
        <v>37.200000000000003</v>
      </c>
      <c r="L216" s="124">
        <v>31.3</v>
      </c>
      <c r="M216" s="54">
        <f t="shared" si="28"/>
        <v>34.25</v>
      </c>
      <c r="N216" s="36">
        <v>20.5</v>
      </c>
      <c r="O216" s="55">
        <f t="shared" si="29"/>
        <v>68.546418438175948</v>
      </c>
      <c r="P216" s="56">
        <f t="shared" si="30"/>
        <v>32.353909502819064</v>
      </c>
      <c r="Q216" s="123">
        <v>26.639787499999997</v>
      </c>
      <c r="R216" s="11">
        <f t="shared" si="31"/>
        <v>8.1324145094343709</v>
      </c>
      <c r="S216" s="35">
        <f t="shared" si="32"/>
        <v>10.554885224088485</v>
      </c>
      <c r="AF216" s="34"/>
    </row>
    <row r="217" spans="7:32" ht="18.5" x14ac:dyDescent="0.45">
      <c r="G217" s="59">
        <v>2011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24">
        <v>38.200000000000003</v>
      </c>
      <c r="L217" s="124">
        <v>32.1</v>
      </c>
      <c r="M217" s="54">
        <f t="shared" si="28"/>
        <v>35.150000000000006</v>
      </c>
      <c r="N217" s="36">
        <v>16</v>
      </c>
      <c r="O217" s="55">
        <f t="shared" si="29"/>
        <v>66.154606185482521</v>
      </c>
      <c r="P217" s="56">
        <f t="shared" si="30"/>
        <v>32.283447818515477</v>
      </c>
      <c r="Q217" s="123">
        <v>26.142371899999997</v>
      </c>
      <c r="R217" s="11">
        <f t="shared" si="31"/>
        <v>8.1185593426958231</v>
      </c>
      <c r="S217" s="35">
        <f t="shared" si="32"/>
        <v>11.09620524485492</v>
      </c>
      <c r="AF217" s="34"/>
    </row>
    <row r="218" spans="7:32" ht="18.5" x14ac:dyDescent="0.45">
      <c r="G218" s="59">
        <v>2011</v>
      </c>
      <c r="H218" s="59">
        <v>8</v>
      </c>
      <c r="I218" s="46">
        <f t="shared" si="34"/>
        <v>3</v>
      </c>
      <c r="J218" s="46">
        <f t="shared" si="34"/>
        <v>215</v>
      </c>
      <c r="K218" s="124">
        <v>36.299999999999997</v>
      </c>
      <c r="L218" s="124">
        <v>29.7</v>
      </c>
      <c r="M218" s="54">
        <f t="shared" si="28"/>
        <v>33</v>
      </c>
      <c r="N218" s="36">
        <v>17.5</v>
      </c>
      <c r="O218" s="55">
        <f t="shared" si="29"/>
        <v>69.446265679659788</v>
      </c>
      <c r="P218" s="56">
        <f t="shared" si="30"/>
        <v>36.667628278860356</v>
      </c>
      <c r="Q218" s="123">
        <v>28.545709899999999</v>
      </c>
      <c r="R218" s="11">
        <f t="shared" si="31"/>
        <v>8.5049658990257964</v>
      </c>
      <c r="S218" s="35">
        <f t="shared" si="32"/>
        <v>12.095321450150594</v>
      </c>
      <c r="AF218" s="34"/>
    </row>
    <row r="219" spans="7:32" ht="18.5" x14ac:dyDescent="0.45">
      <c r="G219" s="59">
        <v>2011</v>
      </c>
      <c r="H219" s="59">
        <v>8</v>
      </c>
      <c r="I219" s="46">
        <f t="shared" si="34"/>
        <v>4</v>
      </c>
      <c r="J219" s="46">
        <f t="shared" si="34"/>
        <v>216</v>
      </c>
      <c r="K219" s="124">
        <v>35.6</v>
      </c>
      <c r="L219" s="124">
        <v>27</v>
      </c>
      <c r="M219" s="54">
        <f t="shared" si="28"/>
        <v>31.3</v>
      </c>
      <c r="N219" s="36">
        <v>20.5</v>
      </c>
      <c r="O219" s="55">
        <f t="shared" si="29"/>
        <v>58.974318804560269</v>
      </c>
      <c r="P219" s="56">
        <f t="shared" si="30"/>
        <v>40.574331337537473</v>
      </c>
      <c r="Q219" s="123">
        <v>27.671464299999997</v>
      </c>
      <c r="R219" s="11">
        <f t="shared" si="31"/>
        <v>7.96859308166745</v>
      </c>
      <c r="S219" s="35">
        <f t="shared" si="32"/>
        <v>12.709106662551237</v>
      </c>
      <c r="AF219" s="34"/>
    </row>
    <row r="220" spans="7:32" ht="18.5" x14ac:dyDescent="0.45">
      <c r="G220" s="59">
        <v>2011</v>
      </c>
      <c r="H220" s="59">
        <v>8</v>
      </c>
      <c r="I220" s="46">
        <f t="shared" si="34"/>
        <v>5</v>
      </c>
      <c r="J220" s="46">
        <f t="shared" si="34"/>
        <v>217</v>
      </c>
      <c r="K220" s="124">
        <v>33.799999999999997</v>
      </c>
      <c r="L220" s="124">
        <v>26.5</v>
      </c>
      <c r="M220" s="54">
        <f t="shared" si="28"/>
        <v>30.15</v>
      </c>
      <c r="N220" s="36">
        <v>19</v>
      </c>
      <c r="O220" s="55">
        <f t="shared" si="29"/>
        <v>66.161574742019241</v>
      </c>
      <c r="P220" s="56">
        <f t="shared" si="30"/>
        <v>38.638359649339222</v>
      </c>
      <c r="Q220" s="123">
        <v>28.601396999999999</v>
      </c>
      <c r="R220" s="11">
        <f t="shared" si="31"/>
        <v>8.043477923769748</v>
      </c>
      <c r="S220" s="35">
        <f t="shared" si="32"/>
        <v>12.164983059553062</v>
      </c>
      <c r="AF220" s="34"/>
    </row>
    <row r="221" spans="7:32" ht="18.5" x14ac:dyDescent="0.45">
      <c r="G221" s="59">
        <v>2011</v>
      </c>
      <c r="H221" s="59">
        <v>8</v>
      </c>
      <c r="I221" s="46">
        <f t="shared" si="34"/>
        <v>6</v>
      </c>
      <c r="J221" s="46">
        <f t="shared" si="34"/>
        <v>218</v>
      </c>
      <c r="K221" s="124">
        <v>37.200000000000003</v>
      </c>
      <c r="L221" s="124">
        <v>25</v>
      </c>
      <c r="M221" s="54">
        <f t="shared" si="28"/>
        <v>31.1</v>
      </c>
      <c r="N221" s="36">
        <v>20</v>
      </c>
      <c r="O221" s="55">
        <f t="shared" si="29"/>
        <v>49.522723694856296</v>
      </c>
      <c r="P221" s="56">
        <f t="shared" si="30"/>
        <v>48.334178326179753</v>
      </c>
      <c r="Q221" s="123">
        <v>27.676069999999999</v>
      </c>
      <c r="R221" s="11">
        <f t="shared" si="31"/>
        <v>7.9374553618950001</v>
      </c>
      <c r="S221" s="35">
        <f t="shared" si="32"/>
        <v>15.064750642785839</v>
      </c>
      <c r="AF221" s="34"/>
    </row>
    <row r="222" spans="7:32" ht="18.5" x14ac:dyDescent="0.45">
      <c r="G222" s="59">
        <v>2011</v>
      </c>
      <c r="H222" s="59">
        <v>8</v>
      </c>
      <c r="I222" s="46">
        <f t="shared" si="34"/>
        <v>7</v>
      </c>
      <c r="J222" s="46">
        <f t="shared" si="34"/>
        <v>219</v>
      </c>
      <c r="K222" s="124">
        <v>37.200000000000003</v>
      </c>
      <c r="L222" s="124">
        <v>27.7</v>
      </c>
      <c r="M222" s="54">
        <f t="shared" si="28"/>
        <v>32.450000000000003</v>
      </c>
      <c r="N222" s="36">
        <v>22</v>
      </c>
      <c r="O222" s="55">
        <f t="shared" si="29"/>
        <v>53.083675284040901</v>
      </c>
      <c r="P222" s="56">
        <f t="shared" si="30"/>
        <v>40.343593215871103</v>
      </c>
      <c r="Q222" s="123">
        <v>26.178380099999998</v>
      </c>
      <c r="R222" s="11">
        <f t="shared" si="31"/>
        <v>7.7151940141466238</v>
      </c>
      <c r="S222" s="35">
        <f t="shared" si="32"/>
        <v>12.594415665691832</v>
      </c>
      <c r="AF222" s="34"/>
    </row>
    <row r="223" spans="7:32" ht="18.5" x14ac:dyDescent="0.45">
      <c r="G223" s="59">
        <v>2011</v>
      </c>
      <c r="H223" s="59">
        <v>8</v>
      </c>
      <c r="I223" s="46">
        <f t="shared" si="34"/>
        <v>8</v>
      </c>
      <c r="J223" s="46">
        <f t="shared" si="34"/>
        <v>220</v>
      </c>
      <c r="K223" s="124">
        <v>37.200000000000003</v>
      </c>
      <c r="L223" s="124">
        <v>26.2</v>
      </c>
      <c r="M223" s="54">
        <f t="shared" si="28"/>
        <v>31.700000000000003</v>
      </c>
      <c r="N223" s="36">
        <v>20.5</v>
      </c>
      <c r="O223" s="55">
        <f t="shared" si="29"/>
        <v>50.95159406979279</v>
      </c>
      <c r="P223" s="56">
        <f t="shared" si="30"/>
        <v>44.837402781417673</v>
      </c>
      <c r="Q223" s="123">
        <v>27.037971199999998</v>
      </c>
      <c r="R223" s="11">
        <f t="shared" si="31"/>
        <v>7.8495962038559979</v>
      </c>
      <c r="S223" s="35">
        <f t="shared" si="32"/>
        <v>14.036396732864073</v>
      </c>
      <c r="AF223" s="34"/>
    </row>
    <row r="224" spans="7:32" ht="18.5" x14ac:dyDescent="0.45">
      <c r="G224" s="59">
        <v>2011</v>
      </c>
      <c r="H224" s="59">
        <v>8</v>
      </c>
      <c r="I224" s="46">
        <f t="shared" si="34"/>
        <v>9</v>
      </c>
      <c r="J224" s="46">
        <f t="shared" si="34"/>
        <v>221</v>
      </c>
      <c r="K224" s="124">
        <v>37.200000000000003</v>
      </c>
      <c r="L224" s="124">
        <v>27.1</v>
      </c>
      <c r="M224" s="54">
        <f t="shared" si="28"/>
        <v>32.150000000000006</v>
      </c>
      <c r="N224" s="36">
        <v>24.5</v>
      </c>
      <c r="O224" s="55">
        <f t="shared" si="29"/>
        <v>50.953332845501052</v>
      </c>
      <c r="P224" s="56">
        <f t="shared" si="30"/>
        <v>41.17029293916486</v>
      </c>
      <c r="Q224" s="123">
        <v>25.909155999999996</v>
      </c>
      <c r="R224" s="11">
        <f t="shared" si="31"/>
        <v>7.5902621370029983</v>
      </c>
      <c r="S224" s="35">
        <f t="shared" si="32"/>
        <v>12.475436832212335</v>
      </c>
      <c r="AF224" s="34"/>
    </row>
    <row r="225" spans="7:32" ht="18.5" x14ac:dyDescent="0.45">
      <c r="G225" s="59">
        <v>2011</v>
      </c>
      <c r="H225" s="59">
        <v>8</v>
      </c>
      <c r="I225" s="46">
        <f t="shared" si="34"/>
        <v>10</v>
      </c>
      <c r="J225" s="46">
        <f t="shared" si="34"/>
        <v>222</v>
      </c>
      <c r="K225" s="124">
        <v>38.1</v>
      </c>
      <c r="L225" s="124">
        <v>28.3</v>
      </c>
      <c r="M225" s="54">
        <f t="shared" si="28"/>
        <v>33.200000000000003</v>
      </c>
      <c r="N225" s="36">
        <v>23.5</v>
      </c>
      <c r="O225" s="55">
        <f t="shared" si="29"/>
        <v>27.645042866006303</v>
      </c>
      <c r="P225" s="56">
        <f t="shared" si="30"/>
        <v>21.673713606948944</v>
      </c>
      <c r="Q225" s="123">
        <v>13.846827699999999</v>
      </c>
      <c r="R225" s="11">
        <f t="shared" si="31"/>
        <v>4.1417938674854984</v>
      </c>
      <c r="S225" s="35">
        <f t="shared" si="32"/>
        <v>6.9951385751992703</v>
      </c>
      <c r="AF225" s="34"/>
    </row>
    <row r="226" spans="7:32" ht="18.5" x14ac:dyDescent="0.45">
      <c r="G226" s="59">
        <v>2011</v>
      </c>
      <c r="H226" s="59">
        <v>8</v>
      </c>
      <c r="I226" s="46">
        <f t="shared" si="34"/>
        <v>11</v>
      </c>
      <c r="J226" s="46">
        <f t="shared" si="34"/>
        <v>223</v>
      </c>
      <c r="K226" s="124">
        <v>36.5</v>
      </c>
      <c r="L226" s="124">
        <v>28.4</v>
      </c>
      <c r="M226" s="54">
        <f t="shared" si="28"/>
        <v>32.450000000000003</v>
      </c>
      <c r="N226" s="36">
        <v>25</v>
      </c>
      <c r="O226" s="55">
        <f t="shared" si="29"/>
        <v>53.850959689759861</v>
      </c>
      <c r="P226" s="56">
        <f t="shared" si="30"/>
        <v>34.895421878964399</v>
      </c>
      <c r="Q226" s="123">
        <v>24.522002899999997</v>
      </c>
      <c r="R226" s="11">
        <f t="shared" si="31"/>
        <v>7.2270327371771232</v>
      </c>
      <c r="S226" s="35">
        <f t="shared" si="32"/>
        <v>10.64134002173326</v>
      </c>
      <c r="AF226" s="34"/>
    </row>
    <row r="227" spans="7:32" ht="18.5" x14ac:dyDescent="0.45">
      <c r="G227" s="59">
        <v>2011</v>
      </c>
      <c r="H227" s="59">
        <v>8</v>
      </c>
      <c r="I227" s="46">
        <f t="shared" si="34"/>
        <v>12</v>
      </c>
      <c r="J227" s="46">
        <f t="shared" si="34"/>
        <v>224</v>
      </c>
      <c r="K227" s="124">
        <v>32.1</v>
      </c>
      <c r="L227" s="124">
        <v>23.9</v>
      </c>
      <c r="M227" s="54">
        <f t="shared" si="28"/>
        <v>28</v>
      </c>
      <c r="N227" s="36">
        <v>21.5</v>
      </c>
      <c r="O227" s="55">
        <f t="shared" si="29"/>
        <v>59.239567337204186</v>
      </c>
      <c r="P227" s="56">
        <f t="shared" si="30"/>
        <v>38.861156173205963</v>
      </c>
      <c r="Q227" s="123">
        <v>27.1418088</v>
      </c>
      <c r="R227" s="11">
        <f t="shared" si="31"/>
        <v>7.2907512544295994</v>
      </c>
      <c r="S227" s="35">
        <f t="shared" si="32"/>
        <v>11.63203305812878</v>
      </c>
      <c r="AF227" s="34"/>
    </row>
    <row r="228" spans="7:32" ht="18.5" x14ac:dyDescent="0.45">
      <c r="G228" s="59">
        <v>2011</v>
      </c>
      <c r="H228" s="59">
        <v>8</v>
      </c>
      <c r="I228" s="46">
        <f t="shared" si="34"/>
        <v>13</v>
      </c>
      <c r="J228" s="46">
        <f t="shared" si="34"/>
        <v>225</v>
      </c>
      <c r="K228" s="124">
        <v>31.2</v>
      </c>
      <c r="L228" s="124">
        <v>23.5</v>
      </c>
      <c r="M228" s="54">
        <f t="shared" si="28"/>
        <v>27.35</v>
      </c>
      <c r="N228" s="36">
        <v>22</v>
      </c>
      <c r="O228" s="55">
        <f t="shared" si="29"/>
        <v>57.099229134719472</v>
      </c>
      <c r="P228" s="56">
        <f t="shared" si="30"/>
        <v>35.173125146987196</v>
      </c>
      <c r="Q228" s="123">
        <v>25.351028899999999</v>
      </c>
      <c r="R228" s="11">
        <f t="shared" si="31"/>
        <v>6.7130728701072746</v>
      </c>
      <c r="S228" s="35">
        <f t="shared" si="32"/>
        <v>10.444145671363005</v>
      </c>
      <c r="AF228" s="34"/>
    </row>
    <row r="229" spans="7:32" ht="18.5" x14ac:dyDescent="0.45">
      <c r="G229" s="59">
        <v>2011</v>
      </c>
      <c r="H229" s="59">
        <v>8</v>
      </c>
      <c r="I229" s="46">
        <f t="shared" si="34"/>
        <v>14</v>
      </c>
      <c r="J229" s="46">
        <f t="shared" si="34"/>
        <v>226</v>
      </c>
      <c r="K229" s="124">
        <v>31.1</v>
      </c>
      <c r="L229" s="124">
        <v>23.5</v>
      </c>
      <c r="M229" s="54">
        <f t="shared" si="28"/>
        <v>27.3</v>
      </c>
      <c r="N229" s="36">
        <v>20.5</v>
      </c>
      <c r="O229" s="55">
        <f t="shared" si="29"/>
        <v>59.502180908611997</v>
      </c>
      <c r="P229" s="56">
        <f t="shared" si="30"/>
        <v>36.177325992436103</v>
      </c>
      <c r="Q229" s="123">
        <v>26.245790799999998</v>
      </c>
      <c r="R229" s="11">
        <f t="shared" si="31"/>
        <v>6.9423134931941997</v>
      </c>
      <c r="S229" s="35">
        <f t="shared" si="32"/>
        <v>10.882711853246093</v>
      </c>
      <c r="AF229" s="34"/>
    </row>
    <row r="230" spans="7:32" ht="18.5" x14ac:dyDescent="0.45">
      <c r="G230" s="59">
        <v>2011</v>
      </c>
      <c r="H230" s="59">
        <v>8</v>
      </c>
      <c r="I230" s="46">
        <f t="shared" si="34"/>
        <v>15</v>
      </c>
      <c r="J230" s="46">
        <f t="shared" si="34"/>
        <v>227</v>
      </c>
      <c r="K230" s="124">
        <v>31.9</v>
      </c>
      <c r="L230" s="124">
        <v>24</v>
      </c>
      <c r="M230" s="54">
        <f t="shared" si="28"/>
        <v>27.95</v>
      </c>
      <c r="N230" s="36">
        <v>19.5</v>
      </c>
      <c r="O230" s="55">
        <f t="shared" si="29"/>
        <v>58.742254522878341</v>
      </c>
      <c r="P230" s="56">
        <f t="shared" si="30"/>
        <v>37.125104858459103</v>
      </c>
      <c r="Q230" s="123">
        <v>26.417039099999997</v>
      </c>
      <c r="R230" s="11">
        <f t="shared" si="31"/>
        <v>7.0883189952086232</v>
      </c>
      <c r="S230" s="35">
        <f t="shared" si="32"/>
        <v>11.357996754576732</v>
      </c>
      <c r="AF230" s="34"/>
    </row>
    <row r="231" spans="7:32" ht="18.5" x14ac:dyDescent="0.45">
      <c r="G231" s="59">
        <v>2011</v>
      </c>
      <c r="H231" s="59">
        <v>8</v>
      </c>
      <c r="I231" s="46">
        <f t="shared" si="34"/>
        <v>16</v>
      </c>
      <c r="J231" s="46">
        <f t="shared" si="34"/>
        <v>228</v>
      </c>
      <c r="K231" s="124">
        <v>32.799999999999997</v>
      </c>
      <c r="L231" s="124">
        <v>25.6</v>
      </c>
      <c r="M231" s="54">
        <f t="shared" si="28"/>
        <v>29.2</v>
      </c>
      <c r="N231" s="36">
        <v>18</v>
      </c>
      <c r="O231" s="55">
        <f t="shared" si="29"/>
        <v>58.335657567613296</v>
      </c>
      <c r="P231" s="56">
        <f t="shared" si="30"/>
        <v>33.601338758945239</v>
      </c>
      <c r="Q231" s="123">
        <v>25.044959199999997</v>
      </c>
      <c r="R231" s="11">
        <f t="shared" si="31"/>
        <v>6.9037682282759993</v>
      </c>
      <c r="S231" s="35">
        <f t="shared" si="32"/>
        <v>10.650923025691391</v>
      </c>
      <c r="AF231" s="34"/>
    </row>
    <row r="232" spans="7:32" ht="18.5" x14ac:dyDescent="0.45">
      <c r="G232" s="59">
        <v>2011</v>
      </c>
      <c r="H232" s="59">
        <v>8</v>
      </c>
      <c r="I232" s="46">
        <f t="shared" si="34"/>
        <v>17</v>
      </c>
      <c r="J232" s="46">
        <f t="shared" si="34"/>
        <v>229</v>
      </c>
      <c r="K232" s="124">
        <v>35.4</v>
      </c>
      <c r="L232" s="124">
        <v>25.1</v>
      </c>
      <c r="M232" s="54">
        <f t="shared" si="28"/>
        <v>30.25</v>
      </c>
      <c r="N232" s="36">
        <v>19</v>
      </c>
      <c r="O232" s="55">
        <f t="shared" si="29"/>
        <v>50.016721089042818</v>
      </c>
      <c r="P232" s="56">
        <f t="shared" si="30"/>
        <v>41.213778177371275</v>
      </c>
      <c r="Q232" s="123">
        <v>25.683476699999996</v>
      </c>
      <c r="R232" s="11">
        <f t="shared" si="31"/>
        <v>7.2379440401262727</v>
      </c>
      <c r="S232" s="35">
        <f t="shared" si="32"/>
        <v>12.94844488261664</v>
      </c>
      <c r="AF232" s="34"/>
    </row>
    <row r="233" spans="7:32" ht="18.5" x14ac:dyDescent="0.45">
      <c r="G233" s="59">
        <v>2011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24">
        <v>36</v>
      </c>
      <c r="L233" s="124">
        <v>25.4</v>
      </c>
      <c r="M233" s="54">
        <f t="shared" si="28"/>
        <v>30.7</v>
      </c>
      <c r="N233" s="36">
        <v>22.5</v>
      </c>
      <c r="O233" s="55">
        <f t="shared" si="29"/>
        <v>50.528797803206764</v>
      </c>
      <c r="P233" s="56">
        <f t="shared" si="30"/>
        <v>42.848420537119338</v>
      </c>
      <c r="Q233" s="123">
        <v>26.321575499999998</v>
      </c>
      <c r="R233" s="11">
        <f t="shared" si="31"/>
        <v>7.4872379549137493</v>
      </c>
      <c r="S233" s="35">
        <f t="shared" si="32"/>
        <v>13.034916365910304</v>
      </c>
      <c r="AF233" s="34"/>
    </row>
    <row r="234" spans="7:32" ht="18.5" x14ac:dyDescent="0.45">
      <c r="G234" s="59">
        <v>2011</v>
      </c>
      <c r="H234" s="59">
        <v>8</v>
      </c>
      <c r="I234" s="46">
        <f t="shared" si="35"/>
        <v>19</v>
      </c>
      <c r="J234" s="46">
        <f t="shared" si="35"/>
        <v>231</v>
      </c>
      <c r="K234" s="124">
        <v>36.4</v>
      </c>
      <c r="L234" s="124">
        <v>24.7</v>
      </c>
      <c r="M234" s="54">
        <f t="shared" si="28"/>
        <v>30.549999999999997</v>
      </c>
      <c r="N234" s="36">
        <v>19.5</v>
      </c>
      <c r="O234" s="55">
        <f t="shared" si="29"/>
        <v>46.743049426245953</v>
      </c>
      <c r="P234" s="56">
        <f t="shared" si="30"/>
        <v>43.751494262966212</v>
      </c>
      <c r="Q234" s="123">
        <v>25.581732599999999</v>
      </c>
      <c r="R234" s="11">
        <f t="shared" si="31"/>
        <v>7.2542822631466475</v>
      </c>
      <c r="S234" s="35">
        <f t="shared" si="32"/>
        <v>13.683944825921547</v>
      </c>
      <c r="AF234" s="34"/>
    </row>
    <row r="235" spans="7:32" ht="18.5" x14ac:dyDescent="0.45">
      <c r="G235" s="59">
        <v>2011</v>
      </c>
      <c r="H235" s="59">
        <v>8</v>
      </c>
      <c r="I235" s="46">
        <f t="shared" si="35"/>
        <v>20</v>
      </c>
      <c r="J235" s="46">
        <f t="shared" si="35"/>
        <v>232</v>
      </c>
      <c r="K235" s="124">
        <v>31.2</v>
      </c>
      <c r="L235" s="124">
        <v>24.2</v>
      </c>
      <c r="M235" s="54">
        <f t="shared" si="28"/>
        <v>27.7</v>
      </c>
      <c r="N235" s="36">
        <v>25</v>
      </c>
      <c r="O235" s="55">
        <f t="shared" si="29"/>
        <v>56.064349285086216</v>
      </c>
      <c r="P235" s="56">
        <f t="shared" si="30"/>
        <v>31.396035599648282</v>
      </c>
      <c r="Q235" s="123">
        <v>23.733172100000001</v>
      </c>
      <c r="R235" s="11">
        <f t="shared" si="31"/>
        <v>6.3333749736757508</v>
      </c>
      <c r="S235" s="35">
        <f t="shared" si="32"/>
        <v>9.1390886018558302</v>
      </c>
      <c r="AF235" s="34"/>
    </row>
    <row r="236" spans="7:32" ht="18.5" x14ac:dyDescent="0.45">
      <c r="G236" s="59">
        <v>2011</v>
      </c>
      <c r="H236" s="59">
        <v>8</v>
      </c>
      <c r="I236" s="46">
        <f t="shared" si="35"/>
        <v>21</v>
      </c>
      <c r="J236" s="46">
        <f t="shared" si="35"/>
        <v>233</v>
      </c>
      <c r="K236" s="124">
        <v>34</v>
      </c>
      <c r="L236" s="124">
        <v>25.8</v>
      </c>
      <c r="M236" s="54">
        <f t="shared" si="28"/>
        <v>29.9</v>
      </c>
      <c r="N236" s="36">
        <v>24</v>
      </c>
      <c r="O236" s="55">
        <f t="shared" si="29"/>
        <v>53.19991689089445</v>
      </c>
      <c r="P236" s="56">
        <f t="shared" si="30"/>
        <v>34.899145480426753</v>
      </c>
      <c r="Q236" s="123">
        <v>24.374620499999999</v>
      </c>
      <c r="R236" s="11">
        <f t="shared" si="31"/>
        <v>6.81905601839025</v>
      </c>
      <c r="S236" s="35">
        <f t="shared" si="32"/>
        <v>10.47210607317062</v>
      </c>
      <c r="AF236" s="34"/>
    </row>
    <row r="237" spans="7:32" ht="18.5" x14ac:dyDescent="0.45">
      <c r="G237" s="59">
        <v>2011</v>
      </c>
      <c r="H237" s="59">
        <v>8</v>
      </c>
      <c r="I237" s="46">
        <f t="shared" si="35"/>
        <v>22</v>
      </c>
      <c r="J237" s="46">
        <f t="shared" si="35"/>
        <v>234</v>
      </c>
      <c r="K237" s="124">
        <v>35.299999999999997</v>
      </c>
      <c r="L237" s="124">
        <v>24.5</v>
      </c>
      <c r="M237" s="54">
        <f t="shared" si="28"/>
        <v>29.9</v>
      </c>
      <c r="N237" s="36">
        <v>23</v>
      </c>
      <c r="O237" s="55">
        <f t="shared" si="29"/>
        <v>47.630864950126863</v>
      </c>
      <c r="P237" s="56">
        <f t="shared" si="30"/>
        <v>41.153067316909599</v>
      </c>
      <c r="Q237" s="123">
        <v>25.044959199999997</v>
      </c>
      <c r="R237" s="11">
        <f t="shared" si="31"/>
        <v>7.0065903082715986</v>
      </c>
      <c r="S237" s="35">
        <f t="shared" si="32"/>
        <v>12.370200166453133</v>
      </c>
      <c r="AF237" s="34"/>
    </row>
    <row r="238" spans="7:32" ht="18.5" x14ac:dyDescent="0.45">
      <c r="G238" s="59">
        <v>2011</v>
      </c>
      <c r="H238" s="59">
        <v>8</v>
      </c>
      <c r="I238" s="46">
        <f t="shared" si="35"/>
        <v>23</v>
      </c>
      <c r="J238" s="46">
        <f t="shared" si="35"/>
        <v>235</v>
      </c>
      <c r="K238" s="124">
        <v>35.1</v>
      </c>
      <c r="L238" s="124">
        <v>24.9</v>
      </c>
      <c r="M238" s="54">
        <f t="shared" si="28"/>
        <v>30</v>
      </c>
      <c r="N238" s="36">
        <v>23</v>
      </c>
      <c r="O238" s="55">
        <f t="shared" si="29"/>
        <v>49.805730398508892</v>
      </c>
      <c r="P238" s="56">
        <f t="shared" si="30"/>
        <v>40.641476005183272</v>
      </c>
      <c r="Q238" s="123">
        <v>25.4506795</v>
      </c>
      <c r="R238" s="11">
        <f t="shared" si="31"/>
        <v>7.135021645786499</v>
      </c>
      <c r="S238" s="35">
        <f t="shared" si="32"/>
        <v>12.237480795008198</v>
      </c>
      <c r="AF238" s="34"/>
    </row>
    <row r="239" spans="7:32" ht="18.5" x14ac:dyDescent="0.45">
      <c r="G239" s="59">
        <v>2011</v>
      </c>
      <c r="H239" s="59">
        <v>8</v>
      </c>
      <c r="I239" s="46">
        <f t="shared" si="35"/>
        <v>24</v>
      </c>
      <c r="J239" s="46">
        <f t="shared" si="35"/>
        <v>236</v>
      </c>
      <c r="K239" s="124">
        <v>35.5</v>
      </c>
      <c r="L239" s="124">
        <v>24.3</v>
      </c>
      <c r="M239" s="54">
        <f t="shared" si="28"/>
        <v>29.9</v>
      </c>
      <c r="N239" s="36">
        <v>24.5</v>
      </c>
      <c r="O239" s="55">
        <f t="shared" si="29"/>
        <v>48.48112188027185</v>
      </c>
      <c r="P239" s="56">
        <f t="shared" si="30"/>
        <v>43.439085204723575</v>
      </c>
      <c r="Q239" s="123">
        <v>25.9598187</v>
      </c>
      <c r="R239" s="11">
        <f t="shared" si="31"/>
        <v>7.2625318594213493</v>
      </c>
      <c r="S239" s="35">
        <f t="shared" si="32"/>
        <v>12.822738837997662</v>
      </c>
      <c r="AF239" s="34"/>
    </row>
    <row r="240" spans="7:32" ht="18.5" x14ac:dyDescent="0.45">
      <c r="G240" s="59">
        <v>2011</v>
      </c>
      <c r="H240" s="59">
        <v>8</v>
      </c>
      <c r="I240" s="46">
        <f t="shared" si="35"/>
        <v>25</v>
      </c>
      <c r="J240" s="46">
        <f t="shared" si="35"/>
        <v>237</v>
      </c>
      <c r="K240" s="124">
        <v>34.6</v>
      </c>
      <c r="L240" s="124">
        <v>25.1</v>
      </c>
      <c r="M240" s="54">
        <f t="shared" si="28"/>
        <v>29.85</v>
      </c>
      <c r="N240" s="36">
        <v>29</v>
      </c>
      <c r="O240" s="55">
        <f t="shared" si="29"/>
        <v>50.767531366204864</v>
      </c>
      <c r="P240" s="56">
        <f t="shared" si="30"/>
        <v>38.5833238383157</v>
      </c>
      <c r="Q240" s="123">
        <v>25.0361665</v>
      </c>
      <c r="R240" s="11">
        <f t="shared" si="31"/>
        <v>6.9967886022971246</v>
      </c>
      <c r="S240" s="35">
        <f t="shared" si="32"/>
        <v>10.90929281558998</v>
      </c>
      <c r="AF240" s="34"/>
    </row>
    <row r="241" spans="7:32" ht="18.5" x14ac:dyDescent="0.45">
      <c r="G241" s="59">
        <v>2011</v>
      </c>
      <c r="H241" s="59">
        <v>8</v>
      </c>
      <c r="I241" s="46">
        <f t="shared" si="35"/>
        <v>26</v>
      </c>
      <c r="J241" s="46">
        <f t="shared" si="35"/>
        <v>238</v>
      </c>
      <c r="K241" s="124">
        <v>34.5</v>
      </c>
      <c r="L241" s="124">
        <v>24.9</v>
      </c>
      <c r="M241" s="54">
        <f t="shared" si="28"/>
        <v>29.7</v>
      </c>
      <c r="N241" s="36">
        <v>23.5</v>
      </c>
      <c r="O241" s="55">
        <f t="shared" si="29"/>
        <v>49.003272777005087</v>
      </c>
      <c r="P241" s="56">
        <f t="shared" si="30"/>
        <v>37.634513492739913</v>
      </c>
      <c r="Q241" s="123">
        <v>24.292974000000001</v>
      </c>
      <c r="R241" s="11">
        <f t="shared" si="31"/>
        <v>6.7677188942249984</v>
      </c>
      <c r="S241" s="35">
        <f t="shared" si="32"/>
        <v>11.27972418910797</v>
      </c>
      <c r="AF241" s="34"/>
    </row>
    <row r="242" spans="7:32" ht="18.5" x14ac:dyDescent="0.45">
      <c r="G242" s="59">
        <v>2011</v>
      </c>
      <c r="H242" s="59">
        <v>8</v>
      </c>
      <c r="I242" s="46">
        <f t="shared" si="35"/>
        <v>27</v>
      </c>
      <c r="J242" s="46">
        <f t="shared" si="35"/>
        <v>239</v>
      </c>
      <c r="K242" s="124">
        <v>34.4</v>
      </c>
      <c r="L242" s="124">
        <v>24.3</v>
      </c>
      <c r="M242" s="54">
        <f t="shared" si="28"/>
        <v>29.35</v>
      </c>
      <c r="N242" s="36">
        <v>22.5</v>
      </c>
      <c r="O242" s="55">
        <f t="shared" si="29"/>
        <v>49.185446523275957</v>
      </c>
      <c r="P242" s="56">
        <f t="shared" si="30"/>
        <v>39.741840790806961</v>
      </c>
      <c r="Q242" s="123">
        <v>25.010207099999999</v>
      </c>
      <c r="R242" s="11">
        <f t="shared" si="31"/>
        <v>6.9161913678467251</v>
      </c>
      <c r="S242" s="35">
        <f t="shared" si="32"/>
        <v>11.953352499574109</v>
      </c>
      <c r="AF242" s="34"/>
    </row>
    <row r="243" spans="7:32" ht="18.5" x14ac:dyDescent="0.45">
      <c r="G243" s="59">
        <v>2011</v>
      </c>
      <c r="H243" s="59">
        <v>8</v>
      </c>
      <c r="I243" s="46">
        <f t="shared" si="35"/>
        <v>28</v>
      </c>
      <c r="J243" s="46">
        <f t="shared" si="35"/>
        <v>240</v>
      </c>
      <c r="K243" s="124">
        <v>34.700000000000003</v>
      </c>
      <c r="L243" s="124">
        <v>25.3</v>
      </c>
      <c r="M243" s="54">
        <f t="shared" si="28"/>
        <v>30</v>
      </c>
      <c r="N243" s="36">
        <v>23.5</v>
      </c>
      <c r="O243" s="55">
        <f t="shared" si="29"/>
        <v>50.983084607644784</v>
      </c>
      <c r="P243" s="56">
        <f t="shared" si="30"/>
        <v>38.339279624948887</v>
      </c>
      <c r="Q243" s="123">
        <v>25.009788400000001</v>
      </c>
      <c r="R243" s="11">
        <f t="shared" si="31"/>
        <v>7.0114191485747988</v>
      </c>
      <c r="S243" s="35">
        <f t="shared" si="32"/>
        <v>11.518494285527105</v>
      </c>
      <c r="AF243" s="34"/>
    </row>
    <row r="244" spans="7:32" ht="18.5" x14ac:dyDescent="0.45">
      <c r="G244" s="59">
        <v>2011</v>
      </c>
      <c r="H244" s="59">
        <v>8</v>
      </c>
      <c r="I244" s="46">
        <f t="shared" si="35"/>
        <v>29</v>
      </c>
      <c r="J244" s="46">
        <f t="shared" si="35"/>
        <v>241</v>
      </c>
      <c r="K244" s="124">
        <v>34.200000000000003</v>
      </c>
      <c r="L244" s="124">
        <v>23.6</v>
      </c>
      <c r="M244" s="54">
        <f t="shared" si="28"/>
        <v>28.900000000000002</v>
      </c>
      <c r="N244" s="36">
        <v>22</v>
      </c>
      <c r="O244" s="55">
        <f t="shared" si="29"/>
        <v>43.79805489691465</v>
      </c>
      <c r="P244" s="56">
        <f t="shared" si="30"/>
        <v>37.140750552583626</v>
      </c>
      <c r="Q244" s="123">
        <v>22.815381699999996</v>
      </c>
      <c r="R244" s="11">
        <f t="shared" si="31"/>
        <v>6.2490303784123489</v>
      </c>
      <c r="S244" s="35">
        <f t="shared" si="32"/>
        <v>11.208556079290101</v>
      </c>
      <c r="AF244" s="34"/>
    </row>
    <row r="245" spans="7:32" ht="18.5" x14ac:dyDescent="0.45">
      <c r="G245" s="59">
        <v>2011</v>
      </c>
      <c r="H245" s="59">
        <v>8</v>
      </c>
      <c r="I245" s="46">
        <f t="shared" si="35"/>
        <v>30</v>
      </c>
      <c r="J245" s="46">
        <f t="shared" si="35"/>
        <v>242</v>
      </c>
      <c r="K245" s="124">
        <v>33.700000000000003</v>
      </c>
      <c r="L245" s="124">
        <v>24.3</v>
      </c>
      <c r="M245" s="54">
        <f t="shared" si="28"/>
        <v>29</v>
      </c>
      <c r="N245" s="36">
        <v>21</v>
      </c>
      <c r="O245" s="55">
        <f t="shared" si="29"/>
        <v>50.839691481446351</v>
      </c>
      <c r="P245" s="56">
        <f t="shared" si="30"/>
        <v>38.23144799404767</v>
      </c>
      <c r="Q245" s="123">
        <v>24.939446799999999</v>
      </c>
      <c r="R245" s="11">
        <f t="shared" si="31"/>
        <v>6.8454292365575986</v>
      </c>
      <c r="S245" s="35">
        <f t="shared" si="32"/>
        <v>11.651458418565705</v>
      </c>
      <c r="AF245" s="34"/>
    </row>
    <row r="246" spans="7:32" ht="18.5" x14ac:dyDescent="0.45">
      <c r="G246" s="59">
        <v>2011</v>
      </c>
      <c r="H246" s="60">
        <v>8</v>
      </c>
      <c r="I246" s="60">
        <f t="shared" si="35"/>
        <v>31</v>
      </c>
      <c r="J246" s="46">
        <f t="shared" si="35"/>
        <v>243</v>
      </c>
      <c r="K246" s="124">
        <v>34.200000000000003</v>
      </c>
      <c r="L246" s="124">
        <v>26.1</v>
      </c>
      <c r="M246" s="54">
        <f t="shared" si="28"/>
        <v>30.150000000000002</v>
      </c>
      <c r="N246" s="36">
        <v>18.5</v>
      </c>
      <c r="O246" s="55">
        <f t="shared" si="29"/>
        <v>52.508524510443031</v>
      </c>
      <c r="P246" s="56">
        <f t="shared" si="30"/>
        <v>34.025523882767089</v>
      </c>
      <c r="Q246" s="123">
        <v>23.910700900000002</v>
      </c>
      <c r="R246" s="49">
        <f t="shared" si="31"/>
        <v>6.7243287043290758</v>
      </c>
      <c r="S246" s="48">
        <f t="shared" si="32"/>
        <v>10.840596428724469</v>
      </c>
      <c r="AF246" s="34"/>
    </row>
    <row r="247" spans="7:32" ht="18.5" x14ac:dyDescent="0.45">
      <c r="G247" s="59">
        <v>2011</v>
      </c>
      <c r="H247" s="59">
        <v>9</v>
      </c>
      <c r="I247" s="46">
        <v>1</v>
      </c>
      <c r="J247" s="46">
        <f t="shared" si="35"/>
        <v>244</v>
      </c>
      <c r="K247" s="124">
        <v>34.700000000000003</v>
      </c>
      <c r="L247" s="124">
        <v>23</v>
      </c>
      <c r="M247" s="54">
        <f t="shared" si="28"/>
        <v>28.85</v>
      </c>
      <c r="N247" s="36">
        <v>21.5</v>
      </c>
      <c r="O247" s="55">
        <f t="shared" si="29"/>
        <v>43.078458003421666</v>
      </c>
      <c r="P247" s="56">
        <f t="shared" si="30"/>
        <v>40.321436691202692</v>
      </c>
      <c r="Q247" s="123">
        <v>23.5761596</v>
      </c>
      <c r="R247" s="11">
        <f t="shared" si="31"/>
        <v>6.4504903129191007</v>
      </c>
      <c r="S247" s="35">
        <f t="shared" si="32"/>
        <v>12.171919980031102</v>
      </c>
      <c r="AF247" s="34"/>
    </row>
    <row r="248" spans="7:32" ht="18.5" x14ac:dyDescent="0.45">
      <c r="G248" s="59">
        <v>2011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24">
        <v>32.799999999999997</v>
      </c>
      <c r="L248" s="124">
        <v>25.3</v>
      </c>
      <c r="M248" s="54">
        <f t="shared" si="28"/>
        <v>29.049999999999997</v>
      </c>
      <c r="N248" s="36">
        <v>22.5</v>
      </c>
      <c r="O248" s="55">
        <f t="shared" si="29"/>
        <v>53.536467912814473</v>
      </c>
      <c r="P248" s="56">
        <f t="shared" si="30"/>
        <v>32.121880747688671</v>
      </c>
      <c r="Q248" s="123">
        <v>23.458504899999998</v>
      </c>
      <c r="R248" s="11">
        <f t="shared" si="31"/>
        <v>6.4458165485237231</v>
      </c>
      <c r="S248" s="35">
        <f t="shared" si="32"/>
        <v>9.741939833678531</v>
      </c>
      <c r="AF248" s="34"/>
    </row>
    <row r="249" spans="7:32" ht="18.5" x14ac:dyDescent="0.45">
      <c r="G249" s="59">
        <v>2011</v>
      </c>
      <c r="H249" s="59">
        <v>9</v>
      </c>
      <c r="I249" s="46">
        <f t="shared" si="36"/>
        <v>3</v>
      </c>
      <c r="J249" s="46">
        <f t="shared" si="36"/>
        <v>246</v>
      </c>
      <c r="K249" s="124">
        <v>30.9</v>
      </c>
      <c r="L249" s="124">
        <v>22.2</v>
      </c>
      <c r="M249" s="54">
        <f t="shared" si="28"/>
        <v>26.549999999999997</v>
      </c>
      <c r="N249" s="36">
        <v>20.5</v>
      </c>
      <c r="O249" s="55">
        <f t="shared" si="29"/>
        <v>48.955901022330366</v>
      </c>
      <c r="P249" s="56">
        <f t="shared" si="30"/>
        <v>34.073307111541929</v>
      </c>
      <c r="Q249" s="123">
        <v>23.103865999999996</v>
      </c>
      <c r="R249" s="11">
        <f t="shared" si="31"/>
        <v>6.0096101208914989</v>
      </c>
      <c r="S249" s="35">
        <f t="shared" si="32"/>
        <v>10.182358215081248</v>
      </c>
      <c r="AF249" s="34"/>
    </row>
    <row r="250" spans="7:32" ht="18.5" x14ac:dyDescent="0.45">
      <c r="G250" s="59">
        <v>2011</v>
      </c>
      <c r="H250" s="59">
        <v>9</v>
      </c>
      <c r="I250" s="46">
        <f t="shared" si="36"/>
        <v>4</v>
      </c>
      <c r="J250" s="46">
        <f t="shared" si="36"/>
        <v>247</v>
      </c>
      <c r="K250" s="124">
        <v>31.3</v>
      </c>
      <c r="L250" s="124">
        <v>23.7</v>
      </c>
      <c r="M250" s="54">
        <f t="shared" si="28"/>
        <v>27.5</v>
      </c>
      <c r="N250" s="36">
        <v>23</v>
      </c>
      <c r="O250" s="55">
        <f t="shared" si="29"/>
        <v>51.623486161284461</v>
      </c>
      <c r="P250" s="56">
        <f t="shared" si="30"/>
        <v>31.387079586060956</v>
      </c>
      <c r="Q250" s="123">
        <v>22.770580800000001</v>
      </c>
      <c r="R250" s="11">
        <f t="shared" si="31"/>
        <v>6.0497903745575998</v>
      </c>
      <c r="S250" s="35">
        <f t="shared" si="32"/>
        <v>9.305221524942338</v>
      </c>
      <c r="AF250" s="34"/>
    </row>
    <row r="251" spans="7:32" ht="18.5" x14ac:dyDescent="0.45">
      <c r="G251" s="59">
        <v>2011</v>
      </c>
      <c r="H251" s="59">
        <v>9</v>
      </c>
      <c r="I251" s="46">
        <f t="shared" si="36"/>
        <v>5</v>
      </c>
      <c r="J251" s="46">
        <f t="shared" si="36"/>
        <v>248</v>
      </c>
      <c r="K251" s="124">
        <v>32.6</v>
      </c>
      <c r="L251" s="124">
        <v>22.2</v>
      </c>
      <c r="M251" s="54">
        <f t="shared" si="28"/>
        <v>27.4</v>
      </c>
      <c r="N251" s="36">
        <v>25.5</v>
      </c>
      <c r="O251" s="55">
        <f t="shared" si="29"/>
        <v>44.388402330665329</v>
      </c>
      <c r="P251" s="56">
        <f t="shared" si="30"/>
        <v>36.931150739113562</v>
      </c>
      <c r="Q251" s="123">
        <v>22.903727399999998</v>
      </c>
      <c r="R251" s="11">
        <f t="shared" si="31"/>
        <v>6.0717323262851997</v>
      </c>
      <c r="S251" s="35">
        <f t="shared" si="32"/>
        <v>10.553104561564655</v>
      </c>
      <c r="AF251" s="34"/>
    </row>
    <row r="252" spans="7:32" ht="18.5" x14ac:dyDescent="0.45">
      <c r="G252" s="59">
        <v>2011</v>
      </c>
      <c r="H252" s="59">
        <v>9</v>
      </c>
      <c r="I252" s="46">
        <f t="shared" si="36"/>
        <v>6</v>
      </c>
      <c r="J252" s="46">
        <f t="shared" si="36"/>
        <v>249</v>
      </c>
      <c r="K252" s="124">
        <v>31.5</v>
      </c>
      <c r="L252" s="124">
        <v>21.7</v>
      </c>
      <c r="M252" s="54">
        <f t="shared" si="28"/>
        <v>26.6</v>
      </c>
      <c r="N252" s="36">
        <v>20.5</v>
      </c>
      <c r="O252" s="55">
        <f t="shared" si="29"/>
        <v>48.325952439499574</v>
      </c>
      <c r="P252" s="56">
        <f t="shared" si="30"/>
        <v>37.887546712567669</v>
      </c>
      <c r="Q252" s="123">
        <v>24.205465699999998</v>
      </c>
      <c r="R252" s="11">
        <f t="shared" si="31"/>
        <v>6.303248501074199</v>
      </c>
      <c r="S252" s="35">
        <f t="shared" si="32"/>
        <v>11.26396208588166</v>
      </c>
      <c r="AF252" s="34"/>
    </row>
    <row r="253" spans="7:32" ht="18.5" x14ac:dyDescent="0.45">
      <c r="G253" s="59">
        <v>2011</v>
      </c>
      <c r="H253" s="59">
        <v>9</v>
      </c>
      <c r="I253" s="46">
        <f t="shared" si="36"/>
        <v>7</v>
      </c>
      <c r="J253" s="46">
        <f t="shared" si="36"/>
        <v>250</v>
      </c>
      <c r="K253" s="124">
        <v>31.8</v>
      </c>
      <c r="L253" s="124">
        <v>20.8</v>
      </c>
      <c r="M253" s="54">
        <f t="shared" si="28"/>
        <v>26.3</v>
      </c>
      <c r="N253" s="36">
        <v>19</v>
      </c>
      <c r="O253" s="55">
        <f t="shared" si="29"/>
        <v>45.712517870842355</v>
      </c>
      <c r="P253" s="56">
        <f t="shared" si="30"/>
        <v>40.227015726341271</v>
      </c>
      <c r="Q253" s="123">
        <v>24.257803199999998</v>
      </c>
      <c r="R253" s="11">
        <f t="shared" si="31"/>
        <v>6.2741958953687993</v>
      </c>
      <c r="S253" s="35">
        <f t="shared" si="32"/>
        <v>12.053294206469355</v>
      </c>
      <c r="AF253" s="34"/>
    </row>
    <row r="254" spans="7:32" ht="18.5" x14ac:dyDescent="0.45">
      <c r="G254" s="59">
        <v>2011</v>
      </c>
      <c r="H254" s="59">
        <v>9</v>
      </c>
      <c r="I254" s="46">
        <f t="shared" si="36"/>
        <v>8</v>
      </c>
      <c r="J254" s="46">
        <f t="shared" si="36"/>
        <v>251</v>
      </c>
      <c r="K254" s="124">
        <v>29.9</v>
      </c>
      <c r="L254" s="124">
        <v>23.5</v>
      </c>
      <c r="M254" s="54">
        <f t="shared" si="28"/>
        <v>26.7</v>
      </c>
      <c r="N254" s="36">
        <v>17.5</v>
      </c>
      <c r="O254" s="55">
        <f t="shared" si="29"/>
        <v>59.054505092875509</v>
      </c>
      <c r="P254" s="56">
        <f t="shared" si="30"/>
        <v>30.235906607552256</v>
      </c>
      <c r="Q254" s="123">
        <v>23.903582999999998</v>
      </c>
      <c r="R254" s="11">
        <f t="shared" si="31"/>
        <v>6.2386558861274981</v>
      </c>
      <c r="S254" s="35">
        <f t="shared" si="32"/>
        <v>9.3953603020033487</v>
      </c>
      <c r="AF254" s="34"/>
    </row>
    <row r="255" spans="7:32" ht="18.5" x14ac:dyDescent="0.45">
      <c r="G255" s="59">
        <v>2011</v>
      </c>
      <c r="H255" s="59">
        <v>9</v>
      </c>
      <c r="I255" s="46">
        <f t="shared" si="36"/>
        <v>9</v>
      </c>
      <c r="J255" s="46">
        <f t="shared" si="36"/>
        <v>252</v>
      </c>
      <c r="K255" s="124">
        <v>30.3</v>
      </c>
      <c r="L255" s="124">
        <v>22.5</v>
      </c>
      <c r="M255" s="54">
        <f t="shared" si="28"/>
        <v>26.4</v>
      </c>
      <c r="N255" s="36">
        <v>20</v>
      </c>
      <c r="O255" s="55">
        <f t="shared" si="29"/>
        <v>49.277322895351524</v>
      </c>
      <c r="P255" s="56">
        <f t="shared" si="30"/>
        <v>30.749049486699356</v>
      </c>
      <c r="Q255" s="123">
        <v>22.019851699999997</v>
      </c>
      <c r="R255" s="11">
        <f t="shared" si="31"/>
        <v>5.7082722157460983</v>
      </c>
      <c r="S255" s="35">
        <f t="shared" si="32"/>
        <v>9.2738019668442888</v>
      </c>
      <c r="AF255" s="34"/>
    </row>
    <row r="256" spans="7:32" ht="18.5" x14ac:dyDescent="0.45">
      <c r="G256" s="59">
        <v>2011</v>
      </c>
      <c r="H256" s="59">
        <v>9</v>
      </c>
      <c r="I256" s="46">
        <f t="shared" si="36"/>
        <v>10</v>
      </c>
      <c r="J256" s="46">
        <f t="shared" si="36"/>
        <v>253</v>
      </c>
      <c r="K256" s="124">
        <v>32</v>
      </c>
      <c r="L256" s="124">
        <v>22.9</v>
      </c>
      <c r="M256" s="54">
        <f t="shared" si="28"/>
        <v>27.45</v>
      </c>
      <c r="N256" s="36">
        <v>25.5</v>
      </c>
      <c r="O256" s="55">
        <f t="shared" si="29"/>
        <v>45.459716189418806</v>
      </c>
      <c r="P256" s="56">
        <f t="shared" si="30"/>
        <v>33.094673385896897</v>
      </c>
      <c r="Q256" s="123">
        <v>21.941554799999999</v>
      </c>
      <c r="R256" s="11">
        <f t="shared" si="31"/>
        <v>5.8230966553155001</v>
      </c>
      <c r="S256" s="35">
        <f t="shared" si="32"/>
        <v>9.5216812847901302</v>
      </c>
      <c r="AF256" s="34"/>
    </row>
    <row r="257" spans="7:32" ht="18.5" x14ac:dyDescent="0.45">
      <c r="G257" s="59">
        <v>2011</v>
      </c>
      <c r="H257" s="59">
        <v>9</v>
      </c>
      <c r="I257" s="46">
        <f t="shared" si="36"/>
        <v>11</v>
      </c>
      <c r="J257" s="46">
        <f t="shared" si="36"/>
        <v>254</v>
      </c>
      <c r="K257" s="124">
        <v>31.6</v>
      </c>
      <c r="L257" s="124">
        <v>20.9</v>
      </c>
      <c r="M257" s="54">
        <f t="shared" si="28"/>
        <v>26.25</v>
      </c>
      <c r="N257" s="36">
        <v>21.5</v>
      </c>
      <c r="O257" s="55">
        <f t="shared" si="29"/>
        <v>44.057711834700342</v>
      </c>
      <c r="P257" s="56">
        <f t="shared" si="30"/>
        <v>37.713401330503501</v>
      </c>
      <c r="Q257" s="123">
        <v>23.058646400000001</v>
      </c>
      <c r="R257" s="11">
        <f t="shared" si="31"/>
        <v>5.9572762380407998</v>
      </c>
      <c r="S257" s="35">
        <f t="shared" si="32"/>
        <v>11.049062360244767</v>
      </c>
      <c r="AF257" s="34"/>
    </row>
    <row r="258" spans="7:32" ht="18.5" x14ac:dyDescent="0.45">
      <c r="G258" s="59">
        <v>2011</v>
      </c>
      <c r="H258" s="59">
        <v>9</v>
      </c>
      <c r="I258" s="46">
        <f t="shared" si="36"/>
        <v>12</v>
      </c>
      <c r="J258" s="46">
        <f t="shared" si="36"/>
        <v>255</v>
      </c>
      <c r="K258" s="124">
        <v>32.5</v>
      </c>
      <c r="L258" s="124">
        <v>20.8</v>
      </c>
      <c r="M258" s="54">
        <f t="shared" si="28"/>
        <v>26.65</v>
      </c>
      <c r="N258" s="36">
        <v>19.5</v>
      </c>
      <c r="O258" s="55">
        <f t="shared" si="29"/>
        <v>41.779402421802537</v>
      </c>
      <c r="P258" s="56">
        <f t="shared" si="30"/>
        <v>39.105520666807173</v>
      </c>
      <c r="Q258" s="123">
        <v>22.865206999999998</v>
      </c>
      <c r="R258" s="11">
        <f t="shared" si="31"/>
        <v>5.9609423159947488</v>
      </c>
      <c r="S258" s="35">
        <f t="shared" si="32"/>
        <v>11.731726220503226</v>
      </c>
      <c r="AF258" s="34"/>
    </row>
    <row r="259" spans="7:32" ht="18.5" x14ac:dyDescent="0.45">
      <c r="G259" s="59">
        <v>2011</v>
      </c>
      <c r="H259" s="59">
        <v>9</v>
      </c>
      <c r="I259" s="46">
        <f t="shared" si="36"/>
        <v>13</v>
      </c>
      <c r="J259" s="46">
        <f t="shared" si="36"/>
        <v>256</v>
      </c>
      <c r="K259" s="124">
        <v>33.200000000000003</v>
      </c>
      <c r="L259" s="124">
        <v>21.6</v>
      </c>
      <c r="M259" s="54">
        <f t="shared" si="28"/>
        <v>27.400000000000002</v>
      </c>
      <c r="N259" s="36">
        <v>17.5</v>
      </c>
      <c r="O259" s="55">
        <f t="shared" si="29"/>
        <v>40.725912371257145</v>
      </c>
      <c r="P259" s="56">
        <f t="shared" si="30"/>
        <v>37.793646680526635</v>
      </c>
      <c r="Q259" s="123">
        <v>22.193193499999996</v>
      </c>
      <c r="R259" s="11">
        <f t="shared" si="31"/>
        <v>5.8833712104629985</v>
      </c>
      <c r="S259" s="35">
        <f t="shared" si="32"/>
        <v>11.699494180492017</v>
      </c>
      <c r="AF259" s="34"/>
    </row>
    <row r="260" spans="7:32" ht="18.5" x14ac:dyDescent="0.45">
      <c r="G260" s="59">
        <v>2011</v>
      </c>
      <c r="H260" s="59">
        <v>9</v>
      </c>
      <c r="I260" s="46">
        <f t="shared" si="36"/>
        <v>14</v>
      </c>
      <c r="J260" s="46">
        <f t="shared" si="36"/>
        <v>257</v>
      </c>
      <c r="K260" s="124">
        <v>33.799999999999997</v>
      </c>
      <c r="L260" s="124">
        <v>23.9</v>
      </c>
      <c r="M260" s="54">
        <f t="shared" si="28"/>
        <v>28.849999999999998</v>
      </c>
      <c r="N260" s="36">
        <v>17.5</v>
      </c>
      <c r="O260" s="55">
        <f t="shared" si="29"/>
        <v>42.616178418003578</v>
      </c>
      <c r="P260" s="56">
        <f t="shared" si="30"/>
        <v>33.752013307058832</v>
      </c>
      <c r="Q260" s="123">
        <v>21.454187999999998</v>
      </c>
      <c r="R260" s="11">
        <f t="shared" si="31"/>
        <v>5.869914108723</v>
      </c>
      <c r="S260" s="35">
        <f t="shared" si="32"/>
        <v>10.704247341976634</v>
      </c>
      <c r="AF260" s="34"/>
    </row>
    <row r="261" spans="7:32" ht="18.5" x14ac:dyDescent="0.45">
      <c r="G261" s="59">
        <v>2011</v>
      </c>
      <c r="H261" s="59">
        <v>9</v>
      </c>
      <c r="I261" s="46">
        <f t="shared" si="36"/>
        <v>15</v>
      </c>
      <c r="J261" s="46">
        <f t="shared" si="36"/>
        <v>258</v>
      </c>
      <c r="K261" s="124">
        <v>30.6</v>
      </c>
      <c r="L261" s="124">
        <v>23.4</v>
      </c>
      <c r="M261" s="54">
        <f t="shared" ref="M261:M324" si="37">(K261+L261)/2</f>
        <v>27</v>
      </c>
      <c r="N261" s="36">
        <v>17</v>
      </c>
      <c r="O261" s="55">
        <f t="shared" ref="O261:O324" si="38">((Q261)/(0.16*(K261-(L261))^0.5))</f>
        <v>48.690417943705022</v>
      </c>
      <c r="P261" s="56">
        <f t="shared" ref="P261:P324" si="39">0.16*((K261-L261)^1/2)*O261</f>
        <v>28.045680735574106</v>
      </c>
      <c r="Q261" s="123">
        <v>20.904016199999997</v>
      </c>
      <c r="R261" s="11">
        <f t="shared" ref="R261:R324" si="40">0.0023*0.408*O261*(K261-L261)^0.5*(M261+17.8)</f>
        <v>5.4925720645823981</v>
      </c>
      <c r="S261" s="35">
        <f t="shared" ref="S261:S324" si="41">0.31*(IF(N261&gt;50,1,(1+(50-N261)/70)))*(P261+2.09)*((M261/(M261+15)))</f>
        <v>8.8368271152876847</v>
      </c>
      <c r="AF261" s="34"/>
    </row>
    <row r="262" spans="7:32" ht="18.5" x14ac:dyDescent="0.45">
      <c r="G262" s="59">
        <v>2011</v>
      </c>
      <c r="H262" s="59">
        <v>9</v>
      </c>
      <c r="I262" s="46">
        <f t="shared" si="36"/>
        <v>16</v>
      </c>
      <c r="J262" s="46">
        <f t="shared" si="36"/>
        <v>259</v>
      </c>
      <c r="K262" s="124">
        <v>32.700000000000003</v>
      </c>
      <c r="L262" s="124">
        <v>24</v>
      </c>
      <c r="M262" s="54">
        <f t="shared" si="37"/>
        <v>28.35</v>
      </c>
      <c r="N262" s="36">
        <v>20.5</v>
      </c>
      <c r="O262" s="55">
        <f t="shared" si="38"/>
        <v>45.191495657383861</v>
      </c>
      <c r="P262" s="56">
        <f t="shared" si="39"/>
        <v>31.45328097753918</v>
      </c>
      <c r="Q262" s="123">
        <v>21.327321899999998</v>
      </c>
      <c r="R262" s="11">
        <f t="shared" si="40"/>
        <v>5.7726608868425258</v>
      </c>
      <c r="S262" s="35">
        <f t="shared" si="41"/>
        <v>9.666210223982457</v>
      </c>
      <c r="AF262" s="34"/>
    </row>
    <row r="263" spans="7:32" ht="18.5" x14ac:dyDescent="0.45">
      <c r="G263" s="59">
        <v>2011</v>
      </c>
      <c r="H263" s="59">
        <v>9</v>
      </c>
      <c r="I263" s="46">
        <f t="shared" si="36"/>
        <v>17</v>
      </c>
      <c r="J263" s="46">
        <f t="shared" si="36"/>
        <v>260</v>
      </c>
      <c r="K263" s="124">
        <v>33.200000000000003</v>
      </c>
      <c r="L263" s="124">
        <v>24.1</v>
      </c>
      <c r="M263" s="54">
        <f t="shared" si="37"/>
        <v>28.650000000000002</v>
      </c>
      <c r="N263" s="36">
        <v>24</v>
      </c>
      <c r="O263" s="55">
        <f t="shared" si="38"/>
        <v>44.352804544168471</v>
      </c>
      <c r="P263" s="56">
        <f t="shared" si="39"/>
        <v>32.288841708154649</v>
      </c>
      <c r="Q263" s="123">
        <v>21.407293599999999</v>
      </c>
      <c r="R263" s="11">
        <f t="shared" si="40"/>
        <v>5.8319729399778</v>
      </c>
      <c r="S263" s="35">
        <f t="shared" si="41"/>
        <v>9.5932664155043863</v>
      </c>
      <c r="AF263" s="34"/>
    </row>
    <row r="264" spans="7:32" ht="18.5" x14ac:dyDescent="0.45">
      <c r="G264" s="59">
        <v>2011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24">
        <v>33.299999999999997</v>
      </c>
      <c r="L264" s="124">
        <v>23</v>
      </c>
      <c r="M264" s="54">
        <f t="shared" si="37"/>
        <v>28.15</v>
      </c>
      <c r="N264" s="36">
        <v>35.5</v>
      </c>
      <c r="O264" s="55">
        <f t="shared" si="38"/>
        <v>41.469007697079277</v>
      </c>
      <c r="P264" s="56">
        <f t="shared" si="39"/>
        <v>34.170462342393321</v>
      </c>
      <c r="Q264" s="123">
        <v>21.294244599999999</v>
      </c>
      <c r="R264" s="11">
        <f t="shared" si="40"/>
        <v>5.7387297134050499</v>
      </c>
      <c r="S264" s="35">
        <f t="shared" si="41"/>
        <v>8.8522016657211235</v>
      </c>
      <c r="AF264" s="34"/>
    </row>
    <row r="265" spans="7:32" ht="18.5" x14ac:dyDescent="0.45">
      <c r="G265" s="59">
        <v>2011</v>
      </c>
      <c r="H265" s="59">
        <v>9</v>
      </c>
      <c r="I265" s="46">
        <f t="shared" si="42"/>
        <v>19</v>
      </c>
      <c r="J265" s="46">
        <f t="shared" si="42"/>
        <v>262</v>
      </c>
      <c r="K265" s="124">
        <v>29.6</v>
      </c>
      <c r="L265" s="124">
        <v>23.6</v>
      </c>
      <c r="M265" s="54">
        <f t="shared" si="37"/>
        <v>26.6</v>
      </c>
      <c r="N265" s="36">
        <v>38.5</v>
      </c>
      <c r="O265" s="55">
        <f t="shared" si="38"/>
        <v>54.533147064018536</v>
      </c>
      <c r="P265" s="56">
        <f t="shared" si="39"/>
        <v>26.175910590728897</v>
      </c>
      <c r="Q265" s="123">
        <v>21.372541499999997</v>
      </c>
      <c r="R265" s="11">
        <f t="shared" si="40"/>
        <v>5.5655380418489999</v>
      </c>
      <c r="S265" s="35">
        <f t="shared" si="41"/>
        <v>6.5233780723175707</v>
      </c>
      <c r="AF265" s="34"/>
    </row>
    <row r="266" spans="7:32" ht="18.5" x14ac:dyDescent="0.45">
      <c r="G266" s="59">
        <v>2011</v>
      </c>
      <c r="H266" s="59">
        <v>9</v>
      </c>
      <c r="I266" s="46">
        <f t="shared" si="42"/>
        <v>20</v>
      </c>
      <c r="J266" s="46">
        <f t="shared" si="42"/>
        <v>263</v>
      </c>
      <c r="K266" s="124">
        <v>27.2</v>
      </c>
      <c r="L266" s="124">
        <v>20.3</v>
      </c>
      <c r="M266" s="54">
        <f t="shared" si="37"/>
        <v>23.75</v>
      </c>
      <c r="N266" s="36">
        <v>36.5</v>
      </c>
      <c r="O266" s="55">
        <f t="shared" si="38"/>
        <v>48.394729129574387</v>
      </c>
      <c r="P266" s="56">
        <f t="shared" si="39"/>
        <v>26.713890479525059</v>
      </c>
      <c r="Q266" s="123">
        <v>20.339608599999998</v>
      </c>
      <c r="R266" s="11">
        <f t="shared" si="40"/>
        <v>4.9565744744404485</v>
      </c>
      <c r="S266" s="35">
        <f t="shared" si="41"/>
        <v>6.5281960351095014</v>
      </c>
      <c r="AF266" s="34"/>
    </row>
    <row r="267" spans="7:32" ht="18.5" x14ac:dyDescent="0.45">
      <c r="G267" s="59">
        <v>2011</v>
      </c>
      <c r="H267" s="59">
        <v>9</v>
      </c>
      <c r="I267" s="46">
        <f t="shared" si="42"/>
        <v>21</v>
      </c>
      <c r="J267" s="46">
        <f t="shared" si="42"/>
        <v>264</v>
      </c>
      <c r="K267" s="124">
        <v>29.7</v>
      </c>
      <c r="L267" s="124">
        <v>20</v>
      </c>
      <c r="M267" s="54">
        <f t="shared" si="37"/>
        <v>24.85</v>
      </c>
      <c r="N267" s="36">
        <v>32</v>
      </c>
      <c r="O267" s="55">
        <f t="shared" si="38"/>
        <v>41.974426208771128</v>
      </c>
      <c r="P267" s="56">
        <f t="shared" si="39"/>
        <v>32.57215473800639</v>
      </c>
      <c r="Q267" s="123">
        <v>20.916577199999999</v>
      </c>
      <c r="R267" s="11">
        <f t="shared" si="40"/>
        <v>5.2321196831066992</v>
      </c>
      <c r="S267" s="35">
        <f t="shared" si="41"/>
        <v>8.4236429446612053</v>
      </c>
      <c r="AF267" s="34"/>
    </row>
    <row r="268" spans="7:32" ht="18.5" x14ac:dyDescent="0.45">
      <c r="G268" s="59">
        <v>2011</v>
      </c>
      <c r="H268" s="59">
        <v>9</v>
      </c>
      <c r="I268" s="46">
        <f t="shared" si="42"/>
        <v>22</v>
      </c>
      <c r="J268" s="46">
        <f t="shared" si="42"/>
        <v>265</v>
      </c>
      <c r="K268" s="124">
        <v>29.9</v>
      </c>
      <c r="L268" s="124">
        <v>23.3</v>
      </c>
      <c r="M268" s="54">
        <f t="shared" si="37"/>
        <v>26.6</v>
      </c>
      <c r="N268" s="36">
        <v>52.5</v>
      </c>
      <c r="O268" s="55">
        <f t="shared" si="38"/>
        <v>50.118004077190562</v>
      </c>
      <c r="P268" s="56">
        <f t="shared" si="39"/>
        <v>26.462306152756607</v>
      </c>
      <c r="Q268" s="123">
        <v>20.600877399999998</v>
      </c>
      <c r="R268" s="11">
        <f t="shared" si="40"/>
        <v>5.3645920802243996</v>
      </c>
      <c r="S268" s="35">
        <f t="shared" si="41"/>
        <v>5.6596710705680522</v>
      </c>
      <c r="AF268" s="34"/>
    </row>
    <row r="269" spans="7:32" ht="18.5" x14ac:dyDescent="0.45">
      <c r="G269" s="59">
        <v>2011</v>
      </c>
      <c r="H269" s="59">
        <v>9</v>
      </c>
      <c r="I269" s="46">
        <f t="shared" si="42"/>
        <v>23</v>
      </c>
      <c r="J269" s="46">
        <f t="shared" si="42"/>
        <v>266</v>
      </c>
      <c r="K269" s="124">
        <v>28.8</v>
      </c>
      <c r="L269" s="124">
        <v>23</v>
      </c>
      <c r="M269" s="54">
        <f t="shared" si="37"/>
        <v>25.9</v>
      </c>
      <c r="N269" s="36">
        <v>52.5</v>
      </c>
      <c r="O269" s="55">
        <f t="shared" si="38"/>
        <v>32.656622316663274</v>
      </c>
      <c r="P269" s="56">
        <f t="shared" si="39"/>
        <v>15.152672754931762</v>
      </c>
      <c r="Q269" s="123">
        <v>12.5836098</v>
      </c>
      <c r="R269" s="11">
        <f t="shared" si="40"/>
        <v>3.2251854835449003</v>
      </c>
      <c r="S269" s="35">
        <f t="shared" si="41"/>
        <v>3.3848757836026184</v>
      </c>
      <c r="AF269" s="34"/>
    </row>
    <row r="270" spans="7:32" ht="18.5" x14ac:dyDescent="0.45">
      <c r="G270" s="59">
        <v>2011</v>
      </c>
      <c r="H270" s="59">
        <v>9</v>
      </c>
      <c r="I270" s="46">
        <f t="shared" si="42"/>
        <v>24</v>
      </c>
      <c r="J270" s="46">
        <f t="shared" si="42"/>
        <v>267</v>
      </c>
      <c r="K270" s="124">
        <v>26.1</v>
      </c>
      <c r="L270" s="124">
        <v>19.8</v>
      </c>
      <c r="M270" s="54">
        <f t="shared" si="37"/>
        <v>22.950000000000003</v>
      </c>
      <c r="N270" s="36">
        <v>42.5</v>
      </c>
      <c r="O270" s="55">
        <f t="shared" si="38"/>
        <v>44.405906208492091</v>
      </c>
      <c r="P270" s="56">
        <f t="shared" si="39"/>
        <v>22.380576729080019</v>
      </c>
      <c r="Q270" s="123">
        <v>17.8332704</v>
      </c>
      <c r="R270" s="11">
        <f t="shared" si="40"/>
        <v>4.2621293340119992</v>
      </c>
      <c r="S270" s="35">
        <f t="shared" si="41"/>
        <v>5.0790264091005408</v>
      </c>
      <c r="AF270" s="34"/>
    </row>
    <row r="271" spans="7:32" ht="18.5" x14ac:dyDescent="0.45">
      <c r="G271" s="59">
        <v>2011</v>
      </c>
      <c r="H271" s="59">
        <v>9</v>
      </c>
      <c r="I271" s="46">
        <f t="shared" si="42"/>
        <v>25</v>
      </c>
      <c r="J271" s="46">
        <f t="shared" si="42"/>
        <v>268</v>
      </c>
      <c r="K271" s="124">
        <v>27</v>
      </c>
      <c r="L271" s="124">
        <v>18.100000000000001</v>
      </c>
      <c r="M271" s="54">
        <f t="shared" si="37"/>
        <v>22.55</v>
      </c>
      <c r="N271" s="36">
        <v>31.5</v>
      </c>
      <c r="O271" s="55">
        <f t="shared" si="38"/>
        <v>39.294087770268831</v>
      </c>
      <c r="P271" s="56">
        <f t="shared" si="39"/>
        <v>27.977390492431404</v>
      </c>
      <c r="Q271" s="123">
        <v>18.756085199999998</v>
      </c>
      <c r="R271" s="11">
        <f t="shared" si="40"/>
        <v>4.4386791418142995</v>
      </c>
      <c r="S271" s="35">
        <f t="shared" si="41"/>
        <v>7.0768382162848562</v>
      </c>
      <c r="AF271" s="34"/>
    </row>
    <row r="272" spans="7:32" ht="18.5" x14ac:dyDescent="0.45">
      <c r="G272" s="59">
        <v>2011</v>
      </c>
      <c r="H272" s="59">
        <v>9</v>
      </c>
      <c r="I272" s="46">
        <f t="shared" si="42"/>
        <v>26</v>
      </c>
      <c r="J272" s="46">
        <f t="shared" si="42"/>
        <v>269</v>
      </c>
      <c r="K272" s="124">
        <v>25.2</v>
      </c>
      <c r="L272" s="124">
        <v>17.600000000000001</v>
      </c>
      <c r="M272" s="54">
        <f t="shared" si="37"/>
        <v>21.4</v>
      </c>
      <c r="N272" s="36">
        <v>31</v>
      </c>
      <c r="O272" s="55">
        <f t="shared" si="38"/>
        <v>35.373440934838669</v>
      </c>
      <c r="P272" s="56">
        <f t="shared" si="39"/>
        <v>21.507052088381908</v>
      </c>
      <c r="Q272" s="123">
        <v>15.602855499999999</v>
      </c>
      <c r="R272" s="11">
        <f t="shared" si="40"/>
        <v>3.587221302294</v>
      </c>
      <c r="S272" s="35">
        <f t="shared" si="41"/>
        <v>5.4679407677923768</v>
      </c>
      <c r="AF272" s="34"/>
    </row>
    <row r="273" spans="7:32" ht="18.5" x14ac:dyDescent="0.45">
      <c r="G273" s="59">
        <v>2011</v>
      </c>
      <c r="H273" s="59">
        <v>9</v>
      </c>
      <c r="I273" s="46">
        <f t="shared" si="42"/>
        <v>27</v>
      </c>
      <c r="J273" s="46">
        <f t="shared" si="42"/>
        <v>270</v>
      </c>
      <c r="K273" s="124">
        <v>25.2</v>
      </c>
      <c r="L273" s="124">
        <v>16</v>
      </c>
      <c r="M273" s="54">
        <f t="shared" si="37"/>
        <v>20.6</v>
      </c>
      <c r="N273" s="36">
        <v>36.5</v>
      </c>
      <c r="O273" s="55">
        <f t="shared" si="38"/>
        <v>33.834785904173664</v>
      </c>
      <c r="P273" s="56">
        <f t="shared" si="39"/>
        <v>24.902402425471816</v>
      </c>
      <c r="Q273" s="123">
        <v>16.4201579</v>
      </c>
      <c r="R273" s="11">
        <f t="shared" si="40"/>
        <v>3.6980822816064003</v>
      </c>
      <c r="S273" s="35">
        <f t="shared" si="41"/>
        <v>5.775756716587785</v>
      </c>
      <c r="AF273" s="34"/>
    </row>
    <row r="274" spans="7:32" ht="18.5" x14ac:dyDescent="0.45">
      <c r="G274" s="59">
        <v>2011</v>
      </c>
      <c r="H274" s="59">
        <v>9</v>
      </c>
      <c r="I274" s="46">
        <f t="shared" si="42"/>
        <v>28</v>
      </c>
      <c r="J274" s="46">
        <f t="shared" si="42"/>
        <v>271</v>
      </c>
      <c r="K274" s="124">
        <v>26.1</v>
      </c>
      <c r="L274" s="124">
        <v>17.600000000000001</v>
      </c>
      <c r="M274" s="54">
        <f t="shared" si="37"/>
        <v>21.85</v>
      </c>
      <c r="N274" s="36">
        <v>44.5</v>
      </c>
      <c r="O274" s="55">
        <f t="shared" si="38"/>
        <v>45.078298919317966</v>
      </c>
      <c r="P274" s="56">
        <f t="shared" si="39"/>
        <v>30.653243265136219</v>
      </c>
      <c r="Q274" s="123">
        <v>21.027951399999999</v>
      </c>
      <c r="R274" s="11">
        <f t="shared" si="40"/>
        <v>4.8899922712036501</v>
      </c>
      <c r="S274" s="35">
        <f t="shared" si="41"/>
        <v>6.4915177547424729</v>
      </c>
      <c r="AF274" s="34"/>
    </row>
    <row r="275" spans="7:32" ht="18.5" x14ac:dyDescent="0.45">
      <c r="G275" s="59">
        <v>2011</v>
      </c>
      <c r="H275" s="59">
        <v>9</v>
      </c>
      <c r="I275" s="46">
        <f t="shared" si="42"/>
        <v>29</v>
      </c>
      <c r="J275" s="46">
        <f t="shared" si="42"/>
        <v>272</v>
      </c>
      <c r="K275" s="124">
        <v>27.4</v>
      </c>
      <c r="L275" s="124">
        <v>16.5</v>
      </c>
      <c r="M275" s="54">
        <f t="shared" si="37"/>
        <v>21.95</v>
      </c>
      <c r="N275" s="36">
        <v>42</v>
      </c>
      <c r="O275" s="55">
        <f t="shared" si="38"/>
        <v>35.443179707618526</v>
      </c>
      <c r="P275" s="56">
        <f t="shared" si="39"/>
        <v>30.90645270504335</v>
      </c>
      <c r="Q275" s="123">
        <v>18.722589200000002</v>
      </c>
      <c r="R275" s="11">
        <f t="shared" si="40"/>
        <v>4.364867429905499</v>
      </c>
      <c r="S275" s="35">
        <f t="shared" si="41"/>
        <v>6.7708874036939743</v>
      </c>
      <c r="AF275" s="34"/>
    </row>
    <row r="276" spans="7:32" ht="18.5" x14ac:dyDescent="0.45">
      <c r="G276" s="59">
        <v>2011</v>
      </c>
      <c r="H276" s="60">
        <v>9</v>
      </c>
      <c r="I276" s="60">
        <f t="shared" si="42"/>
        <v>30</v>
      </c>
      <c r="J276" s="46">
        <f t="shared" si="42"/>
        <v>273</v>
      </c>
      <c r="K276" s="124">
        <v>22.2</v>
      </c>
      <c r="L276" s="124">
        <v>12.9</v>
      </c>
      <c r="M276" s="54">
        <f t="shared" si="37"/>
        <v>17.55</v>
      </c>
      <c r="N276" s="36">
        <v>46.5</v>
      </c>
      <c r="O276" s="55">
        <f t="shared" si="38"/>
        <v>31.755111972018991</v>
      </c>
      <c r="P276" s="56">
        <f t="shared" si="39"/>
        <v>23.625803307182125</v>
      </c>
      <c r="Q276" s="123">
        <v>15.494412199999999</v>
      </c>
      <c r="R276" s="49">
        <f t="shared" si="40"/>
        <v>3.2124216189985493</v>
      </c>
      <c r="S276" s="48">
        <f t="shared" si="41"/>
        <v>4.5131234804104636</v>
      </c>
      <c r="AF276" s="34"/>
    </row>
    <row r="277" spans="7:32" ht="18.5" x14ac:dyDescent="0.45">
      <c r="G277" s="59">
        <v>2011</v>
      </c>
      <c r="H277" s="59">
        <v>10</v>
      </c>
      <c r="I277" s="46">
        <v>1</v>
      </c>
      <c r="J277" s="46">
        <f t="shared" si="42"/>
        <v>274</v>
      </c>
      <c r="K277" s="124">
        <v>20.6</v>
      </c>
      <c r="L277" s="124">
        <v>11.4</v>
      </c>
      <c r="M277" s="54">
        <f t="shared" si="37"/>
        <v>16</v>
      </c>
      <c r="N277" s="36">
        <v>43.5</v>
      </c>
      <c r="O277" s="55">
        <f t="shared" si="38"/>
        <v>34.969312855852479</v>
      </c>
      <c r="P277" s="56">
        <f t="shared" si="39"/>
        <v>25.737414261907428</v>
      </c>
      <c r="Q277" s="123">
        <v>16.970748399999998</v>
      </c>
      <c r="R277" s="11">
        <f t="shared" si="40"/>
        <v>3.3642302505707993</v>
      </c>
      <c r="S277" s="35">
        <f t="shared" si="41"/>
        <v>4.8658221509392421</v>
      </c>
      <c r="AF277" s="34"/>
    </row>
    <row r="278" spans="7:32" ht="18.5" x14ac:dyDescent="0.45">
      <c r="G278" s="59">
        <v>2011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24">
        <v>21.2</v>
      </c>
      <c r="L278" s="124">
        <v>11</v>
      </c>
      <c r="M278" s="54">
        <f t="shared" si="37"/>
        <v>16.100000000000001</v>
      </c>
      <c r="N278" s="36">
        <v>34.5</v>
      </c>
      <c r="O278" s="55">
        <f t="shared" si="38"/>
        <v>40.154308199544744</v>
      </c>
      <c r="P278" s="56">
        <f t="shared" si="39"/>
        <v>32.765915490828512</v>
      </c>
      <c r="Q278" s="123">
        <v>20.518812199999999</v>
      </c>
      <c r="R278" s="11">
        <f t="shared" si="40"/>
        <v>4.0796220574467004</v>
      </c>
      <c r="S278" s="35">
        <f t="shared" si="41"/>
        <v>6.8323758591451522</v>
      </c>
      <c r="AF278" s="34"/>
    </row>
    <row r="279" spans="7:32" ht="18.5" x14ac:dyDescent="0.45">
      <c r="G279" s="59">
        <v>2011</v>
      </c>
      <c r="H279" s="59">
        <v>10</v>
      </c>
      <c r="I279" s="46">
        <f t="shared" si="43"/>
        <v>3</v>
      </c>
      <c r="J279" s="46">
        <f t="shared" si="42"/>
        <v>276</v>
      </c>
      <c r="K279" s="124">
        <v>21.5</v>
      </c>
      <c r="L279" s="124">
        <v>14.4</v>
      </c>
      <c r="M279" s="54">
        <f t="shared" si="37"/>
        <v>17.95</v>
      </c>
      <c r="N279" s="36">
        <v>30</v>
      </c>
      <c r="O279" s="55">
        <f t="shared" si="38"/>
        <v>46.785074346920482</v>
      </c>
      <c r="P279" s="56">
        <f t="shared" si="39"/>
        <v>26.573922229050829</v>
      </c>
      <c r="Q279" s="123">
        <v>19.9460306</v>
      </c>
      <c r="R279" s="11">
        <f t="shared" si="40"/>
        <v>4.1821590335167498</v>
      </c>
      <c r="S279" s="35">
        <f t="shared" si="41"/>
        <v>6.2237310088531528</v>
      </c>
      <c r="AF279" s="34"/>
    </row>
    <row r="280" spans="7:32" ht="18.5" x14ac:dyDescent="0.45">
      <c r="G280" s="59">
        <v>2011</v>
      </c>
      <c r="H280" s="59">
        <v>10</v>
      </c>
      <c r="I280" s="46">
        <f t="shared" si="43"/>
        <v>4</v>
      </c>
      <c r="J280" s="46">
        <f t="shared" si="43"/>
        <v>277</v>
      </c>
      <c r="K280" s="124">
        <v>21.9</v>
      </c>
      <c r="L280" s="124">
        <v>11.6</v>
      </c>
      <c r="M280" s="54">
        <f t="shared" si="37"/>
        <v>16.75</v>
      </c>
      <c r="N280" s="36">
        <v>22.5</v>
      </c>
      <c r="O280" s="55">
        <f t="shared" si="38"/>
        <v>39.56426110892447</v>
      </c>
      <c r="P280" s="56">
        <f t="shared" si="39"/>
        <v>32.600951153753762</v>
      </c>
      <c r="Q280" s="123">
        <v>20.316161399999999</v>
      </c>
      <c r="R280" s="11">
        <f t="shared" si="40"/>
        <v>4.1167806024100484</v>
      </c>
      <c r="S280" s="35">
        <f t="shared" si="41"/>
        <v>7.9023372224620791</v>
      </c>
      <c r="AF280" s="34"/>
    </row>
    <row r="281" spans="7:32" ht="18.5" x14ac:dyDescent="0.45">
      <c r="G281" s="59">
        <v>2011</v>
      </c>
      <c r="H281" s="59">
        <v>10</v>
      </c>
      <c r="I281" s="46">
        <f t="shared" si="43"/>
        <v>5</v>
      </c>
      <c r="J281" s="46">
        <f t="shared" si="43"/>
        <v>278</v>
      </c>
      <c r="K281" s="124">
        <v>23.8</v>
      </c>
      <c r="L281" s="124">
        <v>14.5</v>
      </c>
      <c r="M281" s="54">
        <f t="shared" si="37"/>
        <v>19.149999999999999</v>
      </c>
      <c r="N281" s="36">
        <v>26.5</v>
      </c>
      <c r="O281" s="55">
        <f t="shared" si="38"/>
        <v>41.556411462490821</v>
      </c>
      <c r="P281" s="56">
        <f t="shared" si="39"/>
        <v>30.917970128093174</v>
      </c>
      <c r="Q281" s="123">
        <v>20.276803599999997</v>
      </c>
      <c r="R281" s="11">
        <f t="shared" si="40"/>
        <v>4.3942215925622996</v>
      </c>
      <c r="S281" s="35">
        <f t="shared" si="41"/>
        <v>7.6642939431990165</v>
      </c>
      <c r="AF281" s="34"/>
    </row>
    <row r="282" spans="7:32" ht="18.5" x14ac:dyDescent="0.45">
      <c r="G282" s="59">
        <v>2011</v>
      </c>
      <c r="H282" s="59">
        <v>10</v>
      </c>
      <c r="I282" s="46">
        <f t="shared" si="43"/>
        <v>6</v>
      </c>
      <c r="J282" s="46">
        <f t="shared" si="43"/>
        <v>279</v>
      </c>
      <c r="K282" s="124">
        <v>26.5</v>
      </c>
      <c r="L282" s="124">
        <v>16.600000000000001</v>
      </c>
      <c r="M282" s="54">
        <f t="shared" si="37"/>
        <v>21.55</v>
      </c>
      <c r="N282" s="36">
        <v>27</v>
      </c>
      <c r="O282" s="55">
        <f t="shared" si="38"/>
        <v>38.5940894478735</v>
      </c>
      <c r="P282" s="56">
        <f t="shared" si="39"/>
        <v>30.566518842715809</v>
      </c>
      <c r="Q282" s="123">
        <v>19.429354799999999</v>
      </c>
      <c r="R282" s="11">
        <f t="shared" si="40"/>
        <v>4.4840570782437004</v>
      </c>
      <c r="S282" s="35">
        <f t="shared" si="41"/>
        <v>7.9300583521496799</v>
      </c>
      <c r="AF282" s="34"/>
    </row>
    <row r="283" spans="7:32" ht="18.5" x14ac:dyDescent="0.45">
      <c r="G283" s="59">
        <v>2011</v>
      </c>
      <c r="H283" s="59">
        <v>10</v>
      </c>
      <c r="I283" s="46">
        <f t="shared" si="43"/>
        <v>7</v>
      </c>
      <c r="J283" s="46">
        <f t="shared" si="43"/>
        <v>280</v>
      </c>
      <c r="K283" s="124">
        <v>25.4</v>
      </c>
      <c r="L283" s="124">
        <v>18.7</v>
      </c>
      <c r="M283" s="54">
        <f t="shared" si="37"/>
        <v>22.049999999999997</v>
      </c>
      <c r="N283" s="36">
        <v>22</v>
      </c>
      <c r="O283" s="55">
        <f t="shared" si="38"/>
        <v>45.293229184555074</v>
      </c>
      <c r="P283" s="56">
        <f t="shared" si="39"/>
        <v>24.277170842921517</v>
      </c>
      <c r="Q283" s="123">
        <v>18.758178699999998</v>
      </c>
      <c r="R283" s="11">
        <f t="shared" si="40"/>
        <v>4.3841662153086727</v>
      </c>
      <c r="S283" s="35">
        <f t="shared" si="41"/>
        <v>6.8104160543996235</v>
      </c>
      <c r="AF283" s="34"/>
    </row>
    <row r="284" spans="7:32" ht="18.5" x14ac:dyDescent="0.45">
      <c r="G284" s="59">
        <v>2011</v>
      </c>
      <c r="H284" s="59">
        <v>10</v>
      </c>
      <c r="I284" s="46">
        <f t="shared" si="43"/>
        <v>8</v>
      </c>
      <c r="J284" s="46">
        <f t="shared" si="43"/>
        <v>281</v>
      </c>
      <c r="K284" s="124">
        <v>23.9</v>
      </c>
      <c r="L284" s="124">
        <v>17.399999999999999</v>
      </c>
      <c r="M284" s="54">
        <f t="shared" si="37"/>
        <v>20.65</v>
      </c>
      <c r="N284" s="36">
        <v>26</v>
      </c>
      <c r="O284" s="55">
        <f t="shared" si="38"/>
        <v>43.885734189381047</v>
      </c>
      <c r="P284" s="56">
        <f t="shared" si="39"/>
        <v>22.820581778478147</v>
      </c>
      <c r="Q284" s="123">
        <v>17.901937199999999</v>
      </c>
      <c r="R284" s="11">
        <f t="shared" si="40"/>
        <v>4.0370524315190996</v>
      </c>
      <c r="S284" s="35">
        <f t="shared" si="41"/>
        <v>6.0066994149321662</v>
      </c>
      <c r="AF284" s="34"/>
    </row>
    <row r="285" spans="7:32" ht="18.5" x14ac:dyDescent="0.45">
      <c r="G285" s="59">
        <v>2011</v>
      </c>
      <c r="H285" s="59">
        <v>10</v>
      </c>
      <c r="I285" s="46">
        <f t="shared" si="43"/>
        <v>9</v>
      </c>
      <c r="J285" s="46">
        <f t="shared" si="43"/>
        <v>282</v>
      </c>
      <c r="K285" s="124">
        <v>23.8</v>
      </c>
      <c r="L285" s="124">
        <v>17.5</v>
      </c>
      <c r="M285" s="54">
        <f t="shared" si="37"/>
        <v>20.65</v>
      </c>
      <c r="N285" s="36">
        <v>28</v>
      </c>
      <c r="O285" s="55">
        <f t="shared" si="38"/>
        <v>44.082703942230062</v>
      </c>
      <c r="P285" s="56">
        <f t="shared" si="39"/>
        <v>22.217682786883955</v>
      </c>
      <c r="Q285" s="123">
        <v>17.7034734</v>
      </c>
      <c r="R285" s="11">
        <f t="shared" si="40"/>
        <v>3.9922970088289502</v>
      </c>
      <c r="S285" s="35">
        <f t="shared" si="41"/>
        <v>5.7366131377046132</v>
      </c>
      <c r="AF285" s="34"/>
    </row>
    <row r="286" spans="7:32" ht="18.5" x14ac:dyDescent="0.45">
      <c r="G286" s="59">
        <v>2011</v>
      </c>
      <c r="H286" s="59">
        <v>10</v>
      </c>
      <c r="I286" s="46">
        <f t="shared" si="43"/>
        <v>10</v>
      </c>
      <c r="J286" s="46">
        <f t="shared" si="43"/>
        <v>283</v>
      </c>
      <c r="K286" s="124">
        <v>26.6</v>
      </c>
      <c r="L286" s="124">
        <v>18.5</v>
      </c>
      <c r="M286" s="54">
        <f t="shared" si="37"/>
        <v>22.55</v>
      </c>
      <c r="N286" s="36">
        <v>22</v>
      </c>
      <c r="O286" s="55">
        <f t="shared" si="38"/>
        <v>37.825409867627528</v>
      </c>
      <c r="P286" s="56">
        <f t="shared" si="39"/>
        <v>24.510865594222643</v>
      </c>
      <c r="Q286" s="123">
        <v>17.2244806</v>
      </c>
      <c r="R286" s="11">
        <f t="shared" si="40"/>
        <v>4.0762207013116498</v>
      </c>
      <c r="S286" s="35">
        <f t="shared" si="41"/>
        <v>6.9330144157384499</v>
      </c>
      <c r="AF286" s="34"/>
    </row>
    <row r="287" spans="7:32" ht="18.5" x14ac:dyDescent="0.45">
      <c r="G287" s="59">
        <v>2011</v>
      </c>
      <c r="H287" s="59">
        <v>10</v>
      </c>
      <c r="I287" s="46">
        <f t="shared" si="43"/>
        <v>11</v>
      </c>
      <c r="J287" s="46">
        <f t="shared" si="43"/>
        <v>284</v>
      </c>
      <c r="K287" s="124">
        <v>30</v>
      </c>
      <c r="L287" s="124">
        <v>20.5</v>
      </c>
      <c r="M287" s="54">
        <f t="shared" si="37"/>
        <v>25.25</v>
      </c>
      <c r="N287" s="36">
        <v>21</v>
      </c>
      <c r="O287" s="55">
        <f t="shared" si="38"/>
        <v>19.486004053612636</v>
      </c>
      <c r="P287" s="56">
        <f t="shared" si="39"/>
        <v>14.809363080745603</v>
      </c>
      <c r="Q287" s="123">
        <v>9.6095836999999982</v>
      </c>
      <c r="R287" s="11">
        <f t="shared" si="40"/>
        <v>2.426306971641524</v>
      </c>
      <c r="S287" s="35">
        <f t="shared" si="41"/>
        <v>4.6479846271301097</v>
      </c>
      <c r="AF287" s="34"/>
    </row>
    <row r="288" spans="7:32" ht="18.5" x14ac:dyDescent="0.45">
      <c r="G288" s="59">
        <v>2011</v>
      </c>
      <c r="H288" s="59">
        <v>10</v>
      </c>
      <c r="I288" s="46">
        <f t="shared" si="43"/>
        <v>12</v>
      </c>
      <c r="J288" s="46">
        <f t="shared" si="43"/>
        <v>285</v>
      </c>
      <c r="K288" s="124">
        <v>28.2</v>
      </c>
      <c r="L288" s="124">
        <v>21.5</v>
      </c>
      <c r="M288" s="54">
        <f t="shared" si="37"/>
        <v>24.85</v>
      </c>
      <c r="N288" s="36">
        <v>18</v>
      </c>
      <c r="O288" s="55">
        <f t="shared" si="38"/>
        <v>37.431794168838906</v>
      </c>
      <c r="P288" s="56">
        <f t="shared" si="39"/>
        <v>20.06344167449765</v>
      </c>
      <c r="Q288" s="123">
        <v>15.502367499999998</v>
      </c>
      <c r="R288" s="11">
        <f t="shared" si="40"/>
        <v>3.8777970867768756</v>
      </c>
      <c r="S288" s="35">
        <f t="shared" si="41"/>
        <v>6.2402659508256848</v>
      </c>
      <c r="AF288" s="34"/>
    </row>
    <row r="289" spans="7:32" ht="18.5" x14ac:dyDescent="0.45">
      <c r="G289" s="59">
        <v>2011</v>
      </c>
      <c r="H289" s="59">
        <v>10</v>
      </c>
      <c r="I289" s="46">
        <f t="shared" si="43"/>
        <v>13</v>
      </c>
      <c r="J289" s="46">
        <f t="shared" si="43"/>
        <v>286</v>
      </c>
      <c r="K289" s="124">
        <v>21.8</v>
      </c>
      <c r="L289" s="124">
        <v>12.8</v>
      </c>
      <c r="M289" s="54">
        <f t="shared" si="37"/>
        <v>17.3</v>
      </c>
      <c r="N289" s="36">
        <v>50.5</v>
      </c>
      <c r="O289" s="55">
        <f t="shared" si="38"/>
        <v>37.314892916666665</v>
      </c>
      <c r="P289" s="56">
        <f t="shared" si="39"/>
        <v>26.866722899999999</v>
      </c>
      <c r="Q289" s="123">
        <v>17.911148599999997</v>
      </c>
      <c r="R289" s="11">
        <f t="shared" si="40"/>
        <v>3.6872159175188992</v>
      </c>
      <c r="S289" s="35">
        <f t="shared" si="41"/>
        <v>4.8078917929628489</v>
      </c>
      <c r="AF289" s="34"/>
    </row>
    <row r="290" spans="7:32" ht="18.5" x14ac:dyDescent="0.45">
      <c r="G290" s="59">
        <v>2011</v>
      </c>
      <c r="H290" s="59">
        <v>10</v>
      </c>
      <c r="I290" s="46">
        <f t="shared" si="43"/>
        <v>14</v>
      </c>
      <c r="J290" s="46">
        <f t="shared" si="43"/>
        <v>287</v>
      </c>
      <c r="K290" s="124">
        <v>22</v>
      </c>
      <c r="L290" s="124">
        <v>15.3</v>
      </c>
      <c r="M290" s="54">
        <f t="shared" si="37"/>
        <v>18.649999999999999</v>
      </c>
      <c r="N290" s="36">
        <v>56</v>
      </c>
      <c r="O290" s="55">
        <f t="shared" si="38"/>
        <v>0</v>
      </c>
      <c r="P290" s="56">
        <f t="shared" si="39"/>
        <v>0</v>
      </c>
      <c r="Q290" s="123">
        <v>0</v>
      </c>
      <c r="R290" s="11">
        <f t="shared" si="40"/>
        <v>0</v>
      </c>
      <c r="S290" s="35">
        <f t="shared" si="41"/>
        <v>0.35908870728083209</v>
      </c>
      <c r="AF290" s="34"/>
    </row>
    <row r="291" spans="7:32" ht="18.5" x14ac:dyDescent="0.45">
      <c r="G291" s="59">
        <v>2011</v>
      </c>
      <c r="H291" s="59">
        <v>10</v>
      </c>
      <c r="I291" s="46">
        <f t="shared" si="43"/>
        <v>15</v>
      </c>
      <c r="J291" s="46">
        <f t="shared" si="43"/>
        <v>288</v>
      </c>
      <c r="K291" s="124">
        <v>24.3</v>
      </c>
      <c r="L291" s="124">
        <v>16.8</v>
      </c>
      <c r="M291" s="54">
        <f t="shared" si="37"/>
        <v>20.55</v>
      </c>
      <c r="N291" s="36">
        <v>39</v>
      </c>
      <c r="O291" s="55">
        <f t="shared" si="38"/>
        <v>0</v>
      </c>
      <c r="P291" s="56">
        <f t="shared" si="39"/>
        <v>0</v>
      </c>
      <c r="Q291" s="123">
        <v>0</v>
      </c>
      <c r="R291" s="11">
        <f t="shared" si="40"/>
        <v>0</v>
      </c>
      <c r="S291" s="35">
        <f t="shared" si="41"/>
        <v>0.43337831826401441</v>
      </c>
      <c r="AF291" s="34"/>
    </row>
    <row r="292" spans="7:32" ht="18.5" x14ac:dyDescent="0.45">
      <c r="G292" s="59">
        <v>2011</v>
      </c>
      <c r="H292" s="59">
        <v>10</v>
      </c>
      <c r="I292" s="46">
        <f t="shared" si="43"/>
        <v>16</v>
      </c>
      <c r="J292" s="46">
        <f t="shared" si="43"/>
        <v>289</v>
      </c>
      <c r="K292" s="124">
        <v>24.5</v>
      </c>
      <c r="L292" s="124">
        <v>19.2</v>
      </c>
      <c r="M292" s="54">
        <f t="shared" si="37"/>
        <v>21.85</v>
      </c>
      <c r="N292" s="36">
        <v>40</v>
      </c>
      <c r="O292" s="55">
        <f t="shared" si="38"/>
        <v>0</v>
      </c>
      <c r="P292" s="56">
        <f t="shared" si="39"/>
        <v>0</v>
      </c>
      <c r="Q292" s="123">
        <v>0</v>
      </c>
      <c r="R292" s="11">
        <f t="shared" si="40"/>
        <v>0</v>
      </c>
      <c r="S292" s="35">
        <f t="shared" si="41"/>
        <v>0.43904989339019179</v>
      </c>
      <c r="AF292" s="34"/>
    </row>
    <row r="293" spans="7:32" ht="18.5" x14ac:dyDescent="0.45">
      <c r="G293" s="59">
        <v>2011</v>
      </c>
      <c r="H293" s="59">
        <v>10</v>
      </c>
      <c r="I293" s="46">
        <f t="shared" si="43"/>
        <v>17</v>
      </c>
      <c r="J293" s="46">
        <f t="shared" si="43"/>
        <v>290</v>
      </c>
      <c r="K293" s="124">
        <v>25</v>
      </c>
      <c r="L293" s="124">
        <v>17.100000000000001</v>
      </c>
      <c r="M293" s="54">
        <f t="shared" si="37"/>
        <v>21.05</v>
      </c>
      <c r="N293" s="36">
        <v>33.5</v>
      </c>
      <c r="O293" s="55">
        <f t="shared" si="38"/>
        <v>0</v>
      </c>
      <c r="P293" s="56">
        <f t="shared" si="39"/>
        <v>0</v>
      </c>
      <c r="Q293" s="123">
        <v>0</v>
      </c>
      <c r="R293" s="11">
        <f t="shared" si="40"/>
        <v>0</v>
      </c>
      <c r="S293" s="35">
        <f t="shared" si="41"/>
        <v>0.46749059540320986</v>
      </c>
      <c r="AF293" s="34"/>
    </row>
    <row r="294" spans="7:32" ht="18.5" x14ac:dyDescent="0.45">
      <c r="G294" s="59">
        <v>2011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24">
        <v>20.7</v>
      </c>
      <c r="L294" s="124">
        <v>16.2</v>
      </c>
      <c r="M294" s="54">
        <f t="shared" si="37"/>
        <v>18.45</v>
      </c>
      <c r="N294" s="36">
        <v>31.5</v>
      </c>
      <c r="O294" s="55">
        <f t="shared" si="38"/>
        <v>0</v>
      </c>
      <c r="P294" s="56">
        <f t="shared" si="39"/>
        <v>0</v>
      </c>
      <c r="Q294" s="123">
        <v>0</v>
      </c>
      <c r="R294" s="11">
        <f t="shared" si="40"/>
        <v>0</v>
      </c>
      <c r="S294" s="35">
        <f t="shared" si="41"/>
        <v>0.45180752402306201</v>
      </c>
      <c r="AF294" s="34"/>
    </row>
    <row r="295" spans="7:32" ht="18.5" x14ac:dyDescent="0.45">
      <c r="G295" s="59">
        <v>2011</v>
      </c>
      <c r="H295" s="59">
        <v>10</v>
      </c>
      <c r="I295" s="46">
        <f t="shared" si="44"/>
        <v>19</v>
      </c>
      <c r="J295" s="46">
        <f t="shared" si="44"/>
        <v>292</v>
      </c>
      <c r="K295" s="124">
        <v>16.5</v>
      </c>
      <c r="L295" s="124">
        <v>6.7</v>
      </c>
      <c r="M295" s="54">
        <f t="shared" si="37"/>
        <v>11.6</v>
      </c>
      <c r="N295" s="36">
        <v>32</v>
      </c>
      <c r="O295" s="55">
        <f t="shared" si="38"/>
        <v>20.191890491015766</v>
      </c>
      <c r="P295" s="56">
        <f t="shared" si="39"/>
        <v>15.830442144956361</v>
      </c>
      <c r="Q295" s="123">
        <v>10.1136985</v>
      </c>
      <c r="R295" s="11">
        <f t="shared" si="40"/>
        <v>1.7439151460534998</v>
      </c>
      <c r="S295" s="35">
        <f t="shared" si="41"/>
        <v>3.0455897292627014</v>
      </c>
      <c r="AF295" s="34"/>
    </row>
    <row r="296" spans="7:32" ht="18.5" x14ac:dyDescent="0.45">
      <c r="G296" s="59">
        <v>2011</v>
      </c>
      <c r="H296" s="59">
        <v>10</v>
      </c>
      <c r="I296" s="46">
        <f t="shared" si="44"/>
        <v>20</v>
      </c>
      <c r="J296" s="46">
        <f t="shared" si="44"/>
        <v>293</v>
      </c>
      <c r="K296" s="124">
        <v>13.2</v>
      </c>
      <c r="L296" s="124">
        <v>5.9</v>
      </c>
      <c r="M296" s="54">
        <f t="shared" si="37"/>
        <v>9.5500000000000007</v>
      </c>
      <c r="N296" s="36">
        <v>43.5</v>
      </c>
      <c r="O296" s="55">
        <f t="shared" si="38"/>
        <v>42.911558614334091</v>
      </c>
      <c r="P296" s="56">
        <f t="shared" si="39"/>
        <v>25.060350230771107</v>
      </c>
      <c r="Q296" s="123">
        <v>18.550503499999998</v>
      </c>
      <c r="R296" s="11">
        <f t="shared" si="40"/>
        <v>2.9756445278021242</v>
      </c>
      <c r="S296" s="35">
        <f t="shared" si="41"/>
        <v>3.5780993931638854</v>
      </c>
      <c r="AF296" s="34"/>
    </row>
    <row r="297" spans="7:32" ht="18.5" x14ac:dyDescent="0.45">
      <c r="G297" s="59">
        <v>2011</v>
      </c>
      <c r="H297" s="59">
        <v>10</v>
      </c>
      <c r="I297" s="46">
        <f t="shared" si="44"/>
        <v>21</v>
      </c>
      <c r="J297" s="46">
        <f t="shared" si="44"/>
        <v>294</v>
      </c>
      <c r="K297" s="124">
        <v>17.399999999999999</v>
      </c>
      <c r="L297" s="124">
        <v>7.6</v>
      </c>
      <c r="M297" s="54">
        <f t="shared" si="37"/>
        <v>12.5</v>
      </c>
      <c r="N297" s="36">
        <v>43</v>
      </c>
      <c r="O297" s="55">
        <f t="shared" si="38"/>
        <v>36.10967060817255</v>
      </c>
      <c r="P297" s="56">
        <f t="shared" si="39"/>
        <v>28.309981756807275</v>
      </c>
      <c r="Q297" s="123">
        <v>18.086583900000001</v>
      </c>
      <c r="R297" s="11">
        <f t="shared" si="40"/>
        <v>3.2141577815770499</v>
      </c>
      <c r="S297" s="35">
        <f t="shared" si="41"/>
        <v>4.7119971723051277</v>
      </c>
      <c r="AF297" s="34"/>
    </row>
    <row r="298" spans="7:32" ht="18.5" x14ac:dyDescent="0.45">
      <c r="G298" s="59">
        <v>2011</v>
      </c>
      <c r="H298" s="59">
        <v>10</v>
      </c>
      <c r="I298" s="46">
        <f t="shared" si="44"/>
        <v>22</v>
      </c>
      <c r="J298" s="46">
        <f t="shared" si="44"/>
        <v>295</v>
      </c>
      <c r="K298" s="124">
        <v>20.399999999999999</v>
      </c>
      <c r="L298" s="124">
        <v>12.5</v>
      </c>
      <c r="M298" s="54">
        <f t="shared" si="37"/>
        <v>16.45</v>
      </c>
      <c r="N298" s="36">
        <v>41.5</v>
      </c>
      <c r="O298" s="55">
        <f t="shared" si="38"/>
        <v>36.025752405310492</v>
      </c>
      <c r="P298" s="56">
        <f t="shared" si="39"/>
        <v>22.768275520156227</v>
      </c>
      <c r="Q298" s="123">
        <v>16.2011778</v>
      </c>
      <c r="R298" s="11">
        <f t="shared" si="40"/>
        <v>3.25443184204725</v>
      </c>
      <c r="S298" s="35">
        <f t="shared" si="41"/>
        <v>4.5201157924961972</v>
      </c>
      <c r="AF298" s="34"/>
    </row>
    <row r="299" spans="7:32" ht="18.5" x14ac:dyDescent="0.45">
      <c r="G299" s="59">
        <v>2011</v>
      </c>
      <c r="H299" s="59">
        <v>10</v>
      </c>
      <c r="I299" s="46">
        <f t="shared" si="44"/>
        <v>23</v>
      </c>
      <c r="J299" s="46">
        <f t="shared" si="44"/>
        <v>296</v>
      </c>
      <c r="K299" s="124">
        <v>21</v>
      </c>
      <c r="L299" s="124">
        <v>14.6</v>
      </c>
      <c r="M299" s="54">
        <f t="shared" si="37"/>
        <v>17.8</v>
      </c>
      <c r="N299" s="36">
        <v>35.5</v>
      </c>
      <c r="O299" s="55">
        <f t="shared" si="38"/>
        <v>42.715988576113048</v>
      </c>
      <c r="P299" s="56">
        <f t="shared" si="39"/>
        <v>21.870586150969881</v>
      </c>
      <c r="Q299" s="123">
        <v>17.2902165</v>
      </c>
      <c r="R299" s="11">
        <f t="shared" si="40"/>
        <v>3.6100934639010003</v>
      </c>
      <c r="S299" s="35">
        <f t="shared" si="41"/>
        <v>4.8659087391981179</v>
      </c>
      <c r="AF299" s="34"/>
    </row>
    <row r="300" spans="7:32" ht="18.5" x14ac:dyDescent="0.45">
      <c r="G300" s="59">
        <v>2011</v>
      </c>
      <c r="H300" s="59">
        <v>10</v>
      </c>
      <c r="I300" s="46">
        <f t="shared" si="44"/>
        <v>24</v>
      </c>
      <c r="J300" s="46">
        <f t="shared" si="44"/>
        <v>297</v>
      </c>
      <c r="K300" s="124">
        <v>20.399999999999999</v>
      </c>
      <c r="L300" s="124">
        <v>13.7</v>
      </c>
      <c r="M300" s="54">
        <f t="shared" si="37"/>
        <v>17.049999999999997</v>
      </c>
      <c r="N300" s="36">
        <v>31</v>
      </c>
      <c r="O300" s="55">
        <f t="shared" si="38"/>
        <v>31.481124608331523</v>
      </c>
      <c r="P300" s="56">
        <f t="shared" si="39"/>
        <v>16.873882790065693</v>
      </c>
      <c r="Q300" s="123">
        <v>13.037899299999999</v>
      </c>
      <c r="R300" s="11">
        <f t="shared" si="40"/>
        <v>2.6648846868983243</v>
      </c>
      <c r="S300" s="35">
        <f t="shared" si="41"/>
        <v>3.9762828711091625</v>
      </c>
      <c r="AF300" s="34"/>
    </row>
    <row r="301" spans="7:32" ht="18.5" x14ac:dyDescent="0.45">
      <c r="G301" s="59">
        <v>2011</v>
      </c>
      <c r="H301" s="59">
        <v>10</v>
      </c>
      <c r="I301" s="46">
        <f t="shared" si="44"/>
        <v>25</v>
      </c>
      <c r="J301" s="46">
        <f t="shared" si="44"/>
        <v>298</v>
      </c>
      <c r="K301" s="124">
        <v>21.4</v>
      </c>
      <c r="L301" s="124">
        <v>16.399999999999999</v>
      </c>
      <c r="M301" s="54">
        <f t="shared" si="37"/>
        <v>18.899999999999999</v>
      </c>
      <c r="N301" s="36">
        <v>29.5</v>
      </c>
      <c r="O301" s="55">
        <f t="shared" si="38"/>
        <v>24.508466111695007</v>
      </c>
      <c r="P301" s="56">
        <f t="shared" si="39"/>
        <v>9.8033864446780044</v>
      </c>
      <c r="Q301" s="123">
        <v>8.7684153999999985</v>
      </c>
      <c r="R301" s="11">
        <f t="shared" si="40"/>
        <v>1.8873619569806996</v>
      </c>
      <c r="S301" s="35">
        <f t="shared" si="41"/>
        <v>2.6575403631406838</v>
      </c>
      <c r="AF301" s="34"/>
    </row>
    <row r="302" spans="7:32" ht="18.5" x14ac:dyDescent="0.45">
      <c r="G302" s="59">
        <v>2011</v>
      </c>
      <c r="H302" s="59">
        <v>10</v>
      </c>
      <c r="I302" s="46">
        <f t="shared" si="44"/>
        <v>26</v>
      </c>
      <c r="J302" s="46">
        <f t="shared" si="44"/>
        <v>299</v>
      </c>
      <c r="K302" s="124">
        <v>20</v>
      </c>
      <c r="L302" s="124">
        <v>13.7</v>
      </c>
      <c r="M302" s="54">
        <f t="shared" si="37"/>
        <v>16.850000000000001</v>
      </c>
      <c r="N302" s="36">
        <v>30.5</v>
      </c>
      <c r="O302" s="55">
        <f t="shared" si="38"/>
        <v>28.711829711581135</v>
      </c>
      <c r="P302" s="56">
        <f t="shared" si="39"/>
        <v>14.470762174636896</v>
      </c>
      <c r="Q302" s="123">
        <v>11.530579299999999</v>
      </c>
      <c r="R302" s="11">
        <f t="shared" si="40"/>
        <v>2.3432702691494254</v>
      </c>
      <c r="S302" s="35">
        <f t="shared" si="41"/>
        <v>3.4726217264497938</v>
      </c>
      <c r="AF302" s="34"/>
    </row>
    <row r="303" spans="7:32" ht="18.5" x14ac:dyDescent="0.45">
      <c r="G303" s="59">
        <v>2011</v>
      </c>
      <c r="H303" s="59">
        <v>10</v>
      </c>
      <c r="I303" s="46">
        <f t="shared" si="44"/>
        <v>27</v>
      </c>
      <c r="J303" s="46">
        <f t="shared" si="44"/>
        <v>300</v>
      </c>
      <c r="K303" s="124">
        <v>17</v>
      </c>
      <c r="L303" s="124">
        <v>10.6</v>
      </c>
      <c r="M303" s="54">
        <f t="shared" si="37"/>
        <v>13.8</v>
      </c>
      <c r="N303" s="36">
        <v>29</v>
      </c>
      <c r="O303" s="55">
        <f t="shared" si="38"/>
        <v>28.66455404849664</v>
      </c>
      <c r="P303" s="56">
        <f t="shared" si="39"/>
        <v>14.676251672830281</v>
      </c>
      <c r="Q303" s="123">
        <v>11.6025957</v>
      </c>
      <c r="R303" s="11">
        <f t="shared" si="40"/>
        <v>2.1503554714637998</v>
      </c>
      <c r="S303" s="35">
        <f t="shared" si="41"/>
        <v>3.237633057405497</v>
      </c>
      <c r="AF303" s="34"/>
    </row>
    <row r="304" spans="7:32" ht="18.5" x14ac:dyDescent="0.45">
      <c r="G304" s="59">
        <v>2011</v>
      </c>
      <c r="H304" s="59">
        <v>10</v>
      </c>
      <c r="I304" s="46">
        <f t="shared" si="44"/>
        <v>28</v>
      </c>
      <c r="J304" s="46">
        <f t="shared" si="44"/>
        <v>301</v>
      </c>
      <c r="K304" s="124">
        <v>14.4</v>
      </c>
      <c r="L304" s="124">
        <v>8.6</v>
      </c>
      <c r="M304" s="54">
        <f t="shared" si="37"/>
        <v>11.5</v>
      </c>
      <c r="N304" s="36">
        <v>32</v>
      </c>
      <c r="O304" s="55">
        <f t="shared" si="38"/>
        <v>18.835093206795804</v>
      </c>
      <c r="P304" s="56">
        <f t="shared" si="39"/>
        <v>8.7394832479532543</v>
      </c>
      <c r="Q304" s="123">
        <v>7.2577457999999995</v>
      </c>
      <c r="R304" s="11">
        <f t="shared" si="40"/>
        <v>1.2472036981280996</v>
      </c>
      <c r="S304" s="35">
        <f t="shared" si="41"/>
        <v>1.8314962180851182</v>
      </c>
      <c r="AF304" s="34"/>
    </row>
    <row r="305" spans="7:32" ht="18.5" x14ac:dyDescent="0.45">
      <c r="G305" s="59">
        <v>2011</v>
      </c>
      <c r="H305" s="59">
        <v>10</v>
      </c>
      <c r="I305" s="46">
        <f t="shared" si="44"/>
        <v>29</v>
      </c>
      <c r="J305" s="46">
        <f t="shared" si="44"/>
        <v>302</v>
      </c>
      <c r="K305" s="124">
        <v>14.4</v>
      </c>
      <c r="L305" s="124">
        <v>9</v>
      </c>
      <c r="M305" s="54">
        <f t="shared" si="37"/>
        <v>11.7</v>
      </c>
      <c r="N305" s="36">
        <v>32</v>
      </c>
      <c r="O305" s="55">
        <f t="shared" si="38"/>
        <v>24.790487117384579</v>
      </c>
      <c r="P305" s="56">
        <f t="shared" si="39"/>
        <v>10.709490434710139</v>
      </c>
      <c r="Q305" s="123">
        <v>9.2172617999999993</v>
      </c>
      <c r="R305" s="11">
        <f t="shared" si="40"/>
        <v>1.5947475934814996</v>
      </c>
      <c r="S305" s="35">
        <f t="shared" si="41"/>
        <v>2.1858160294216389</v>
      </c>
      <c r="AF305" s="34"/>
    </row>
    <row r="306" spans="7:32" ht="18.5" x14ac:dyDescent="0.45">
      <c r="G306" s="59">
        <v>2011</v>
      </c>
      <c r="H306" s="59">
        <v>10</v>
      </c>
      <c r="I306" s="46">
        <f t="shared" si="44"/>
        <v>30</v>
      </c>
      <c r="J306" s="46">
        <f t="shared" si="44"/>
        <v>303</v>
      </c>
      <c r="K306" s="124">
        <v>15.5</v>
      </c>
      <c r="L306" s="124">
        <v>9.1999999999999993</v>
      </c>
      <c r="M306" s="54">
        <f t="shared" si="37"/>
        <v>12.35</v>
      </c>
      <c r="N306" s="36">
        <v>34.5</v>
      </c>
      <c r="O306" s="55">
        <f t="shared" si="38"/>
        <v>32.932225756189887</v>
      </c>
      <c r="P306" s="56">
        <f t="shared" si="39"/>
        <v>16.597841781119708</v>
      </c>
      <c r="Q306" s="123">
        <v>13.225476899999999</v>
      </c>
      <c r="R306" s="11">
        <f t="shared" si="40"/>
        <v>2.3386577738577747</v>
      </c>
      <c r="S306" s="35">
        <f t="shared" si="41"/>
        <v>3.1952036527270495</v>
      </c>
      <c r="AF306" s="34"/>
    </row>
    <row r="307" spans="7:32" ht="18.5" x14ac:dyDescent="0.45">
      <c r="G307" s="59">
        <v>2011</v>
      </c>
      <c r="H307" s="61">
        <v>10</v>
      </c>
      <c r="I307" s="60">
        <f t="shared" si="44"/>
        <v>31</v>
      </c>
      <c r="J307" s="46">
        <f t="shared" si="44"/>
        <v>304</v>
      </c>
      <c r="K307" s="124">
        <v>13.7</v>
      </c>
      <c r="L307" s="124">
        <v>6.6</v>
      </c>
      <c r="M307" s="54">
        <f t="shared" si="37"/>
        <v>10.149999999999999</v>
      </c>
      <c r="N307" s="36">
        <v>30</v>
      </c>
      <c r="O307" s="55">
        <f t="shared" si="38"/>
        <v>19.585934289865971</v>
      </c>
      <c r="P307" s="56">
        <f t="shared" si="39"/>
        <v>11.12481067664387</v>
      </c>
      <c r="Q307" s="123">
        <v>8.3501341</v>
      </c>
      <c r="R307" s="49">
        <f t="shared" si="40"/>
        <v>1.3688103450771749</v>
      </c>
      <c r="S307" s="48">
        <f t="shared" si="41"/>
        <v>2.125666663712237</v>
      </c>
      <c r="AF307" s="34"/>
    </row>
    <row r="308" spans="7:32" ht="18.5" x14ac:dyDescent="0.45">
      <c r="G308" s="59">
        <v>2011</v>
      </c>
      <c r="H308" s="59">
        <v>11</v>
      </c>
      <c r="I308" s="46">
        <v>1</v>
      </c>
      <c r="J308" s="46">
        <f t="shared" si="44"/>
        <v>305</v>
      </c>
      <c r="K308" s="124">
        <v>14.6</v>
      </c>
      <c r="L308" s="124">
        <v>7.9</v>
      </c>
      <c r="M308" s="54">
        <f t="shared" si="37"/>
        <v>11.25</v>
      </c>
      <c r="N308" s="36">
        <v>62</v>
      </c>
      <c r="O308" s="55">
        <f t="shared" si="38"/>
        <v>35.598874713657139</v>
      </c>
      <c r="P308" s="56">
        <f t="shared" si="39"/>
        <v>19.080996846520225</v>
      </c>
      <c r="Q308" s="123">
        <v>14.743264399999999</v>
      </c>
      <c r="R308" s="11">
        <f t="shared" si="40"/>
        <v>2.5119315877592996</v>
      </c>
      <c r="S308" s="35">
        <f t="shared" si="41"/>
        <v>2.8127181524662581</v>
      </c>
      <c r="AF308" s="34"/>
    </row>
    <row r="309" spans="7:32" ht="18.5" x14ac:dyDescent="0.45">
      <c r="G309" s="59">
        <v>2011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24">
        <v>15</v>
      </c>
      <c r="L309" s="124">
        <v>9.4</v>
      </c>
      <c r="M309" s="54">
        <f t="shared" si="37"/>
        <v>12.2</v>
      </c>
      <c r="N309" s="36">
        <v>79.5</v>
      </c>
      <c r="O309" s="55">
        <f t="shared" si="38"/>
        <v>36.512345133017419</v>
      </c>
      <c r="P309" s="56">
        <f t="shared" si="39"/>
        <v>16.357530619591802</v>
      </c>
      <c r="Q309" s="123">
        <v>13.8246366</v>
      </c>
      <c r="R309" s="11">
        <f t="shared" si="40"/>
        <v>2.4324448097699998</v>
      </c>
      <c r="S309" s="35">
        <f t="shared" si="41"/>
        <v>2.5650206177682424</v>
      </c>
      <c r="AF309" s="34"/>
    </row>
    <row r="310" spans="7:32" ht="18.5" x14ac:dyDescent="0.45">
      <c r="G310" s="59">
        <v>2011</v>
      </c>
      <c r="H310" s="59">
        <v>11</v>
      </c>
      <c r="I310" s="46">
        <f t="shared" si="45"/>
        <v>3</v>
      </c>
      <c r="J310" s="46">
        <f t="shared" si="45"/>
        <v>307</v>
      </c>
      <c r="K310" s="124">
        <v>11.8</v>
      </c>
      <c r="L310" s="124">
        <v>5</v>
      </c>
      <c r="M310" s="54">
        <f t="shared" si="37"/>
        <v>8.4</v>
      </c>
      <c r="N310" s="36">
        <v>74</v>
      </c>
      <c r="O310" s="55">
        <f t="shared" si="38"/>
        <v>6.391455518277434</v>
      </c>
      <c r="P310" s="56">
        <f t="shared" si="39"/>
        <v>3.4769518019429242</v>
      </c>
      <c r="Q310" s="123">
        <v>2.6667002999999996</v>
      </c>
      <c r="R310" s="11">
        <f t="shared" si="40"/>
        <v>0.40977316819889992</v>
      </c>
      <c r="S310" s="35">
        <f t="shared" si="41"/>
        <v>0.61950181590852038</v>
      </c>
      <c r="AF310" s="34"/>
    </row>
    <row r="311" spans="7:32" ht="18.5" x14ac:dyDescent="0.45">
      <c r="G311" s="59">
        <v>2011</v>
      </c>
      <c r="H311" s="59">
        <v>11</v>
      </c>
      <c r="I311" s="46">
        <f t="shared" si="45"/>
        <v>4</v>
      </c>
      <c r="J311" s="46">
        <f t="shared" si="45"/>
        <v>308</v>
      </c>
      <c r="K311" s="124">
        <v>10.8</v>
      </c>
      <c r="L311" s="124">
        <v>6.9</v>
      </c>
      <c r="M311" s="54">
        <f t="shared" si="37"/>
        <v>8.8500000000000014</v>
      </c>
      <c r="N311" s="36">
        <v>76</v>
      </c>
      <c r="O311" s="55">
        <f t="shared" si="38"/>
        <v>13.172880392413854</v>
      </c>
      <c r="P311" s="56">
        <f t="shared" si="39"/>
        <v>4.109938682433123</v>
      </c>
      <c r="Q311" s="123">
        <v>4.1622966999999997</v>
      </c>
      <c r="R311" s="11">
        <f t="shared" si="40"/>
        <v>0.65057633937757486</v>
      </c>
      <c r="S311" s="35">
        <f t="shared" si="41"/>
        <v>0.71318791510504287</v>
      </c>
      <c r="AF311" s="34"/>
    </row>
    <row r="312" spans="7:32" ht="18.5" x14ac:dyDescent="0.45">
      <c r="G312" s="59">
        <v>2011</v>
      </c>
      <c r="H312" s="59">
        <v>11</v>
      </c>
      <c r="I312" s="46">
        <f t="shared" si="45"/>
        <v>5</v>
      </c>
      <c r="J312" s="46">
        <f t="shared" si="45"/>
        <v>309</v>
      </c>
      <c r="K312" s="124">
        <v>11.4</v>
      </c>
      <c r="L312" s="124">
        <v>6.9</v>
      </c>
      <c r="M312" s="54">
        <f t="shared" si="37"/>
        <v>9.15</v>
      </c>
      <c r="N312" s="36">
        <v>75</v>
      </c>
      <c r="O312" s="55">
        <f t="shared" si="38"/>
        <v>26.131490839323796</v>
      </c>
      <c r="P312" s="56">
        <f t="shared" si="39"/>
        <v>9.4073367021565666</v>
      </c>
      <c r="Q312" s="123">
        <v>8.8693220999999998</v>
      </c>
      <c r="R312" s="11">
        <f t="shared" si="40"/>
        <v>1.4019005724396749</v>
      </c>
      <c r="S312" s="35">
        <f t="shared" si="41"/>
        <v>1.350401472284352</v>
      </c>
      <c r="AF312" s="34"/>
    </row>
    <row r="313" spans="7:32" ht="18.5" x14ac:dyDescent="0.45">
      <c r="G313" s="59">
        <v>2011</v>
      </c>
      <c r="H313" s="59">
        <v>11</v>
      </c>
      <c r="I313" s="46">
        <f t="shared" si="45"/>
        <v>6</v>
      </c>
      <c r="J313" s="46">
        <f t="shared" si="45"/>
        <v>310</v>
      </c>
      <c r="K313" s="124">
        <v>12.6</v>
      </c>
      <c r="L313" s="124">
        <v>6.2</v>
      </c>
      <c r="M313" s="54">
        <f t="shared" si="37"/>
        <v>9.4</v>
      </c>
      <c r="N313" s="36">
        <v>75</v>
      </c>
      <c r="O313" s="55">
        <f t="shared" si="38"/>
        <v>33.093900533129549</v>
      </c>
      <c r="P313" s="56">
        <f t="shared" si="39"/>
        <v>16.94407707296233</v>
      </c>
      <c r="Q313" s="123">
        <v>13.3954691</v>
      </c>
      <c r="R313" s="11">
        <f t="shared" si="40"/>
        <v>2.1369523945847999</v>
      </c>
      <c r="S313" s="35">
        <f t="shared" si="41"/>
        <v>2.2731680569923047</v>
      </c>
      <c r="AF313" s="34"/>
    </row>
    <row r="314" spans="7:32" ht="18.5" x14ac:dyDescent="0.45">
      <c r="G314" s="59">
        <v>2011</v>
      </c>
      <c r="H314" s="59">
        <v>11</v>
      </c>
      <c r="I314" s="46">
        <f t="shared" si="45"/>
        <v>7</v>
      </c>
      <c r="J314" s="46">
        <f t="shared" si="45"/>
        <v>311</v>
      </c>
      <c r="K314" s="124">
        <v>10.7</v>
      </c>
      <c r="L314" s="124">
        <v>5.7</v>
      </c>
      <c r="M314" s="54">
        <f t="shared" si="37"/>
        <v>8.1999999999999993</v>
      </c>
      <c r="N314" s="36">
        <v>66.5</v>
      </c>
      <c r="O314" s="55">
        <f t="shared" si="38"/>
        <v>37.739901402442023</v>
      </c>
      <c r="P314" s="56">
        <f t="shared" si="39"/>
        <v>15.095960560976806</v>
      </c>
      <c r="Q314" s="123">
        <v>13.502237600000001</v>
      </c>
      <c r="R314" s="11">
        <f t="shared" si="40"/>
        <v>2.0589562116239999</v>
      </c>
      <c r="S314" s="35">
        <f t="shared" si="41"/>
        <v>1.8830479200863379</v>
      </c>
      <c r="AF314" s="34"/>
    </row>
    <row r="315" spans="7:32" ht="18.5" x14ac:dyDescent="0.45">
      <c r="G315" s="59">
        <v>2011</v>
      </c>
      <c r="H315" s="59">
        <v>11</v>
      </c>
      <c r="I315" s="46">
        <f t="shared" si="45"/>
        <v>8</v>
      </c>
      <c r="J315" s="46">
        <f t="shared" si="45"/>
        <v>312</v>
      </c>
      <c r="K315" s="124">
        <v>9.8000000000000007</v>
      </c>
      <c r="L315" s="124">
        <v>1.1000000000000001</v>
      </c>
      <c r="M315" s="54">
        <f t="shared" si="37"/>
        <v>5.45</v>
      </c>
      <c r="N315" s="36">
        <v>61</v>
      </c>
      <c r="O315" s="55">
        <f t="shared" si="38"/>
        <v>32.984459735559952</v>
      </c>
      <c r="P315" s="56">
        <f t="shared" si="39"/>
        <v>22.957183975949729</v>
      </c>
      <c r="Q315" s="123">
        <v>15.566428599999998</v>
      </c>
      <c r="R315" s="11">
        <f t="shared" si="40"/>
        <v>2.1226576619317497</v>
      </c>
      <c r="S315" s="35">
        <f t="shared" si="41"/>
        <v>2.0693015808003454</v>
      </c>
      <c r="AF315" s="34"/>
    </row>
    <row r="316" spans="7:32" ht="18.5" x14ac:dyDescent="0.45">
      <c r="G316" s="59">
        <v>2011</v>
      </c>
      <c r="H316" s="59">
        <v>11</v>
      </c>
      <c r="I316" s="46">
        <f t="shared" si="45"/>
        <v>9</v>
      </c>
      <c r="J316" s="46">
        <f t="shared" si="45"/>
        <v>313</v>
      </c>
      <c r="K316" s="124">
        <v>12.2</v>
      </c>
      <c r="L316" s="124">
        <v>2.4</v>
      </c>
      <c r="M316" s="54">
        <f t="shared" si="37"/>
        <v>7.3</v>
      </c>
      <c r="N316" s="36">
        <v>66.5</v>
      </c>
      <c r="O316" s="55">
        <f t="shared" si="38"/>
        <v>25.162330601120491</v>
      </c>
      <c r="P316" s="56">
        <f t="shared" si="39"/>
        <v>19.727267191278465</v>
      </c>
      <c r="Q316" s="123">
        <v>12.603288699999998</v>
      </c>
      <c r="R316" s="11">
        <f t="shared" si="40"/>
        <v>1.8553490344600496</v>
      </c>
      <c r="S316" s="35">
        <f t="shared" si="41"/>
        <v>2.2140123611597833</v>
      </c>
      <c r="AF316" s="34"/>
    </row>
    <row r="317" spans="7:32" ht="18.5" x14ac:dyDescent="0.45">
      <c r="G317" s="59">
        <v>2011</v>
      </c>
      <c r="H317" s="59">
        <v>11</v>
      </c>
      <c r="I317" s="46">
        <f t="shared" si="45"/>
        <v>10</v>
      </c>
      <c r="J317" s="46">
        <f t="shared" si="45"/>
        <v>314</v>
      </c>
      <c r="K317" s="124">
        <v>9.6999999999999993</v>
      </c>
      <c r="L317" s="124">
        <v>3.1</v>
      </c>
      <c r="M317" s="54">
        <f t="shared" si="37"/>
        <v>6.3999999999999995</v>
      </c>
      <c r="N317" s="36">
        <v>69</v>
      </c>
      <c r="O317" s="55">
        <f t="shared" si="38"/>
        <v>35.630211467339713</v>
      </c>
      <c r="P317" s="56">
        <f t="shared" si="39"/>
        <v>18.81275165475537</v>
      </c>
      <c r="Q317" s="123">
        <v>14.6457073</v>
      </c>
      <c r="R317" s="11">
        <f t="shared" si="40"/>
        <v>2.0787091742108994</v>
      </c>
      <c r="S317" s="35">
        <f t="shared" si="41"/>
        <v>1.9378999664969465</v>
      </c>
      <c r="AF317" s="34"/>
    </row>
    <row r="318" spans="7:32" ht="18.5" x14ac:dyDescent="0.45">
      <c r="G318" s="59">
        <v>2011</v>
      </c>
      <c r="H318" s="59">
        <v>11</v>
      </c>
      <c r="I318" s="46">
        <f t="shared" si="45"/>
        <v>11</v>
      </c>
      <c r="J318" s="46">
        <f t="shared" si="45"/>
        <v>315</v>
      </c>
      <c r="K318" s="124">
        <v>10</v>
      </c>
      <c r="L318" s="124">
        <v>3.5</v>
      </c>
      <c r="M318" s="54">
        <f t="shared" si="37"/>
        <v>6.75</v>
      </c>
      <c r="N318" s="36">
        <v>62</v>
      </c>
      <c r="O318" s="55">
        <f t="shared" si="38"/>
        <v>16.386840357691749</v>
      </c>
      <c r="P318" s="56">
        <f t="shared" si="39"/>
        <v>8.5211569859997098</v>
      </c>
      <c r="Q318" s="123">
        <v>6.6845454999999996</v>
      </c>
      <c r="R318" s="11">
        <f t="shared" si="40"/>
        <v>0.96247929722662495</v>
      </c>
      <c r="S318" s="35">
        <f t="shared" si="41"/>
        <v>1.0208664824461791</v>
      </c>
      <c r="AF318" s="34"/>
    </row>
    <row r="319" spans="7:32" ht="18.5" x14ac:dyDescent="0.45">
      <c r="G319" s="59">
        <v>2011</v>
      </c>
      <c r="H319" s="59">
        <v>11</v>
      </c>
      <c r="I319" s="46">
        <f t="shared" si="45"/>
        <v>12</v>
      </c>
      <c r="J319" s="46">
        <f t="shared" si="45"/>
        <v>316</v>
      </c>
      <c r="K319" s="124">
        <v>7.4</v>
      </c>
      <c r="L319" s="124">
        <v>1.4</v>
      </c>
      <c r="M319" s="54">
        <f t="shared" si="37"/>
        <v>4.4000000000000004</v>
      </c>
      <c r="N319" s="36">
        <v>54.5</v>
      </c>
      <c r="O319" s="55">
        <f t="shared" si="38"/>
        <v>22.838860180910736</v>
      </c>
      <c r="P319" s="56">
        <f t="shared" si="39"/>
        <v>10.962652886837153</v>
      </c>
      <c r="Q319" s="123">
        <v>8.9509685999999995</v>
      </c>
      <c r="R319" s="11">
        <f t="shared" si="40"/>
        <v>1.1654429646258002</v>
      </c>
      <c r="S319" s="35">
        <f t="shared" si="41"/>
        <v>0.91772260503329273</v>
      </c>
      <c r="AF319" s="34"/>
    </row>
    <row r="320" spans="7:32" ht="18.5" x14ac:dyDescent="0.45">
      <c r="G320" s="59">
        <v>2011</v>
      </c>
      <c r="H320" s="59">
        <v>11</v>
      </c>
      <c r="I320" s="46">
        <f t="shared" si="45"/>
        <v>13</v>
      </c>
      <c r="J320" s="46">
        <f t="shared" si="45"/>
        <v>317</v>
      </c>
      <c r="K320" s="124">
        <v>6.5</v>
      </c>
      <c r="L320" s="124">
        <v>-0.7</v>
      </c>
      <c r="M320" s="54">
        <f t="shared" si="37"/>
        <v>2.9</v>
      </c>
      <c r="N320" s="36">
        <v>52.5</v>
      </c>
      <c r="O320" s="55">
        <f t="shared" si="38"/>
        <v>35.222191532565219</v>
      </c>
      <c r="P320" s="56">
        <f t="shared" si="39"/>
        <v>20.287982322757568</v>
      </c>
      <c r="Q320" s="123">
        <v>15.121769200000001</v>
      </c>
      <c r="R320" s="11">
        <f t="shared" si="40"/>
        <v>1.8358659506105997</v>
      </c>
      <c r="S320" s="35">
        <f t="shared" si="41"/>
        <v>1.123899782578718</v>
      </c>
      <c r="AF320" s="34"/>
    </row>
    <row r="321" spans="7:32" ht="18.5" x14ac:dyDescent="0.45">
      <c r="G321" s="59">
        <v>2011</v>
      </c>
      <c r="H321" s="59">
        <v>11</v>
      </c>
      <c r="I321" s="46">
        <f t="shared" si="45"/>
        <v>14</v>
      </c>
      <c r="J321" s="46">
        <f t="shared" si="45"/>
        <v>318</v>
      </c>
      <c r="K321" s="124">
        <v>9.9</v>
      </c>
      <c r="L321" s="124">
        <v>3</v>
      </c>
      <c r="M321" s="54">
        <f t="shared" si="37"/>
        <v>6.45</v>
      </c>
      <c r="N321" s="36">
        <v>73</v>
      </c>
      <c r="O321" s="55">
        <f t="shared" si="38"/>
        <v>16.249463272108521</v>
      </c>
      <c r="P321" s="56">
        <f t="shared" si="39"/>
        <v>8.969703726203905</v>
      </c>
      <c r="Q321" s="123">
        <v>6.8294157000000002</v>
      </c>
      <c r="R321" s="11">
        <f t="shared" si="40"/>
        <v>0.97132218470212495</v>
      </c>
      <c r="S321" s="35">
        <f t="shared" si="41"/>
        <v>1.0309500046873992</v>
      </c>
      <c r="AF321" s="34"/>
    </row>
    <row r="322" spans="7:32" ht="18.5" x14ac:dyDescent="0.45">
      <c r="G322" s="59">
        <v>2011</v>
      </c>
      <c r="H322" s="59">
        <v>11</v>
      </c>
      <c r="I322" s="46">
        <f t="shared" si="45"/>
        <v>15</v>
      </c>
      <c r="J322" s="46">
        <f t="shared" si="45"/>
        <v>319</v>
      </c>
      <c r="K322" s="124">
        <v>13.3</v>
      </c>
      <c r="L322" s="124">
        <v>5</v>
      </c>
      <c r="M322" s="54">
        <f t="shared" si="37"/>
        <v>9.15</v>
      </c>
      <c r="N322" s="36">
        <v>67.5</v>
      </c>
      <c r="O322" s="55">
        <f t="shared" si="38"/>
        <v>11.500373382988807</v>
      </c>
      <c r="P322" s="56">
        <f t="shared" si="39"/>
        <v>7.6362479263045682</v>
      </c>
      <c r="Q322" s="123">
        <v>5.3011606999999996</v>
      </c>
      <c r="R322" s="11">
        <f t="shared" si="40"/>
        <v>0.83791073727322496</v>
      </c>
      <c r="S322" s="35">
        <f t="shared" si="41"/>
        <v>1.1423810452572634</v>
      </c>
      <c r="AF322" s="34"/>
    </row>
    <row r="323" spans="7:32" ht="18.5" x14ac:dyDescent="0.45">
      <c r="G323" s="59">
        <v>2011</v>
      </c>
      <c r="H323" s="59">
        <v>11</v>
      </c>
      <c r="I323" s="46">
        <f t="shared" si="45"/>
        <v>16</v>
      </c>
      <c r="J323" s="46">
        <f t="shared" si="45"/>
        <v>320</v>
      </c>
      <c r="K323" s="124">
        <v>12.2</v>
      </c>
      <c r="L323" s="124">
        <v>7.1</v>
      </c>
      <c r="M323" s="54">
        <f t="shared" si="37"/>
        <v>9.6499999999999986</v>
      </c>
      <c r="N323" s="36">
        <v>58</v>
      </c>
      <c r="O323" s="55">
        <f t="shared" si="38"/>
        <v>32.494276762893868</v>
      </c>
      <c r="P323" s="56">
        <f t="shared" si="39"/>
        <v>13.257664919260698</v>
      </c>
      <c r="Q323" s="123">
        <v>11.741185399999999</v>
      </c>
      <c r="R323" s="11">
        <f t="shared" si="40"/>
        <v>1.8902633375839497</v>
      </c>
      <c r="S323" s="35">
        <f t="shared" si="41"/>
        <v>1.8625776716417191</v>
      </c>
      <c r="AF323" s="34"/>
    </row>
    <row r="324" spans="7:32" ht="18.5" x14ac:dyDescent="0.45">
      <c r="G324" s="59">
        <v>2011</v>
      </c>
      <c r="H324" s="59">
        <v>11</v>
      </c>
      <c r="I324" s="46">
        <f t="shared" si="45"/>
        <v>17</v>
      </c>
      <c r="J324" s="46">
        <f t="shared" si="45"/>
        <v>321</v>
      </c>
      <c r="K324" s="124">
        <v>11.5</v>
      </c>
      <c r="L324" s="124">
        <v>5.6</v>
      </c>
      <c r="M324" s="54">
        <f t="shared" si="37"/>
        <v>8.5500000000000007</v>
      </c>
      <c r="N324" s="36">
        <v>55.5</v>
      </c>
      <c r="O324" s="55">
        <f t="shared" si="38"/>
        <v>24.658395681146899</v>
      </c>
      <c r="P324" s="56">
        <f t="shared" si="39"/>
        <v>11.638762761501336</v>
      </c>
      <c r="Q324" s="123">
        <v>9.5832055999999994</v>
      </c>
      <c r="R324" s="11">
        <f t="shared" si="40"/>
        <v>1.4810149472393996</v>
      </c>
      <c r="S324" s="35">
        <f t="shared" si="41"/>
        <v>1.5451416432848957</v>
      </c>
      <c r="AF324" s="34"/>
    </row>
    <row r="325" spans="7:32" ht="18.5" x14ac:dyDescent="0.45">
      <c r="G325" s="59">
        <v>2011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124">
        <v>8.1999999999999993</v>
      </c>
      <c r="L325" s="124">
        <v>5.4</v>
      </c>
      <c r="M325" s="54">
        <f t="shared" ref="M325:M368" si="47">(K325+L325)/2</f>
        <v>6.8</v>
      </c>
      <c r="N325" s="36">
        <v>71.5</v>
      </c>
      <c r="O325" s="55">
        <f t="shared" ref="O325:O368" si="48">((Q325)/(0.16*(K325-(L325))^0.5))</f>
        <v>13.626103286811786</v>
      </c>
      <c r="P325" s="56">
        <f t="shared" ref="P325:P368" si="49">0.16*((K325-L325)^1/2)*O325</f>
        <v>3.052247136245839</v>
      </c>
      <c r="Q325" s="123">
        <v>3.6481330999999995</v>
      </c>
      <c r="R325" s="11">
        <f t="shared" ref="R325:R368" si="50">0.0023*0.408*O325*(K325-L325)^0.5*(M325+17.8)</f>
        <v>0.5263489955349</v>
      </c>
      <c r="S325" s="35">
        <f t="shared" ref="S325:S368" si="51">0.31*(IF(N325&gt;50,1,(1+(50-N325)/70)))*(P325+2.09)*((M325/(M325+15)))</f>
        <v>0.4972411451012031</v>
      </c>
      <c r="AF325" s="34"/>
    </row>
    <row r="326" spans="7:32" ht="18.5" x14ac:dyDescent="0.45">
      <c r="G326" s="59">
        <v>2011</v>
      </c>
      <c r="H326" s="59">
        <v>11</v>
      </c>
      <c r="I326" s="46">
        <f t="shared" si="46"/>
        <v>19</v>
      </c>
      <c r="J326" s="46">
        <f t="shared" si="46"/>
        <v>323</v>
      </c>
      <c r="K326" s="124">
        <v>9.8000000000000007</v>
      </c>
      <c r="L326" s="124">
        <v>6.4</v>
      </c>
      <c r="M326" s="54">
        <f t="shared" si="47"/>
        <v>8.1000000000000014</v>
      </c>
      <c r="N326" s="36">
        <v>67.5</v>
      </c>
      <c r="O326" s="55">
        <f t="shared" si="48"/>
        <v>10.558845987558042</v>
      </c>
      <c r="P326" s="56">
        <f t="shared" si="49"/>
        <v>2.8720061086157878</v>
      </c>
      <c r="Q326" s="123">
        <v>3.1151279999999999</v>
      </c>
      <c r="R326" s="11">
        <f t="shared" si="50"/>
        <v>0.47319884614800001</v>
      </c>
      <c r="S326" s="35">
        <f t="shared" si="51"/>
        <v>0.53937650817031357</v>
      </c>
      <c r="AF326" s="34"/>
    </row>
    <row r="327" spans="7:32" ht="18.5" x14ac:dyDescent="0.45">
      <c r="G327" s="59">
        <v>2011</v>
      </c>
      <c r="H327" s="59">
        <v>11</v>
      </c>
      <c r="I327" s="46">
        <f t="shared" si="46"/>
        <v>20</v>
      </c>
      <c r="J327" s="46">
        <f t="shared" si="46"/>
        <v>324</v>
      </c>
      <c r="K327" s="124">
        <v>12</v>
      </c>
      <c r="L327" s="124">
        <v>5.7</v>
      </c>
      <c r="M327" s="54">
        <f t="shared" si="47"/>
        <v>8.85</v>
      </c>
      <c r="N327" s="36">
        <v>73.5</v>
      </c>
      <c r="O327" s="55">
        <f t="shared" si="48"/>
        <v>26.972793001500253</v>
      </c>
      <c r="P327" s="56">
        <f t="shared" si="49"/>
        <v>13.594287672756128</v>
      </c>
      <c r="Q327" s="123">
        <v>10.832187699999999</v>
      </c>
      <c r="R327" s="11">
        <f t="shared" si="50"/>
        <v>1.6930953099323245</v>
      </c>
      <c r="S327" s="35">
        <f t="shared" si="51"/>
        <v>1.8041862989604374</v>
      </c>
      <c r="AF327" s="34"/>
    </row>
    <row r="328" spans="7:32" ht="18.5" x14ac:dyDescent="0.45">
      <c r="G328" s="59">
        <v>2011</v>
      </c>
      <c r="H328" s="59">
        <v>11</v>
      </c>
      <c r="I328" s="46">
        <f t="shared" si="46"/>
        <v>21</v>
      </c>
      <c r="J328" s="46">
        <f t="shared" si="46"/>
        <v>325</v>
      </c>
      <c r="K328" s="124">
        <v>12</v>
      </c>
      <c r="L328" s="124">
        <v>6.5</v>
      </c>
      <c r="M328" s="54">
        <f t="shared" si="47"/>
        <v>9.25</v>
      </c>
      <c r="N328" s="36">
        <v>79.5</v>
      </c>
      <c r="O328" s="55">
        <f t="shared" si="48"/>
        <v>24.302978848146118</v>
      </c>
      <c r="P328" s="56">
        <f t="shared" si="49"/>
        <v>10.693310693184293</v>
      </c>
      <c r="Q328" s="123">
        <v>9.1192860000000007</v>
      </c>
      <c r="R328" s="11">
        <f t="shared" si="50"/>
        <v>1.4467587651495002</v>
      </c>
      <c r="S328" s="35">
        <f t="shared" si="51"/>
        <v>1.5115935427919982</v>
      </c>
      <c r="AF328" s="34"/>
    </row>
    <row r="329" spans="7:32" ht="18.5" x14ac:dyDescent="0.45">
      <c r="G329" s="59">
        <v>2011</v>
      </c>
      <c r="H329" s="59">
        <v>11</v>
      </c>
      <c r="I329" s="46">
        <f t="shared" si="46"/>
        <v>22</v>
      </c>
      <c r="J329" s="46">
        <f t="shared" si="46"/>
        <v>326</v>
      </c>
      <c r="K329" s="124">
        <v>11.8</v>
      </c>
      <c r="L329" s="124">
        <v>6.5</v>
      </c>
      <c r="M329" s="54">
        <f t="shared" si="47"/>
        <v>9.15</v>
      </c>
      <c r="N329" s="36">
        <v>85</v>
      </c>
      <c r="O329" s="55">
        <f t="shared" si="48"/>
        <v>32.667559878451861</v>
      </c>
      <c r="P329" s="56">
        <f t="shared" si="49"/>
        <v>13.851045388463591</v>
      </c>
      <c r="Q329" s="123">
        <v>12.033019299999999</v>
      </c>
      <c r="R329" s="11">
        <f t="shared" si="50"/>
        <v>1.9019600883417747</v>
      </c>
      <c r="S329" s="35">
        <f t="shared" si="51"/>
        <v>1.8723302378624007</v>
      </c>
      <c r="AF329" s="34"/>
    </row>
    <row r="330" spans="7:32" ht="18.5" x14ac:dyDescent="0.45">
      <c r="G330" s="59">
        <v>2011</v>
      </c>
      <c r="H330" s="59">
        <v>11</v>
      </c>
      <c r="I330" s="46">
        <f t="shared" si="46"/>
        <v>23</v>
      </c>
      <c r="J330" s="46">
        <f t="shared" si="46"/>
        <v>327</v>
      </c>
      <c r="K330" s="124">
        <v>8.5</v>
      </c>
      <c r="L330" s="124">
        <v>3.5</v>
      </c>
      <c r="M330" s="54">
        <f t="shared" si="47"/>
        <v>6</v>
      </c>
      <c r="N330" s="36">
        <v>68.5</v>
      </c>
      <c r="O330" s="55">
        <f t="shared" si="48"/>
        <v>34.667858448416638</v>
      </c>
      <c r="P330" s="56">
        <f t="shared" si="49"/>
        <v>13.867143379366656</v>
      </c>
      <c r="Q330" s="123">
        <v>12.4031501</v>
      </c>
      <c r="R330" s="11">
        <f t="shared" si="50"/>
        <v>1.7313185130086997</v>
      </c>
      <c r="S330" s="35">
        <f t="shared" si="51"/>
        <v>1.4133469850296181</v>
      </c>
      <c r="AF330" s="34"/>
    </row>
    <row r="331" spans="7:32" ht="18.5" x14ac:dyDescent="0.45">
      <c r="G331" s="59">
        <v>2011</v>
      </c>
      <c r="H331" s="59">
        <v>11</v>
      </c>
      <c r="I331" s="46">
        <f t="shared" si="46"/>
        <v>24</v>
      </c>
      <c r="J331" s="46">
        <f t="shared" si="46"/>
        <v>328</v>
      </c>
      <c r="K331" s="124">
        <v>8.1</v>
      </c>
      <c r="L331" s="124">
        <v>1.6</v>
      </c>
      <c r="M331" s="54">
        <f t="shared" si="47"/>
        <v>4.8499999999999996</v>
      </c>
      <c r="N331" s="36">
        <v>70</v>
      </c>
      <c r="O331" s="55">
        <f t="shared" si="48"/>
        <v>32.688487621134307</v>
      </c>
      <c r="P331" s="56">
        <f t="shared" si="49"/>
        <v>16.99801356298984</v>
      </c>
      <c r="Q331" s="123">
        <v>13.334338900000001</v>
      </c>
      <c r="R331" s="11">
        <f t="shared" si="50"/>
        <v>1.7713635817385249</v>
      </c>
      <c r="S331" s="35">
        <f t="shared" si="51"/>
        <v>1.4457848056400613</v>
      </c>
      <c r="AF331" s="34"/>
    </row>
    <row r="332" spans="7:32" ht="18.5" x14ac:dyDescent="0.45">
      <c r="G332" s="59">
        <v>2011</v>
      </c>
      <c r="H332" s="59">
        <v>11</v>
      </c>
      <c r="I332" s="46">
        <f t="shared" si="46"/>
        <v>25</v>
      </c>
      <c r="J332" s="46">
        <f t="shared" si="46"/>
        <v>329</v>
      </c>
      <c r="K332" s="124">
        <v>6</v>
      </c>
      <c r="L332" s="124">
        <v>-1.7</v>
      </c>
      <c r="M332" s="54">
        <f t="shared" si="47"/>
        <v>2.15</v>
      </c>
      <c r="N332" s="36">
        <v>64</v>
      </c>
      <c r="O332" s="55">
        <f t="shared" si="48"/>
        <v>29.466736808486697</v>
      </c>
      <c r="P332" s="56">
        <f t="shared" si="49"/>
        <v>18.151509874027806</v>
      </c>
      <c r="Q332" s="123">
        <v>13.082700199999998</v>
      </c>
      <c r="R332" s="11">
        <f t="shared" si="50"/>
        <v>1.5307642316263494</v>
      </c>
      <c r="S332" s="35">
        <f t="shared" si="51"/>
        <v>0.7866452671160078</v>
      </c>
      <c r="AF332" s="34"/>
    </row>
    <row r="333" spans="7:32" ht="18.5" x14ac:dyDescent="0.45">
      <c r="G333" s="59">
        <v>2011</v>
      </c>
      <c r="H333" s="59">
        <v>11</v>
      </c>
      <c r="I333" s="46">
        <f t="shared" si="46"/>
        <v>26</v>
      </c>
      <c r="J333" s="46">
        <f t="shared" si="46"/>
        <v>330</v>
      </c>
      <c r="K333" s="124">
        <v>7.4</v>
      </c>
      <c r="L333" s="124">
        <v>0.6</v>
      </c>
      <c r="M333" s="54">
        <f t="shared" si="47"/>
        <v>4</v>
      </c>
      <c r="N333" s="36">
        <v>68.5</v>
      </c>
      <c r="O333" s="55">
        <f t="shared" si="48"/>
        <v>31.797716996724574</v>
      </c>
      <c r="P333" s="56">
        <f t="shared" si="49"/>
        <v>17.29795804621817</v>
      </c>
      <c r="Q333" s="123">
        <v>13.266928200000001</v>
      </c>
      <c r="R333" s="11">
        <f t="shared" si="50"/>
        <v>1.6962696388673999</v>
      </c>
      <c r="S333" s="35">
        <f t="shared" si="51"/>
        <v>1.2653193672268699</v>
      </c>
    </row>
    <row r="334" spans="7:32" ht="18.5" x14ac:dyDescent="0.45">
      <c r="G334" s="59">
        <v>2011</v>
      </c>
      <c r="H334" s="59">
        <v>11</v>
      </c>
      <c r="I334" s="46">
        <f t="shared" si="46"/>
        <v>27</v>
      </c>
      <c r="J334" s="46">
        <f t="shared" si="46"/>
        <v>331</v>
      </c>
      <c r="K334" s="124">
        <v>7.4</v>
      </c>
      <c r="L334" s="124">
        <v>1.8</v>
      </c>
      <c r="M334" s="54">
        <f t="shared" si="47"/>
        <v>4.6000000000000005</v>
      </c>
      <c r="N334" s="36">
        <v>50</v>
      </c>
      <c r="O334" s="55">
        <f t="shared" si="48"/>
        <v>33.818539549880022</v>
      </c>
      <c r="P334" s="56">
        <f t="shared" si="49"/>
        <v>15.150705718346252</v>
      </c>
      <c r="Q334" s="123">
        <v>12.804683399999998</v>
      </c>
      <c r="R334" s="11">
        <f t="shared" si="50"/>
        <v>1.6822280863584</v>
      </c>
      <c r="S334" s="35">
        <f t="shared" si="51"/>
        <v>1.254349303793967</v>
      </c>
    </row>
    <row r="335" spans="7:32" ht="18.5" x14ac:dyDescent="0.45">
      <c r="G335" s="59">
        <v>2011</v>
      </c>
      <c r="H335" s="59">
        <v>11</v>
      </c>
      <c r="I335" s="46">
        <f t="shared" si="46"/>
        <v>28</v>
      </c>
      <c r="J335" s="46">
        <f t="shared" si="46"/>
        <v>332</v>
      </c>
      <c r="K335" s="124">
        <v>8.3000000000000007</v>
      </c>
      <c r="L335" s="124">
        <v>1.9</v>
      </c>
      <c r="M335" s="54">
        <f t="shared" si="47"/>
        <v>5.1000000000000005</v>
      </c>
      <c r="N335" s="36">
        <v>65</v>
      </c>
      <c r="O335" s="55">
        <f t="shared" si="48"/>
        <v>28.517667733499469</v>
      </c>
      <c r="P335" s="56">
        <f t="shared" si="49"/>
        <v>14.601045879551728</v>
      </c>
      <c r="Q335" s="123">
        <v>11.543140299999999</v>
      </c>
      <c r="R335" s="11">
        <f t="shared" si="50"/>
        <v>1.5503418589825499</v>
      </c>
      <c r="S335" s="35">
        <f t="shared" si="51"/>
        <v>1.3128628624662331</v>
      </c>
    </row>
    <row r="336" spans="7:32" ht="18.5" x14ac:dyDescent="0.45">
      <c r="G336" s="59">
        <v>2011</v>
      </c>
      <c r="H336" s="59">
        <v>11</v>
      </c>
      <c r="I336" s="46">
        <f t="shared" si="46"/>
        <v>29</v>
      </c>
      <c r="J336" s="46">
        <f t="shared" si="46"/>
        <v>333</v>
      </c>
      <c r="K336" s="124">
        <v>7.5</v>
      </c>
      <c r="L336" s="124">
        <v>2.1</v>
      </c>
      <c r="M336" s="54">
        <f t="shared" si="47"/>
        <v>4.8</v>
      </c>
      <c r="N336" s="36">
        <v>93.5</v>
      </c>
      <c r="O336" s="55">
        <f t="shared" si="48"/>
        <v>32.912091237061951</v>
      </c>
      <c r="P336" s="56">
        <f t="shared" si="49"/>
        <v>14.218023414410764</v>
      </c>
      <c r="Q336" s="123">
        <v>12.236926199999999</v>
      </c>
      <c r="R336" s="51">
        <f t="shared" si="50"/>
        <v>1.6219923308838</v>
      </c>
      <c r="S336" s="50">
        <f t="shared" si="51"/>
        <v>1.225572668719354</v>
      </c>
    </row>
    <row r="337" spans="7:19" ht="18.5" x14ac:dyDescent="0.45">
      <c r="G337" s="59">
        <v>2011</v>
      </c>
      <c r="H337" s="60">
        <v>11</v>
      </c>
      <c r="I337" s="60">
        <f t="shared" si="46"/>
        <v>30</v>
      </c>
      <c r="J337" s="46">
        <f t="shared" si="46"/>
        <v>334</v>
      </c>
      <c r="K337" s="124">
        <v>7.7</v>
      </c>
      <c r="L337" s="124">
        <v>-0.1</v>
      </c>
      <c r="M337" s="54">
        <f t="shared" si="47"/>
        <v>3.8000000000000003</v>
      </c>
      <c r="N337" s="36">
        <v>79</v>
      </c>
      <c r="O337" s="55">
        <f t="shared" si="48"/>
        <v>28.843411052986369</v>
      </c>
      <c r="P337" s="56">
        <f t="shared" si="49"/>
        <v>17.998288497063495</v>
      </c>
      <c r="Q337" s="123">
        <v>12.888842099999998</v>
      </c>
      <c r="R337" s="49">
        <f t="shared" si="50"/>
        <v>1.6328100725963997</v>
      </c>
      <c r="S337" s="48">
        <f t="shared" si="51"/>
        <v>1.2587236090181277</v>
      </c>
    </row>
    <row r="338" spans="7:19" ht="18.5" x14ac:dyDescent="0.45">
      <c r="G338" s="59">
        <v>2011</v>
      </c>
      <c r="H338" s="59">
        <v>12</v>
      </c>
      <c r="I338" s="46">
        <v>1</v>
      </c>
      <c r="J338" s="46">
        <f t="shared" si="46"/>
        <v>335</v>
      </c>
      <c r="K338" s="124">
        <v>7.1</v>
      </c>
      <c r="L338" s="124">
        <v>-0.5</v>
      </c>
      <c r="M338" s="54">
        <f t="shared" si="47"/>
        <v>3.3</v>
      </c>
      <c r="N338" s="36">
        <v>83</v>
      </c>
      <c r="O338" s="55">
        <f t="shared" si="48"/>
        <v>29.195784860669061</v>
      </c>
      <c r="P338" s="56">
        <f t="shared" si="49"/>
        <v>17.751037195286788</v>
      </c>
      <c r="Q338" s="123">
        <v>12.877955899999998</v>
      </c>
      <c r="R338" s="11">
        <f t="shared" si="50"/>
        <v>1.5936663595588496</v>
      </c>
      <c r="S338" s="35">
        <f t="shared" si="51"/>
        <v>1.1091465055070153</v>
      </c>
    </row>
    <row r="339" spans="7:19" ht="18.5" x14ac:dyDescent="0.45">
      <c r="G339" s="59">
        <v>2011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124">
        <v>8</v>
      </c>
      <c r="L339" s="124">
        <v>2.2999999999999998</v>
      </c>
      <c r="M339" s="54">
        <f t="shared" si="47"/>
        <v>5.15</v>
      </c>
      <c r="N339" s="36">
        <v>59</v>
      </c>
      <c r="O339" s="55">
        <f t="shared" si="48"/>
        <v>32.12525260783368</v>
      </c>
      <c r="P339" s="56">
        <f t="shared" si="49"/>
        <v>14.649115189172159</v>
      </c>
      <c r="Q339" s="123">
        <v>12.271678299999998</v>
      </c>
      <c r="R339" s="11">
        <f t="shared" si="50"/>
        <v>1.6517893746170249</v>
      </c>
      <c r="S339" s="35">
        <f t="shared" si="51"/>
        <v>1.3262529726805636</v>
      </c>
    </row>
    <row r="340" spans="7:19" ht="18.5" x14ac:dyDescent="0.45">
      <c r="G340" s="59">
        <v>2011</v>
      </c>
      <c r="H340" s="59">
        <v>12</v>
      </c>
      <c r="I340" s="46">
        <f t="shared" si="52"/>
        <v>3</v>
      </c>
      <c r="J340" s="46">
        <f t="shared" si="46"/>
        <v>337</v>
      </c>
      <c r="K340" s="124">
        <v>7.1</v>
      </c>
      <c r="L340" s="124">
        <v>0.8</v>
      </c>
      <c r="M340" s="54">
        <f t="shared" si="47"/>
        <v>3.9499999999999997</v>
      </c>
      <c r="N340" s="36">
        <v>46</v>
      </c>
      <c r="O340" s="55">
        <f t="shared" si="48"/>
        <v>31.394408521556016</v>
      </c>
      <c r="P340" s="56">
        <f t="shared" si="49"/>
        <v>15.822781894864232</v>
      </c>
      <c r="Q340" s="123">
        <v>12.607894399999999</v>
      </c>
      <c r="R340" s="11">
        <f t="shared" si="50"/>
        <v>1.6083102892679997</v>
      </c>
      <c r="S340" s="35">
        <f t="shared" si="51"/>
        <v>1.2236192279226028</v>
      </c>
    </row>
    <row r="341" spans="7:19" ht="18.5" x14ac:dyDescent="0.45">
      <c r="G341" s="59">
        <v>2011</v>
      </c>
      <c r="H341" s="59">
        <v>12</v>
      </c>
      <c r="I341" s="46">
        <f t="shared" si="52"/>
        <v>4</v>
      </c>
      <c r="J341" s="46">
        <f t="shared" si="52"/>
        <v>338</v>
      </c>
      <c r="K341" s="124">
        <v>10.4</v>
      </c>
      <c r="L341" s="124">
        <v>3.1</v>
      </c>
      <c r="M341" s="54">
        <f t="shared" si="47"/>
        <v>6.75</v>
      </c>
      <c r="N341" s="36">
        <v>74</v>
      </c>
      <c r="O341" s="55">
        <f t="shared" si="48"/>
        <v>29.31603783181728</v>
      </c>
      <c r="P341" s="56">
        <f t="shared" si="49"/>
        <v>17.120566093781292</v>
      </c>
      <c r="Q341" s="123">
        <v>12.6732116</v>
      </c>
      <c r="R341" s="11">
        <f t="shared" si="50"/>
        <v>1.8247618771347003</v>
      </c>
      <c r="S341" s="35">
        <f t="shared" si="51"/>
        <v>1.8481889448844762</v>
      </c>
    </row>
    <row r="342" spans="7:19" ht="18.5" x14ac:dyDescent="0.45">
      <c r="G342" s="59">
        <v>2011</v>
      </c>
      <c r="H342" s="59">
        <v>12</v>
      </c>
      <c r="I342" s="46">
        <f t="shared" si="52"/>
        <v>5</v>
      </c>
      <c r="J342" s="46">
        <f t="shared" si="52"/>
        <v>339</v>
      </c>
      <c r="K342" s="124">
        <v>11</v>
      </c>
      <c r="L342" s="124">
        <v>4.4000000000000004</v>
      </c>
      <c r="M342" s="54">
        <f t="shared" si="47"/>
        <v>7.7</v>
      </c>
      <c r="N342" s="36">
        <v>96.5</v>
      </c>
      <c r="O342" s="55">
        <f t="shared" si="48"/>
        <v>29.70287790924915</v>
      </c>
      <c r="P342" s="56">
        <f t="shared" si="49"/>
        <v>15.683119536083552</v>
      </c>
      <c r="Q342" s="123">
        <v>12.209292</v>
      </c>
      <c r="R342" s="11">
        <f t="shared" si="50"/>
        <v>1.8259911882899995</v>
      </c>
      <c r="S342" s="35">
        <f t="shared" si="51"/>
        <v>1.8689179001159224</v>
      </c>
    </row>
    <row r="343" spans="7:19" ht="18.5" x14ac:dyDescent="0.45">
      <c r="G343" s="59">
        <v>2011</v>
      </c>
      <c r="H343" s="59">
        <v>12</v>
      </c>
      <c r="I343" s="46">
        <f t="shared" si="52"/>
        <v>6</v>
      </c>
      <c r="J343" s="46">
        <f t="shared" si="52"/>
        <v>340</v>
      </c>
      <c r="K343" s="124">
        <v>13.1</v>
      </c>
      <c r="L343" s="124">
        <v>6.6</v>
      </c>
      <c r="M343" s="54">
        <f t="shared" si="47"/>
        <v>9.85</v>
      </c>
      <c r="N343" s="36">
        <v>90</v>
      </c>
      <c r="O343" s="55">
        <f t="shared" si="48"/>
        <v>29.934595188958482</v>
      </c>
      <c r="P343" s="56">
        <f t="shared" si="49"/>
        <v>15.565989498258411</v>
      </c>
      <c r="Q343" s="123">
        <v>12.2109668</v>
      </c>
      <c r="R343" s="11">
        <f t="shared" si="50"/>
        <v>1.9802189057972996</v>
      </c>
      <c r="S343" s="35">
        <f t="shared" si="51"/>
        <v>2.1695196753694992</v>
      </c>
    </row>
    <row r="344" spans="7:19" ht="18.5" x14ac:dyDescent="0.45">
      <c r="G344" s="59">
        <v>2011</v>
      </c>
      <c r="H344" s="59">
        <v>12</v>
      </c>
      <c r="I344" s="46">
        <f t="shared" si="52"/>
        <v>7</v>
      </c>
      <c r="J344" s="46">
        <f t="shared" si="52"/>
        <v>341</v>
      </c>
      <c r="K344" s="124">
        <v>12</v>
      </c>
      <c r="L344" s="124">
        <v>5</v>
      </c>
      <c r="M344" s="54">
        <f t="shared" si="47"/>
        <v>8.5</v>
      </c>
      <c r="N344" s="36">
        <v>89.5</v>
      </c>
      <c r="O344" s="55">
        <f t="shared" si="48"/>
        <v>28.882293870716129</v>
      </c>
      <c r="P344" s="56">
        <f t="shared" si="49"/>
        <v>16.174084567601035</v>
      </c>
      <c r="Q344" s="123">
        <v>12.226458699999998</v>
      </c>
      <c r="R344" s="11">
        <f t="shared" si="50"/>
        <v>1.8859251412456495</v>
      </c>
      <c r="S344" s="35">
        <f t="shared" si="51"/>
        <v>2.0479090568352651</v>
      </c>
    </row>
    <row r="345" spans="7:19" ht="18.5" x14ac:dyDescent="0.45">
      <c r="G345" s="59">
        <v>2011</v>
      </c>
      <c r="H345" s="59">
        <v>12</v>
      </c>
      <c r="I345" s="46">
        <f t="shared" si="52"/>
        <v>8</v>
      </c>
      <c r="J345" s="46">
        <f t="shared" si="52"/>
        <v>342</v>
      </c>
      <c r="K345" s="124">
        <v>9.8000000000000007</v>
      </c>
      <c r="L345" s="124">
        <v>3.8</v>
      </c>
      <c r="M345" s="54">
        <f t="shared" si="47"/>
        <v>6.8000000000000007</v>
      </c>
      <c r="N345" s="36">
        <v>85</v>
      </c>
      <c r="O345" s="55">
        <f t="shared" si="48"/>
        <v>22.817493486008576</v>
      </c>
      <c r="P345" s="56">
        <f t="shared" si="49"/>
        <v>10.952396873284119</v>
      </c>
      <c r="Q345" s="123">
        <v>8.9425945999999996</v>
      </c>
      <c r="R345" s="11">
        <f t="shared" si="50"/>
        <v>1.2902286062933999</v>
      </c>
      <c r="S345" s="35">
        <f t="shared" si="51"/>
        <v>1.2611638811414185</v>
      </c>
    </row>
    <row r="346" spans="7:19" ht="18.5" x14ac:dyDescent="0.45">
      <c r="G346" s="59">
        <v>2011</v>
      </c>
      <c r="H346" s="59">
        <v>12</v>
      </c>
      <c r="I346" s="46">
        <f t="shared" si="52"/>
        <v>9</v>
      </c>
      <c r="J346" s="46">
        <f t="shared" si="52"/>
        <v>343</v>
      </c>
      <c r="K346" s="124">
        <v>6.2</v>
      </c>
      <c r="L346" s="124">
        <v>2.2000000000000002</v>
      </c>
      <c r="M346" s="54">
        <f t="shared" si="47"/>
        <v>4.2</v>
      </c>
      <c r="N346" s="36">
        <v>83.5</v>
      </c>
      <c r="O346" s="55">
        <f t="shared" si="48"/>
        <v>6.9281765625</v>
      </c>
      <c r="P346" s="56">
        <f t="shared" si="49"/>
        <v>2.2170165000000002</v>
      </c>
      <c r="Q346" s="123">
        <v>2.2170165000000002</v>
      </c>
      <c r="R346" s="11">
        <f t="shared" si="50"/>
        <v>0.28606163899499998</v>
      </c>
      <c r="S346" s="35">
        <f t="shared" si="51"/>
        <v>0.29206955640625004</v>
      </c>
    </row>
    <row r="347" spans="7:19" ht="18.5" x14ac:dyDescent="0.45">
      <c r="G347" s="59">
        <v>2011</v>
      </c>
      <c r="H347" s="59">
        <v>12</v>
      </c>
      <c r="I347" s="46">
        <f t="shared" si="52"/>
        <v>10</v>
      </c>
      <c r="J347" s="46">
        <f t="shared" si="52"/>
        <v>344</v>
      </c>
      <c r="K347" s="124">
        <v>5.8</v>
      </c>
      <c r="L347" s="124">
        <v>-0.3</v>
      </c>
      <c r="M347" s="54">
        <f t="shared" si="47"/>
        <v>2.75</v>
      </c>
      <c r="N347" s="36">
        <v>94.5</v>
      </c>
      <c r="O347" s="55">
        <f t="shared" si="48"/>
        <v>14.457446728717095</v>
      </c>
      <c r="P347" s="56">
        <f t="shared" si="49"/>
        <v>7.0552340036139425</v>
      </c>
      <c r="Q347" s="123">
        <v>5.7131614999999991</v>
      </c>
      <c r="R347" s="11">
        <f t="shared" si="50"/>
        <v>0.68858307465862489</v>
      </c>
      <c r="S347" s="35">
        <f t="shared" si="51"/>
        <v>0.43922884439892312</v>
      </c>
    </row>
    <row r="348" spans="7:19" ht="18.5" x14ac:dyDescent="0.45">
      <c r="G348" s="59">
        <v>2011</v>
      </c>
      <c r="H348" s="59">
        <v>12</v>
      </c>
      <c r="I348" s="46">
        <f t="shared" si="52"/>
        <v>11</v>
      </c>
      <c r="J348" s="46">
        <f t="shared" si="52"/>
        <v>345</v>
      </c>
      <c r="K348" s="124">
        <v>6.7</v>
      </c>
      <c r="L348" s="124">
        <v>1.3</v>
      </c>
      <c r="M348" s="54">
        <f t="shared" si="47"/>
        <v>4</v>
      </c>
      <c r="N348" s="36">
        <v>94</v>
      </c>
      <c r="O348" s="55">
        <f t="shared" si="48"/>
        <v>31.971777948108734</v>
      </c>
      <c r="P348" s="56">
        <f t="shared" si="49"/>
        <v>13.811808073582975</v>
      </c>
      <c r="Q348" s="123">
        <v>11.8873117</v>
      </c>
      <c r="R348" s="11">
        <f t="shared" si="50"/>
        <v>1.5198760120269001</v>
      </c>
      <c r="S348" s="35">
        <f t="shared" si="51"/>
        <v>1.0378022111180467</v>
      </c>
    </row>
    <row r="349" spans="7:19" ht="18.5" x14ac:dyDescent="0.45">
      <c r="G349" s="59">
        <v>2011</v>
      </c>
      <c r="H349" s="59">
        <v>12</v>
      </c>
      <c r="I349" s="46">
        <f t="shared" si="52"/>
        <v>12</v>
      </c>
      <c r="J349" s="46">
        <f t="shared" si="52"/>
        <v>346</v>
      </c>
      <c r="K349" s="124">
        <v>7.2</v>
      </c>
      <c r="L349" s="124">
        <v>1.1000000000000001</v>
      </c>
      <c r="M349" s="54">
        <f t="shared" si="47"/>
        <v>4.1500000000000004</v>
      </c>
      <c r="N349" s="36">
        <v>79.5</v>
      </c>
      <c r="O349" s="55">
        <f t="shared" si="48"/>
        <v>28.815296536034456</v>
      </c>
      <c r="P349" s="56">
        <f t="shared" si="49"/>
        <v>14.061864709584814</v>
      </c>
      <c r="Q349" s="123">
        <v>11.386965199999999</v>
      </c>
      <c r="R349" s="11">
        <f t="shared" si="50"/>
        <v>1.4659208922111</v>
      </c>
      <c r="S349" s="35">
        <f t="shared" si="51"/>
        <v>1.0850848015081391</v>
      </c>
    </row>
    <row r="350" spans="7:19" ht="18.5" x14ac:dyDescent="0.45">
      <c r="G350" s="59">
        <v>2011</v>
      </c>
      <c r="H350" s="59">
        <v>12</v>
      </c>
      <c r="I350" s="46">
        <f t="shared" si="52"/>
        <v>13</v>
      </c>
      <c r="J350" s="46">
        <f t="shared" si="52"/>
        <v>347</v>
      </c>
      <c r="K350" s="124">
        <v>8.8000000000000007</v>
      </c>
      <c r="L350" s="124">
        <v>2.2999999999999998</v>
      </c>
      <c r="M350" s="54">
        <f t="shared" si="47"/>
        <v>5.5500000000000007</v>
      </c>
      <c r="N350" s="36">
        <v>78</v>
      </c>
      <c r="O350" s="55">
        <f t="shared" si="48"/>
        <v>29.064188635665491</v>
      </c>
      <c r="P350" s="56">
        <f t="shared" si="49"/>
        <v>15.113378090546059</v>
      </c>
      <c r="Q350" s="123">
        <v>11.855909200000001</v>
      </c>
      <c r="R350" s="11">
        <f t="shared" si="50"/>
        <v>1.6236400891443001</v>
      </c>
      <c r="S350" s="35">
        <f t="shared" si="51"/>
        <v>1.4403120196975425</v>
      </c>
    </row>
    <row r="351" spans="7:19" ht="18.5" x14ac:dyDescent="0.45">
      <c r="G351" s="59">
        <v>2011</v>
      </c>
      <c r="H351" s="59">
        <v>12</v>
      </c>
      <c r="I351" s="46">
        <f t="shared" si="52"/>
        <v>14</v>
      </c>
      <c r="J351" s="46">
        <f t="shared" si="52"/>
        <v>348</v>
      </c>
      <c r="K351" s="124">
        <v>11.3</v>
      </c>
      <c r="L351" s="124">
        <v>6.3</v>
      </c>
      <c r="M351" s="54">
        <f t="shared" si="47"/>
        <v>8.8000000000000007</v>
      </c>
      <c r="N351" s="36">
        <v>75.5</v>
      </c>
      <c r="O351" s="55">
        <f t="shared" si="48"/>
        <v>26.773000632090859</v>
      </c>
      <c r="P351" s="56">
        <f t="shared" si="49"/>
        <v>10.709200252836347</v>
      </c>
      <c r="Q351" s="123">
        <v>9.5785999000000004</v>
      </c>
      <c r="R351" s="11">
        <f t="shared" si="50"/>
        <v>1.4943477917990999</v>
      </c>
      <c r="S351" s="35">
        <f t="shared" si="51"/>
        <v>1.4670679953671242</v>
      </c>
    </row>
    <row r="352" spans="7:19" ht="18.5" x14ac:dyDescent="0.45">
      <c r="G352" s="59">
        <v>2011</v>
      </c>
      <c r="H352" s="59">
        <v>12</v>
      </c>
      <c r="I352" s="46">
        <f t="shared" si="52"/>
        <v>15</v>
      </c>
      <c r="J352" s="46">
        <f t="shared" si="52"/>
        <v>349</v>
      </c>
      <c r="K352" s="124">
        <v>11.5</v>
      </c>
      <c r="L352" s="124">
        <v>5.8</v>
      </c>
      <c r="M352" s="54">
        <f t="shared" si="47"/>
        <v>8.65</v>
      </c>
      <c r="N352" s="36">
        <v>65</v>
      </c>
      <c r="O352" s="55">
        <f t="shared" si="48"/>
        <v>20.78402674774787</v>
      </c>
      <c r="P352" s="56">
        <f t="shared" si="49"/>
        <v>9.4775161969730295</v>
      </c>
      <c r="Q352" s="123">
        <v>7.9393893999999996</v>
      </c>
      <c r="R352" s="11">
        <f t="shared" si="50"/>
        <v>1.2316315230799502</v>
      </c>
      <c r="S352" s="35">
        <f t="shared" si="51"/>
        <v>1.3115558005151451</v>
      </c>
    </row>
    <row r="353" spans="7:19" ht="18.5" x14ac:dyDescent="0.45">
      <c r="G353" s="59">
        <v>2011</v>
      </c>
      <c r="H353" s="59">
        <v>12</v>
      </c>
      <c r="I353" s="46">
        <f t="shared" si="52"/>
        <v>16</v>
      </c>
      <c r="J353" s="46">
        <f t="shared" si="52"/>
        <v>350</v>
      </c>
      <c r="K353" s="124">
        <v>11.2</v>
      </c>
      <c r="L353" s="124">
        <v>5.8</v>
      </c>
      <c r="M353" s="54">
        <f t="shared" si="47"/>
        <v>8.5</v>
      </c>
      <c r="N353" s="36">
        <v>57.5</v>
      </c>
      <c r="O353" s="55">
        <f t="shared" si="48"/>
        <v>28.364803739106154</v>
      </c>
      <c r="P353" s="56">
        <f t="shared" si="49"/>
        <v>12.253595215293856</v>
      </c>
      <c r="Q353" s="123">
        <v>10.5462156</v>
      </c>
      <c r="R353" s="11">
        <f t="shared" si="50"/>
        <v>1.6267484831922001</v>
      </c>
      <c r="S353" s="35">
        <f t="shared" si="51"/>
        <v>1.6083137613744389</v>
      </c>
    </row>
    <row r="354" spans="7:19" ht="18.5" x14ac:dyDescent="0.45">
      <c r="G354" s="59">
        <v>2011</v>
      </c>
      <c r="H354" s="59">
        <v>12</v>
      </c>
      <c r="I354" s="46">
        <f t="shared" si="52"/>
        <v>17</v>
      </c>
      <c r="J354" s="46">
        <f t="shared" si="52"/>
        <v>351</v>
      </c>
      <c r="K354" s="124">
        <v>5.8</v>
      </c>
      <c r="L354" s="124">
        <v>1.8</v>
      </c>
      <c r="M354" s="54">
        <f t="shared" si="47"/>
        <v>3.8</v>
      </c>
      <c r="N354" s="36">
        <v>62</v>
      </c>
      <c r="O354" s="55">
        <f t="shared" si="48"/>
        <v>7.8676346874999998</v>
      </c>
      <c r="P354" s="56">
        <f t="shared" si="49"/>
        <v>2.5176430999999999</v>
      </c>
      <c r="Q354" s="123">
        <v>2.5176430999999999</v>
      </c>
      <c r="R354" s="11">
        <f t="shared" si="50"/>
        <v>0.31894509848039998</v>
      </c>
      <c r="S354" s="35">
        <f t="shared" si="51"/>
        <v>0.28871295594680846</v>
      </c>
    </row>
    <row r="355" spans="7:19" ht="18.5" x14ac:dyDescent="0.45">
      <c r="G355" s="59">
        <v>2011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24">
        <v>8.9</v>
      </c>
      <c r="L355" s="124">
        <v>1.9</v>
      </c>
      <c r="M355" s="54">
        <f t="shared" si="47"/>
        <v>5.4</v>
      </c>
      <c r="N355" s="36">
        <v>63.5</v>
      </c>
      <c r="O355" s="55">
        <f t="shared" si="48"/>
        <v>24.746926223256654</v>
      </c>
      <c r="P355" s="56">
        <f t="shared" si="49"/>
        <v>13.858278685023727</v>
      </c>
      <c r="Q355" s="123">
        <v>10.475873999999999</v>
      </c>
      <c r="R355" s="11">
        <f t="shared" si="50"/>
        <v>1.4254312234319999</v>
      </c>
      <c r="S355" s="35">
        <f t="shared" si="51"/>
        <v>1.3086969862122413</v>
      </c>
    </row>
    <row r="356" spans="7:19" ht="18.5" x14ac:dyDescent="0.45">
      <c r="G356" s="59">
        <v>2011</v>
      </c>
      <c r="H356" s="59">
        <v>12</v>
      </c>
      <c r="I356" s="46">
        <f t="shared" si="53"/>
        <v>19</v>
      </c>
      <c r="J356" s="46">
        <f t="shared" si="53"/>
        <v>353</v>
      </c>
      <c r="K356" s="124">
        <v>7.2</v>
      </c>
      <c r="L356" s="124">
        <v>1.2</v>
      </c>
      <c r="M356" s="54">
        <f t="shared" si="47"/>
        <v>4.2</v>
      </c>
      <c r="N356" s="36">
        <v>62</v>
      </c>
      <c r="O356" s="55">
        <f t="shared" si="48"/>
        <v>27.498936339070177</v>
      </c>
      <c r="P356" s="56">
        <f t="shared" si="49"/>
        <v>13.199489442753684</v>
      </c>
      <c r="Q356" s="123">
        <v>10.777337999999999</v>
      </c>
      <c r="R356" s="11">
        <f t="shared" si="50"/>
        <v>1.3905999221399996</v>
      </c>
      <c r="S356" s="35">
        <f t="shared" si="51"/>
        <v>1.0368185028367343</v>
      </c>
    </row>
    <row r="357" spans="7:19" ht="18.5" x14ac:dyDescent="0.45">
      <c r="G357" s="59">
        <v>2011</v>
      </c>
      <c r="H357" s="59">
        <v>12</v>
      </c>
      <c r="I357" s="46">
        <f t="shared" si="53"/>
        <v>20</v>
      </c>
      <c r="J357" s="46">
        <f t="shared" si="53"/>
        <v>354</v>
      </c>
      <c r="K357" s="124">
        <v>14.9</v>
      </c>
      <c r="L357" s="124">
        <v>6.3</v>
      </c>
      <c r="M357" s="54">
        <f t="shared" si="47"/>
        <v>10.6</v>
      </c>
      <c r="N357" s="36">
        <v>65.5</v>
      </c>
      <c r="O357" s="55">
        <f t="shared" si="48"/>
        <v>24.367318670219362</v>
      </c>
      <c r="P357" s="56">
        <f t="shared" si="49"/>
        <v>16.764715245110924</v>
      </c>
      <c r="Q357" s="123">
        <v>11.433440899999999</v>
      </c>
      <c r="R357" s="11">
        <f t="shared" si="50"/>
        <v>1.9044225169494</v>
      </c>
      <c r="S357" s="35">
        <f t="shared" si="51"/>
        <v>2.4201794646654093</v>
      </c>
    </row>
    <row r="358" spans="7:19" ht="18.5" x14ac:dyDescent="0.45">
      <c r="G358" s="59">
        <v>2011</v>
      </c>
      <c r="H358" s="59">
        <v>12</v>
      </c>
      <c r="I358" s="46">
        <f t="shared" si="53"/>
        <v>21</v>
      </c>
      <c r="J358" s="46">
        <f t="shared" si="53"/>
        <v>355</v>
      </c>
      <c r="K358" s="124">
        <v>11.1</v>
      </c>
      <c r="L358" s="124">
        <v>7.4</v>
      </c>
      <c r="M358" s="54">
        <f t="shared" si="47"/>
        <v>9.25</v>
      </c>
      <c r="N358" s="36">
        <v>63</v>
      </c>
      <c r="O358" s="55">
        <f t="shared" si="48"/>
        <v>22.180752857966503</v>
      </c>
      <c r="P358" s="56">
        <f t="shared" si="49"/>
        <v>6.5655028459580835</v>
      </c>
      <c r="Q358" s="123">
        <v>6.8264847999999994</v>
      </c>
      <c r="R358" s="11">
        <f t="shared" si="50"/>
        <v>1.0830098671715997</v>
      </c>
      <c r="S358" s="35">
        <f t="shared" si="51"/>
        <v>1.0234909035375175</v>
      </c>
    </row>
    <row r="359" spans="7:19" ht="18.5" x14ac:dyDescent="0.45">
      <c r="G359" s="59">
        <v>2011</v>
      </c>
      <c r="H359" s="59">
        <v>12</v>
      </c>
      <c r="I359" s="46">
        <f t="shared" si="53"/>
        <v>22</v>
      </c>
      <c r="J359" s="46">
        <f t="shared" si="53"/>
        <v>356</v>
      </c>
      <c r="K359" s="124">
        <v>10.5</v>
      </c>
      <c r="L359" s="124">
        <v>8</v>
      </c>
      <c r="M359" s="54">
        <f t="shared" si="47"/>
        <v>9.25</v>
      </c>
      <c r="N359" s="36">
        <v>54.5</v>
      </c>
      <c r="O359" s="55">
        <f t="shared" si="48"/>
        <v>21.611735225160785</v>
      </c>
      <c r="P359" s="56">
        <f t="shared" si="49"/>
        <v>4.3223470450321573</v>
      </c>
      <c r="Q359" s="123">
        <v>5.4673845999999999</v>
      </c>
      <c r="R359" s="11">
        <f t="shared" si="50"/>
        <v>0.86739099886694981</v>
      </c>
      <c r="S359" s="35">
        <f t="shared" si="51"/>
        <v>0.75824351140741064</v>
      </c>
    </row>
    <row r="360" spans="7:19" ht="18.5" x14ac:dyDescent="0.45">
      <c r="G360" s="59">
        <v>2011</v>
      </c>
      <c r="H360" s="59">
        <v>12</v>
      </c>
      <c r="I360" s="46">
        <f t="shared" si="53"/>
        <v>23</v>
      </c>
      <c r="J360" s="46">
        <f t="shared" si="53"/>
        <v>357</v>
      </c>
      <c r="K360" s="124">
        <v>11.2</v>
      </c>
      <c r="L360" s="124">
        <v>5.6</v>
      </c>
      <c r="M360" s="54">
        <f t="shared" si="47"/>
        <v>8.3999999999999986</v>
      </c>
      <c r="N360" s="36">
        <v>63</v>
      </c>
      <c r="O360" s="55">
        <f t="shared" si="48"/>
        <v>21.256293480733564</v>
      </c>
      <c r="P360" s="56">
        <f t="shared" si="49"/>
        <v>9.5228194793686356</v>
      </c>
      <c r="Q360" s="123">
        <v>8.0482513999999998</v>
      </c>
      <c r="R360" s="11">
        <f t="shared" si="50"/>
        <v>1.2367184548781998</v>
      </c>
      <c r="S360" s="35">
        <f t="shared" si="51"/>
        <v>1.2922983728323043</v>
      </c>
    </row>
    <row r="361" spans="7:19" ht="18.5" x14ac:dyDescent="0.45">
      <c r="G361" s="59">
        <v>2011</v>
      </c>
      <c r="H361" s="59">
        <v>12</v>
      </c>
      <c r="I361" s="46">
        <f t="shared" si="53"/>
        <v>24</v>
      </c>
      <c r="J361" s="46">
        <f t="shared" si="53"/>
        <v>358</v>
      </c>
      <c r="K361" s="124">
        <v>6.9</v>
      </c>
      <c r="L361" s="124">
        <v>5.2</v>
      </c>
      <c r="M361" s="54">
        <f t="shared" si="47"/>
        <v>6.0500000000000007</v>
      </c>
      <c r="N361" s="36">
        <v>88.5</v>
      </c>
      <c r="O361" s="55">
        <f t="shared" si="48"/>
        <v>9.3849728382682631</v>
      </c>
      <c r="P361" s="56">
        <f t="shared" si="49"/>
        <v>1.2763563060044838</v>
      </c>
      <c r="Q361" s="123">
        <v>1.9578411999999998</v>
      </c>
      <c r="R361" s="11">
        <f t="shared" si="50"/>
        <v>0.27386331651629997</v>
      </c>
      <c r="S361" s="35">
        <f t="shared" si="51"/>
        <v>0.29993355115968695</v>
      </c>
    </row>
    <row r="362" spans="7:19" ht="18.5" x14ac:dyDescent="0.45">
      <c r="G362" s="59">
        <v>2011</v>
      </c>
      <c r="H362" s="59">
        <v>12</v>
      </c>
      <c r="I362" s="46">
        <f t="shared" si="53"/>
        <v>25</v>
      </c>
      <c r="J362" s="46">
        <f t="shared" si="53"/>
        <v>359</v>
      </c>
      <c r="K362" s="124">
        <v>7.7</v>
      </c>
      <c r="L362" s="124">
        <v>3.1</v>
      </c>
      <c r="M362" s="54">
        <f t="shared" si="47"/>
        <v>5.4</v>
      </c>
      <c r="N362" s="36">
        <v>63.5</v>
      </c>
      <c r="O362" s="55">
        <f t="shared" si="48"/>
        <v>10.649244541558732</v>
      </c>
      <c r="P362" s="56">
        <f t="shared" si="49"/>
        <v>3.9189219912936131</v>
      </c>
      <c r="Q362" s="123">
        <v>3.6544135999999998</v>
      </c>
      <c r="R362" s="11">
        <f t="shared" si="50"/>
        <v>0.49724874972479999</v>
      </c>
      <c r="S362" s="35">
        <f t="shared" si="51"/>
        <v>0.49308506928556428</v>
      </c>
    </row>
    <row r="363" spans="7:19" ht="18.5" x14ac:dyDescent="0.45">
      <c r="G363" s="59">
        <v>2011</v>
      </c>
      <c r="H363" s="59">
        <v>12</v>
      </c>
      <c r="I363" s="46">
        <f t="shared" si="53"/>
        <v>26</v>
      </c>
      <c r="J363" s="46">
        <f t="shared" si="53"/>
        <v>360</v>
      </c>
      <c r="K363" s="124">
        <v>6.8</v>
      </c>
      <c r="L363" s="124">
        <v>2.5</v>
      </c>
      <c r="M363" s="54">
        <f t="shared" si="47"/>
        <v>4.6500000000000004</v>
      </c>
      <c r="N363" s="36">
        <v>62</v>
      </c>
      <c r="O363" s="55">
        <f t="shared" si="48"/>
        <v>19.17309783176453</v>
      </c>
      <c r="P363" s="56">
        <f t="shared" si="49"/>
        <v>6.5955456541269974</v>
      </c>
      <c r="Q363" s="123">
        <v>6.3613090999999997</v>
      </c>
      <c r="R363" s="11">
        <f t="shared" si="50"/>
        <v>0.83758879821517496</v>
      </c>
      <c r="S363" s="35">
        <f t="shared" si="51"/>
        <v>0.637161020886721</v>
      </c>
    </row>
    <row r="364" spans="7:19" ht="18.5" x14ac:dyDescent="0.45">
      <c r="G364" s="59">
        <v>2011</v>
      </c>
      <c r="H364" s="59">
        <v>12</v>
      </c>
      <c r="I364" s="46">
        <f t="shared" si="53"/>
        <v>27</v>
      </c>
      <c r="J364" s="46">
        <f t="shared" si="53"/>
        <v>361</v>
      </c>
      <c r="K364" s="124">
        <v>7.1</v>
      </c>
      <c r="L364" s="124">
        <v>2.1</v>
      </c>
      <c r="M364" s="54">
        <f t="shared" si="47"/>
        <v>4.5999999999999996</v>
      </c>
      <c r="N364" s="36">
        <v>65.5</v>
      </c>
      <c r="O364" s="55">
        <f t="shared" si="48"/>
        <v>33.180404507629497</v>
      </c>
      <c r="P364" s="56">
        <f t="shared" si="49"/>
        <v>13.2721618030518</v>
      </c>
      <c r="Q364" s="123">
        <v>11.870982399999999</v>
      </c>
      <c r="R364" s="11">
        <f t="shared" si="50"/>
        <v>1.5595621837823999</v>
      </c>
      <c r="S364" s="35">
        <f t="shared" si="51"/>
        <v>1.1176756495485645</v>
      </c>
    </row>
    <row r="365" spans="7:19" ht="18.5" x14ac:dyDescent="0.45">
      <c r="G365" s="59">
        <v>2011</v>
      </c>
      <c r="H365" s="59">
        <v>12</v>
      </c>
      <c r="I365" s="46">
        <f t="shared" si="53"/>
        <v>28</v>
      </c>
      <c r="J365" s="46">
        <f t="shared" si="53"/>
        <v>362</v>
      </c>
      <c r="K365" s="124">
        <v>8.1999999999999993</v>
      </c>
      <c r="L365" s="124">
        <v>2</v>
      </c>
      <c r="M365" s="54">
        <f t="shared" si="47"/>
        <v>5.0999999999999996</v>
      </c>
      <c r="N365" s="36">
        <v>63</v>
      </c>
      <c r="O365" s="55">
        <f t="shared" si="48"/>
        <v>30.121630212631004</v>
      </c>
      <c r="P365" s="56">
        <f t="shared" si="49"/>
        <v>14.940328585464977</v>
      </c>
      <c r="Q365" s="123">
        <v>12.0003607</v>
      </c>
      <c r="R365" s="11">
        <f t="shared" si="50"/>
        <v>1.6117504450759499</v>
      </c>
      <c r="S365" s="35">
        <f t="shared" si="51"/>
        <v>1.3395497260507525</v>
      </c>
    </row>
    <row r="366" spans="7:19" ht="18.5" x14ac:dyDescent="0.45">
      <c r="G366" s="59">
        <v>2011</v>
      </c>
      <c r="H366" s="59">
        <v>12</v>
      </c>
      <c r="I366" s="46">
        <f t="shared" si="53"/>
        <v>29</v>
      </c>
      <c r="J366" s="46">
        <f t="shared" si="53"/>
        <v>363</v>
      </c>
      <c r="K366" s="124">
        <v>9.6</v>
      </c>
      <c r="L366" s="124">
        <v>3.8</v>
      </c>
      <c r="M366" s="54">
        <f t="shared" si="47"/>
        <v>6.6999999999999993</v>
      </c>
      <c r="N366" s="36">
        <v>54.5</v>
      </c>
      <c r="O366" s="55">
        <f t="shared" si="48"/>
        <v>30.525803245558706</v>
      </c>
      <c r="P366" s="56">
        <f t="shared" si="49"/>
        <v>14.163972705939239</v>
      </c>
      <c r="Q366" s="123">
        <v>11.7625391</v>
      </c>
      <c r="R366" s="11">
        <f t="shared" si="50"/>
        <v>1.69018864962675</v>
      </c>
      <c r="S366" s="35">
        <f t="shared" si="51"/>
        <v>1.5557373875684701</v>
      </c>
    </row>
    <row r="367" spans="7:19" ht="18.5" x14ac:dyDescent="0.45">
      <c r="G367" s="59">
        <v>2011</v>
      </c>
      <c r="H367" s="59">
        <v>12</v>
      </c>
      <c r="I367" s="46">
        <f t="shared" si="53"/>
        <v>30</v>
      </c>
      <c r="J367" s="46">
        <f t="shared" si="53"/>
        <v>364</v>
      </c>
      <c r="K367" s="124">
        <v>8.3000000000000007</v>
      </c>
      <c r="L367" s="124">
        <v>3.1</v>
      </c>
      <c r="M367" s="54">
        <f t="shared" si="47"/>
        <v>5.7</v>
      </c>
      <c r="N367" s="36">
        <v>63</v>
      </c>
      <c r="O367" s="55">
        <f t="shared" si="48"/>
        <v>30.227141360289654</v>
      </c>
      <c r="P367" s="56">
        <f t="shared" si="49"/>
        <v>12.574490805880499</v>
      </c>
      <c r="Q367" s="123">
        <v>11.028557999999999</v>
      </c>
      <c r="R367" s="11">
        <f t="shared" si="50"/>
        <v>1.5200385777449996</v>
      </c>
      <c r="S367" s="35">
        <f t="shared" si="51"/>
        <v>1.2517949398063208</v>
      </c>
    </row>
    <row r="368" spans="7:19" ht="18.5" x14ac:dyDescent="0.45">
      <c r="G368" s="59">
        <v>2011</v>
      </c>
      <c r="H368" s="59">
        <v>12</v>
      </c>
      <c r="I368" s="46">
        <f t="shared" si="53"/>
        <v>31</v>
      </c>
      <c r="J368" s="46">
        <f t="shared" si="53"/>
        <v>365</v>
      </c>
      <c r="K368" s="124">
        <v>5.9</v>
      </c>
      <c r="L368" s="124">
        <v>2.1</v>
      </c>
      <c r="M368" s="54">
        <f t="shared" si="47"/>
        <v>4</v>
      </c>
      <c r="N368" s="36">
        <v>88.5</v>
      </c>
      <c r="O368" s="55">
        <f t="shared" si="48"/>
        <v>14.797589907271902</v>
      </c>
      <c r="P368" s="56">
        <f t="shared" si="49"/>
        <v>4.4984673318106587</v>
      </c>
      <c r="Q368" s="123">
        <v>4.6153300999999995</v>
      </c>
      <c r="R368" s="49">
        <f t="shared" si="50"/>
        <v>0.59010226059569992</v>
      </c>
      <c r="S368" s="48">
        <f t="shared" si="51"/>
        <v>0.42998418376027453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1322.5598273331707</v>
      </c>
      <c r="S370" s="42">
        <f>SUM(S59:S369)</f>
        <v>1939.5418815785822</v>
      </c>
    </row>
    <row r="372" spans="1:20" ht="15" customHeight="1" x14ac:dyDescent="0.35">
      <c r="R372" s="135" t="s">
        <v>8</v>
      </c>
      <c r="S372" s="137" t="s">
        <v>34</v>
      </c>
    </row>
    <row r="373" spans="1:20" ht="15" customHeight="1" x14ac:dyDescent="0.35">
      <c r="R373" s="136"/>
      <c r="S373" s="138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opLeftCell="K1" zoomScale="91" zoomScaleNormal="91" workbookViewId="0">
      <selection activeCell="B28" sqref="B28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4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55</v>
      </c>
      <c r="O2" s="47" t="s">
        <v>7</v>
      </c>
      <c r="P2" s="139" t="s">
        <v>33</v>
      </c>
      <c r="Q2" s="141" t="s">
        <v>53</v>
      </c>
      <c r="R2" s="135" t="s">
        <v>8</v>
      </c>
      <c r="S2" s="137" t="s">
        <v>34</v>
      </c>
    </row>
    <row r="3" spans="2:23" ht="24.5" customHeight="1" x14ac:dyDescent="0.35">
      <c r="B3" s="26" t="s">
        <v>9</v>
      </c>
      <c r="C3" s="16">
        <v>246</v>
      </c>
      <c r="G3" s="134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0"/>
      <c r="Q3" s="142"/>
      <c r="R3" s="136"/>
      <c r="S3" s="138"/>
    </row>
    <row r="4" spans="2:23" ht="18.5" x14ac:dyDescent="0.45">
      <c r="B4" s="27" t="s">
        <v>30</v>
      </c>
      <c r="C4" s="19">
        <v>37.31</v>
      </c>
      <c r="D4" s="18">
        <f>RADIANS(C4)</f>
        <v>0.65118234391908436</v>
      </c>
      <c r="G4" s="59">
        <v>2012</v>
      </c>
      <c r="H4" s="46">
        <v>1</v>
      </c>
      <c r="I4" s="46">
        <v>1</v>
      </c>
      <c r="J4" s="46">
        <v>1</v>
      </c>
      <c r="K4" s="125">
        <v>6.5</v>
      </c>
      <c r="L4" s="125">
        <v>2.2000000000000002</v>
      </c>
      <c r="M4" s="54">
        <f>(K4+L4)/2</f>
        <v>4.3499999999999996</v>
      </c>
      <c r="N4" s="36">
        <v>75.5</v>
      </c>
      <c r="O4" s="55">
        <f>((Q4)/(0.16*(K4-(L4))^0.5))</f>
        <v>20.519618952444628</v>
      </c>
      <c r="P4" s="56">
        <f>0.16*((K4-(L4))^1/2)*O4</f>
        <v>7.0587489196409514</v>
      </c>
      <c r="Q4" s="126">
        <v>6.8080619999999996</v>
      </c>
      <c r="R4" s="11">
        <f>0.0023*0.408*O4*SQRT(K4-L4)*(M4+17.8)</f>
        <v>0.8844336324044999</v>
      </c>
      <c r="S4" s="35">
        <f>0.31*(IF(N4&gt;50,1,(1+(50-N4)/70)))*(P4+2.09)*((M4/(M4+15)))</f>
        <v>0.63757560300443517</v>
      </c>
    </row>
    <row r="5" spans="2:23" ht="18.5" x14ac:dyDescent="0.45">
      <c r="B5" s="26" t="s">
        <v>29</v>
      </c>
      <c r="C5" s="17"/>
      <c r="D5" s="17">
        <f>TAN(D4)</f>
        <v>0.76207171154189146</v>
      </c>
      <c r="G5" s="59">
        <v>2012</v>
      </c>
      <c r="H5" s="46">
        <v>1</v>
      </c>
      <c r="I5" s="46">
        <f t="shared" ref="I5:J20" si="0">I4+1</f>
        <v>2</v>
      </c>
      <c r="J5" s="46">
        <f>J4+1</f>
        <v>2</v>
      </c>
      <c r="K5" s="125">
        <v>5.9</v>
      </c>
      <c r="L5" s="125">
        <v>4.2</v>
      </c>
      <c r="M5" s="54">
        <f t="shared" ref="M5:M68" si="1">(K5+L5)/2</f>
        <v>5.0500000000000007</v>
      </c>
      <c r="N5" s="36">
        <v>79</v>
      </c>
      <c r="O5" s="55">
        <f t="shared" ref="O5:O68" si="2">((Q5)/(0.16*(K5-(L5))^0.5))</f>
        <v>34.952801962883193</v>
      </c>
      <c r="P5" s="56">
        <f t="shared" ref="P5:P68" si="3">0.16*((K5-L5)^1/2)*O5</f>
        <v>4.7535810669521146</v>
      </c>
      <c r="Q5" s="126">
        <v>7.2916604999999999</v>
      </c>
      <c r="R5" s="11">
        <f t="shared" ref="R5:R68" si="4">0.0023*0.408*O5*(K5-L5)^0.5*(M5+17.8)</f>
        <v>0.97719370482262469</v>
      </c>
      <c r="S5" s="35">
        <f t="shared" ref="S5:S68" si="5">0.31*(IF(N5&gt;50,1,(1+(50-N5)/70)))*(P5+2.09)*((M5/(M5+15)))</f>
        <v>0.53434544440466514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0.6061272273488072</v>
      </c>
      <c r="G6" s="59">
        <v>2012</v>
      </c>
      <c r="H6" s="46">
        <v>1</v>
      </c>
      <c r="I6" s="46">
        <f t="shared" si="0"/>
        <v>3</v>
      </c>
      <c r="J6" s="46">
        <f t="shared" si="0"/>
        <v>3</v>
      </c>
      <c r="K6" s="125">
        <v>7.1</v>
      </c>
      <c r="L6" s="125">
        <v>1.8</v>
      </c>
      <c r="M6" s="54">
        <f t="shared" si="1"/>
        <v>4.45</v>
      </c>
      <c r="N6" s="36">
        <v>78.5</v>
      </c>
      <c r="O6" s="55">
        <f t="shared" si="2"/>
        <v>21.637043818028854</v>
      </c>
      <c r="P6" s="56">
        <f t="shared" si="3"/>
        <v>9.1741065788442331</v>
      </c>
      <c r="Q6" s="126">
        <v>7.9699544999999992</v>
      </c>
      <c r="R6" s="11">
        <f t="shared" si="4"/>
        <v>1.0400491749206247</v>
      </c>
      <c r="S6" s="35">
        <f t="shared" si="5"/>
        <v>0.79891182650465908</v>
      </c>
    </row>
    <row r="7" spans="2:23" ht="18.5" x14ac:dyDescent="0.45">
      <c r="B7" s="26" t="s">
        <v>21</v>
      </c>
      <c r="C7" s="15"/>
      <c r="D7" s="17">
        <f>COS(D4)</f>
        <v>0.79536770381154365</v>
      </c>
      <c r="G7" s="59">
        <v>2012</v>
      </c>
      <c r="H7" s="46">
        <v>1</v>
      </c>
      <c r="I7" s="46">
        <f t="shared" si="0"/>
        <v>4</v>
      </c>
      <c r="J7" s="46">
        <f t="shared" si="0"/>
        <v>4</v>
      </c>
      <c r="K7" s="125">
        <v>10.4</v>
      </c>
      <c r="L7" s="125">
        <v>2</v>
      </c>
      <c r="M7" s="54">
        <f t="shared" si="1"/>
        <v>6.2</v>
      </c>
      <c r="N7" s="36">
        <v>72</v>
      </c>
      <c r="O7" s="55">
        <f t="shared" si="2"/>
        <v>15.466808135323456</v>
      </c>
      <c r="P7" s="56">
        <f t="shared" si="3"/>
        <v>10.393695066937363</v>
      </c>
      <c r="Q7" s="126">
        <v>7.1723309999999998</v>
      </c>
      <c r="R7" s="11">
        <f t="shared" si="4"/>
        <v>1.0095773115599997</v>
      </c>
      <c r="S7" s="35">
        <f t="shared" si="5"/>
        <v>1.1317765055968685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2012</v>
      </c>
      <c r="H8" s="46">
        <v>1</v>
      </c>
      <c r="I8" s="46">
        <f t="shared" si="0"/>
        <v>5</v>
      </c>
      <c r="J8" s="46">
        <f t="shared" si="0"/>
        <v>5</v>
      </c>
      <c r="K8" s="125">
        <v>10.3</v>
      </c>
      <c r="L8" s="125">
        <v>4</v>
      </c>
      <c r="M8" s="54">
        <f t="shared" si="1"/>
        <v>7.15</v>
      </c>
      <c r="N8" s="36">
        <v>95</v>
      </c>
      <c r="O8" s="55">
        <f t="shared" si="2"/>
        <v>5.504864406011416</v>
      </c>
      <c r="P8" s="56">
        <f t="shared" si="3"/>
        <v>2.7744516606297545</v>
      </c>
      <c r="Q8" s="126">
        <v>2.2107359999999998</v>
      </c>
      <c r="R8" s="11">
        <f t="shared" si="4"/>
        <v>0.32350086766799996</v>
      </c>
      <c r="S8" s="35">
        <f t="shared" si="5"/>
        <v>0.48677458716866145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2012</v>
      </c>
      <c r="H9" s="46">
        <v>1</v>
      </c>
      <c r="I9" s="46">
        <f t="shared" si="0"/>
        <v>6</v>
      </c>
      <c r="J9" s="46">
        <f t="shared" si="0"/>
        <v>6</v>
      </c>
      <c r="K9" s="125">
        <v>6</v>
      </c>
      <c r="L9" s="125">
        <v>1.6</v>
      </c>
      <c r="M9" s="54">
        <f t="shared" si="1"/>
        <v>3.8</v>
      </c>
      <c r="N9" s="36">
        <v>78.5</v>
      </c>
      <c r="O9" s="55">
        <f t="shared" si="2"/>
        <v>25.487369001165483</v>
      </c>
      <c r="P9" s="56">
        <f t="shared" si="3"/>
        <v>8.9715538884102504</v>
      </c>
      <c r="Q9" s="126">
        <v>8.5540409999999998</v>
      </c>
      <c r="R9" s="11">
        <f t="shared" si="4"/>
        <v>1.0836601300439999</v>
      </c>
      <c r="S9" s="35">
        <f t="shared" si="5"/>
        <v>0.69311225960357836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2012</v>
      </c>
      <c r="H10" s="46">
        <v>1</v>
      </c>
      <c r="I10" s="46">
        <f t="shared" si="0"/>
        <v>7</v>
      </c>
      <c r="J10" s="46">
        <f t="shared" si="0"/>
        <v>7</v>
      </c>
      <c r="K10" s="125">
        <v>9.9</v>
      </c>
      <c r="L10" s="125">
        <v>2.1</v>
      </c>
      <c r="M10" s="54">
        <f t="shared" si="1"/>
        <v>6</v>
      </c>
      <c r="N10" s="36">
        <v>86</v>
      </c>
      <c r="O10" s="55">
        <f t="shared" si="2"/>
        <v>11.300118159341702</v>
      </c>
      <c r="P10" s="56">
        <f t="shared" si="3"/>
        <v>7.0512737314292231</v>
      </c>
      <c r="Q10" s="126">
        <v>5.0495219999999996</v>
      </c>
      <c r="R10" s="11">
        <f t="shared" si="4"/>
        <v>0.70484762741399998</v>
      </c>
      <c r="S10" s="35">
        <f t="shared" si="5"/>
        <v>0.80965567335515976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2012</v>
      </c>
      <c r="H11" s="46">
        <v>1</v>
      </c>
      <c r="I11" s="46">
        <f t="shared" si="0"/>
        <v>8</v>
      </c>
      <c r="J11" s="46">
        <f t="shared" si="0"/>
        <v>8</v>
      </c>
      <c r="K11" s="125">
        <v>7.1</v>
      </c>
      <c r="L11" s="125">
        <v>3.6</v>
      </c>
      <c r="M11" s="54">
        <f t="shared" si="1"/>
        <v>5.35</v>
      </c>
      <c r="N11" s="36">
        <v>67.5</v>
      </c>
      <c r="O11" s="55">
        <f t="shared" si="2"/>
        <v>14.057724174834467</v>
      </c>
      <c r="P11" s="56">
        <f t="shared" si="3"/>
        <v>3.9361627689536505</v>
      </c>
      <c r="Q11" s="126">
        <v>4.207935</v>
      </c>
      <c r="R11" s="11">
        <f t="shared" si="4"/>
        <v>0.57133132264124986</v>
      </c>
      <c r="S11" s="35">
        <f t="shared" si="5"/>
        <v>0.49112486252135762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2012</v>
      </c>
      <c r="H12" s="46">
        <v>1</v>
      </c>
      <c r="I12" s="46">
        <f t="shared" si="0"/>
        <v>9</v>
      </c>
      <c r="J12" s="46">
        <f t="shared" si="0"/>
        <v>9</v>
      </c>
      <c r="K12" s="125">
        <v>5.9</v>
      </c>
      <c r="L12" s="125">
        <v>2.2000000000000002</v>
      </c>
      <c r="M12" s="54">
        <f t="shared" si="1"/>
        <v>4.0500000000000007</v>
      </c>
      <c r="N12" s="36">
        <v>60.5</v>
      </c>
      <c r="O12" s="55">
        <f t="shared" si="2"/>
        <v>24.814581214996871</v>
      </c>
      <c r="P12" s="56">
        <f t="shared" si="3"/>
        <v>7.3451160396390751</v>
      </c>
      <c r="Q12" s="126">
        <v>7.6370879999999994</v>
      </c>
      <c r="R12" s="11">
        <f t="shared" si="4"/>
        <v>0.978694736472</v>
      </c>
      <c r="S12" s="35">
        <f t="shared" si="5"/>
        <v>0.6218261515888116</v>
      </c>
    </row>
    <row r="13" spans="2:23" ht="18.5" x14ac:dyDescent="0.45">
      <c r="B13" s="26" t="s">
        <v>12</v>
      </c>
      <c r="C13" s="17">
        <f>1-(TAN(D4)^2*(TAN(C9)^2))</f>
        <v>0.99148580302211797</v>
      </c>
      <c r="D13" s="21"/>
      <c r="G13" s="59">
        <v>2012</v>
      </c>
      <c r="H13" s="46">
        <v>1</v>
      </c>
      <c r="I13" s="46">
        <f t="shared" si="0"/>
        <v>10</v>
      </c>
      <c r="J13" s="46">
        <f t="shared" si="0"/>
        <v>10</v>
      </c>
      <c r="K13" s="125">
        <v>8.6</v>
      </c>
      <c r="L13" s="125">
        <v>3</v>
      </c>
      <c r="M13" s="54">
        <f t="shared" si="1"/>
        <v>5.8</v>
      </c>
      <c r="N13" s="36">
        <v>47.5</v>
      </c>
      <c r="O13" s="55">
        <f t="shared" si="2"/>
        <v>9.3553346606495644</v>
      </c>
      <c r="P13" s="56">
        <f t="shared" si="3"/>
        <v>4.1911899279710045</v>
      </c>
      <c r="Q13" s="126">
        <v>3.5422019999999996</v>
      </c>
      <c r="R13" s="11">
        <f t="shared" si="4"/>
        <v>0.49029034762799995</v>
      </c>
      <c r="S13" s="35">
        <f t="shared" si="5"/>
        <v>0.56235200072847547</v>
      </c>
      <c r="U13" t="s">
        <v>18</v>
      </c>
    </row>
    <row r="14" spans="2:23" ht="18.5" x14ac:dyDescent="0.45">
      <c r="B14" s="27" t="s">
        <v>14</v>
      </c>
      <c r="C14" s="18">
        <f>ACOS(-1*(-D4*C10))</f>
        <v>1.4918685938141518</v>
      </c>
      <c r="D14" s="21"/>
      <c r="E14" t="s">
        <v>28</v>
      </c>
      <c r="G14" s="59">
        <v>2012</v>
      </c>
      <c r="H14" s="46">
        <v>1</v>
      </c>
      <c r="I14" s="46">
        <f t="shared" si="0"/>
        <v>11</v>
      </c>
      <c r="J14" s="46">
        <f t="shared" si="0"/>
        <v>11</v>
      </c>
      <c r="K14" s="125">
        <v>7.5</v>
      </c>
      <c r="L14" s="125">
        <v>2.8</v>
      </c>
      <c r="M14" s="54">
        <f t="shared" si="1"/>
        <v>5.15</v>
      </c>
      <c r="N14" s="36">
        <v>58.5</v>
      </c>
      <c r="O14" s="55">
        <f t="shared" si="2"/>
        <v>3.7298599809913591</v>
      </c>
      <c r="P14" s="56">
        <f t="shared" si="3"/>
        <v>1.4024273528527511</v>
      </c>
      <c r="Q14" s="126">
        <v>1.2937829999999999</v>
      </c>
      <c r="R14" s="11">
        <f t="shared" si="4"/>
        <v>0.17414545592024999</v>
      </c>
      <c r="S14" s="35">
        <f t="shared" si="5"/>
        <v>0.27670770564910263</v>
      </c>
    </row>
    <row r="15" spans="2:23" ht="18.5" x14ac:dyDescent="0.45">
      <c r="B15" s="26" t="s">
        <v>25</v>
      </c>
      <c r="C15" s="18">
        <f>SIN(C14)</f>
        <v>0.99688682313730015</v>
      </c>
      <c r="D15" s="21"/>
      <c r="G15" s="59">
        <v>2012</v>
      </c>
      <c r="H15" s="46">
        <v>1</v>
      </c>
      <c r="I15" s="46">
        <f t="shared" si="0"/>
        <v>12</v>
      </c>
      <c r="J15" s="46">
        <f t="shared" si="0"/>
        <v>12</v>
      </c>
      <c r="K15" s="125">
        <v>5.5</v>
      </c>
      <c r="L15" s="125">
        <v>2</v>
      </c>
      <c r="M15" s="54">
        <f t="shared" si="1"/>
        <v>3.75</v>
      </c>
      <c r="N15" s="36">
        <v>67</v>
      </c>
      <c r="O15" s="55">
        <f t="shared" si="2"/>
        <v>17.540682701733754</v>
      </c>
      <c r="P15" s="56">
        <f t="shared" si="3"/>
        <v>4.9113911564854513</v>
      </c>
      <c r="Q15" s="126">
        <v>5.2504980000000003</v>
      </c>
      <c r="R15" s="11">
        <f t="shared" si="4"/>
        <v>0.66361438009349993</v>
      </c>
      <c r="S15" s="35">
        <f t="shared" si="5"/>
        <v>0.43408625170209797</v>
      </c>
    </row>
    <row r="16" spans="2:23" ht="18.5" x14ac:dyDescent="0.45">
      <c r="B16" s="26" t="s">
        <v>26</v>
      </c>
      <c r="C16" s="18">
        <f>-1*D6*C11</f>
        <v>-7.2858361251569706E-2</v>
      </c>
      <c r="D16" s="21"/>
      <c r="E16" t="s">
        <v>16</v>
      </c>
      <c r="G16" s="59">
        <v>2012</v>
      </c>
      <c r="H16" s="46">
        <v>1</v>
      </c>
      <c r="I16" s="46">
        <f t="shared" si="0"/>
        <v>13</v>
      </c>
      <c r="J16" s="46">
        <f t="shared" si="0"/>
        <v>13</v>
      </c>
      <c r="K16" s="125">
        <v>4.9000000000000004</v>
      </c>
      <c r="L16" s="125">
        <v>1</v>
      </c>
      <c r="M16" s="54">
        <f t="shared" si="1"/>
        <v>2.95</v>
      </c>
      <c r="N16" s="36">
        <v>62.5</v>
      </c>
      <c r="O16" s="55">
        <f t="shared" si="2"/>
        <v>2.8821059102203135</v>
      </c>
      <c r="P16" s="56">
        <f t="shared" si="3"/>
        <v>0.89921704398873792</v>
      </c>
      <c r="Q16" s="126">
        <v>0.9106725</v>
      </c>
      <c r="R16" s="11">
        <f t="shared" si="4"/>
        <v>0.11082770490937499</v>
      </c>
      <c r="S16" s="35">
        <f t="shared" si="5"/>
        <v>0.1522918655558608</v>
      </c>
    </row>
    <row r="17" spans="2:22" ht="18.5" x14ac:dyDescent="0.45">
      <c r="B17" s="26" t="s">
        <v>27</v>
      </c>
      <c r="C17" s="18">
        <f>D7*C12</f>
        <v>0.78960074972978989</v>
      </c>
      <c r="D17" s="21"/>
      <c r="E17" t="s">
        <v>17</v>
      </c>
      <c r="G17" s="59">
        <v>2012</v>
      </c>
      <c r="H17" s="46">
        <v>1</v>
      </c>
      <c r="I17" s="46">
        <f t="shared" si="0"/>
        <v>14</v>
      </c>
      <c r="J17" s="46">
        <f t="shared" si="0"/>
        <v>14</v>
      </c>
      <c r="K17" s="125">
        <v>3.9</v>
      </c>
      <c r="L17" s="125">
        <v>2</v>
      </c>
      <c r="M17" s="54">
        <f t="shared" si="1"/>
        <v>2.95</v>
      </c>
      <c r="N17" s="36">
        <v>56.5</v>
      </c>
      <c r="O17" s="55">
        <f t="shared" si="2"/>
        <v>31.609703022410503</v>
      </c>
      <c r="P17" s="56">
        <f t="shared" si="3"/>
        <v>4.8046748594063962</v>
      </c>
      <c r="Q17" s="126">
        <v>6.971355</v>
      </c>
      <c r="R17" s="11">
        <f t="shared" si="4"/>
        <v>0.84840518930624986</v>
      </c>
      <c r="S17" s="35">
        <f t="shared" si="5"/>
        <v>0.35126351860318383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2012</v>
      </c>
      <c r="H18" s="46">
        <v>1</v>
      </c>
      <c r="I18" s="46">
        <f t="shared" si="0"/>
        <v>15</v>
      </c>
      <c r="J18" s="46">
        <f t="shared" si="0"/>
        <v>15</v>
      </c>
      <c r="K18" s="125">
        <v>4.3</v>
      </c>
      <c r="L18" s="125">
        <v>1.9</v>
      </c>
      <c r="M18" s="54">
        <f t="shared" si="1"/>
        <v>3.0999999999999996</v>
      </c>
      <c r="N18" s="36">
        <v>75</v>
      </c>
      <c r="O18" s="55">
        <f t="shared" si="2"/>
        <v>39.070861748780686</v>
      </c>
      <c r="P18" s="56">
        <f t="shared" si="3"/>
        <v>7.5016054557658922</v>
      </c>
      <c r="Q18" s="126">
        <v>9.6845309999999998</v>
      </c>
      <c r="R18" s="11">
        <f t="shared" si="4"/>
        <v>1.1871152831834999</v>
      </c>
      <c r="S18" s="35">
        <f t="shared" si="5"/>
        <v>0.50925595817629954</v>
      </c>
    </row>
    <row r="19" spans="2:22" ht="18.5" x14ac:dyDescent="0.45">
      <c r="G19" s="59">
        <v>2012</v>
      </c>
      <c r="H19" s="46">
        <v>1</v>
      </c>
      <c r="I19" s="46">
        <f t="shared" si="0"/>
        <v>16</v>
      </c>
      <c r="J19" s="46">
        <f t="shared" si="0"/>
        <v>16</v>
      </c>
      <c r="K19" s="125">
        <v>7.8</v>
      </c>
      <c r="L19" s="125">
        <v>2.8</v>
      </c>
      <c r="M19" s="54">
        <f t="shared" si="1"/>
        <v>5.3</v>
      </c>
      <c r="N19" s="36">
        <v>84.5</v>
      </c>
      <c r="O19" s="55">
        <f t="shared" si="2"/>
        <v>30.035802824785232</v>
      </c>
      <c r="P19" s="56">
        <f t="shared" si="3"/>
        <v>12.014321129914094</v>
      </c>
      <c r="Q19" s="126">
        <v>10.745935499999998</v>
      </c>
      <c r="R19" s="11">
        <f t="shared" si="4"/>
        <v>1.4558754604432496</v>
      </c>
      <c r="S19" s="35">
        <f t="shared" si="5"/>
        <v>1.1415467791354115</v>
      </c>
    </row>
    <row r="20" spans="2:22" ht="18.5" x14ac:dyDescent="0.45">
      <c r="B20" s="12" t="s">
        <v>7</v>
      </c>
      <c r="C20" s="23">
        <f>(24*60/3.14)*C18*C8*((C14*C16+(C17*C15)))</f>
        <v>25.124414563581702</v>
      </c>
      <c r="G20" s="59">
        <v>2012</v>
      </c>
      <c r="H20" s="46">
        <v>1</v>
      </c>
      <c r="I20" s="46">
        <f t="shared" si="0"/>
        <v>17</v>
      </c>
      <c r="J20" s="46">
        <f t="shared" si="0"/>
        <v>17</v>
      </c>
      <c r="K20" s="125">
        <v>5.0999999999999996</v>
      </c>
      <c r="L20" s="125">
        <v>1.6</v>
      </c>
      <c r="M20" s="54">
        <f t="shared" si="1"/>
        <v>3.3499999999999996</v>
      </c>
      <c r="N20" s="36">
        <v>69</v>
      </c>
      <c r="O20" s="55">
        <f t="shared" si="2"/>
        <v>35.03940204772173</v>
      </c>
      <c r="P20" s="56">
        <f t="shared" si="3"/>
        <v>9.811032573362084</v>
      </c>
      <c r="Q20" s="126">
        <v>10.488434999999999</v>
      </c>
      <c r="R20" s="11">
        <f t="shared" si="4"/>
        <v>1.3010352974662496</v>
      </c>
      <c r="S20" s="35">
        <f t="shared" si="5"/>
        <v>0.67352710231261703</v>
      </c>
    </row>
    <row r="21" spans="2:22" ht="18.5" x14ac:dyDescent="0.45">
      <c r="B21" s="24"/>
      <c r="G21" s="59">
        <v>2012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25">
        <v>4.0999999999999996</v>
      </c>
      <c r="L21" s="125">
        <v>-0.2</v>
      </c>
      <c r="M21" s="54">
        <f t="shared" si="1"/>
        <v>1.9499999999999997</v>
      </c>
      <c r="N21" s="36">
        <v>52.5</v>
      </c>
      <c r="O21" s="55">
        <f t="shared" si="2"/>
        <v>6.4360428448627065</v>
      </c>
      <c r="P21" s="56">
        <f t="shared" si="3"/>
        <v>2.2139987386327711</v>
      </c>
      <c r="Q21" s="126">
        <v>2.13537</v>
      </c>
      <c r="R21" s="11">
        <f t="shared" si="4"/>
        <v>0.24734791473749998</v>
      </c>
      <c r="S21" s="35">
        <f t="shared" si="5"/>
        <v>0.15349659218309791</v>
      </c>
    </row>
    <row r="22" spans="2:22" ht="18.5" x14ac:dyDescent="0.45">
      <c r="C22" s="13"/>
      <c r="G22" s="59">
        <v>2012</v>
      </c>
      <c r="H22" s="46">
        <v>1</v>
      </c>
      <c r="I22" s="46">
        <f t="shared" si="6"/>
        <v>19</v>
      </c>
      <c r="J22" s="46">
        <f t="shared" si="6"/>
        <v>19</v>
      </c>
      <c r="K22" s="125">
        <v>1</v>
      </c>
      <c r="L22" s="125">
        <v>-2.7</v>
      </c>
      <c r="M22" s="54">
        <f t="shared" si="1"/>
        <v>-0.85000000000000009</v>
      </c>
      <c r="N22" s="36">
        <v>48.5</v>
      </c>
      <c r="O22" s="55">
        <f t="shared" si="2"/>
        <v>15.100978699915858</v>
      </c>
      <c r="P22" s="56">
        <f t="shared" si="3"/>
        <v>4.4698896951750946</v>
      </c>
      <c r="Q22" s="126">
        <v>4.64757</v>
      </c>
      <c r="R22" s="11">
        <f t="shared" si="4"/>
        <v>0.46202306694749989</v>
      </c>
      <c r="S22" s="35">
        <f t="shared" si="5"/>
        <v>-0.1247753274402045</v>
      </c>
    </row>
    <row r="23" spans="2:22" ht="18.5" x14ac:dyDescent="0.45">
      <c r="B23" s="14"/>
      <c r="C23" s="14"/>
      <c r="D23" s="14"/>
      <c r="E23" s="14"/>
      <c r="G23" s="59">
        <v>2012</v>
      </c>
      <c r="H23" s="46">
        <v>1</v>
      </c>
      <c r="I23" s="46">
        <f t="shared" si="6"/>
        <v>20</v>
      </c>
      <c r="J23" s="46">
        <f t="shared" si="6"/>
        <v>20</v>
      </c>
      <c r="K23" s="125">
        <v>2.9</v>
      </c>
      <c r="L23" s="125">
        <v>-0.7</v>
      </c>
      <c r="M23" s="54">
        <f t="shared" si="1"/>
        <v>1.1000000000000001</v>
      </c>
      <c r="N23" s="36">
        <v>46</v>
      </c>
      <c r="O23" s="55">
        <f t="shared" si="2"/>
        <v>6.1650875872050799</v>
      </c>
      <c r="P23" s="56">
        <f t="shared" si="3"/>
        <v>1.775545225115063</v>
      </c>
      <c r="Q23" s="126">
        <v>1.8715889999999999</v>
      </c>
      <c r="R23" s="11">
        <f t="shared" si="4"/>
        <v>0.2074628332665</v>
      </c>
      <c r="S23" s="35">
        <f t="shared" si="5"/>
        <v>8.6551169663312777E-2</v>
      </c>
    </row>
    <row r="24" spans="2:22" ht="18.5" x14ac:dyDescent="0.45">
      <c r="G24" s="59">
        <v>2012</v>
      </c>
      <c r="H24" s="46">
        <v>1</v>
      </c>
      <c r="I24" s="46">
        <f t="shared" si="6"/>
        <v>21</v>
      </c>
      <c r="J24" s="46">
        <f t="shared" si="6"/>
        <v>21</v>
      </c>
      <c r="K24" s="125">
        <v>2.6</v>
      </c>
      <c r="L24" s="125">
        <v>-2.1</v>
      </c>
      <c r="M24" s="54">
        <f t="shared" si="1"/>
        <v>0.25</v>
      </c>
      <c r="N24" s="36">
        <v>46.5</v>
      </c>
      <c r="O24" s="55">
        <f t="shared" si="2"/>
        <v>30.23721440900762</v>
      </c>
      <c r="P24" s="56">
        <f t="shared" si="3"/>
        <v>11.369192617786865</v>
      </c>
      <c r="Q24" s="126">
        <v>10.488434999999999</v>
      </c>
      <c r="R24" s="11">
        <f t="shared" si="4"/>
        <v>1.1103398165137499</v>
      </c>
      <c r="S24" s="35">
        <f t="shared" si="5"/>
        <v>7.1819134378518446E-2</v>
      </c>
      <c r="U24" s="14"/>
      <c r="V24" s="14"/>
    </row>
    <row r="25" spans="2:22" ht="18.5" x14ac:dyDescent="0.45">
      <c r="G25" s="59">
        <v>2012</v>
      </c>
      <c r="H25" s="46">
        <v>1</v>
      </c>
      <c r="I25" s="46">
        <f t="shared" si="6"/>
        <v>22</v>
      </c>
      <c r="J25" s="46">
        <f t="shared" si="6"/>
        <v>22</v>
      </c>
      <c r="K25" s="125">
        <v>3</v>
      </c>
      <c r="L25" s="125">
        <v>-2.2999999999999998</v>
      </c>
      <c r="M25" s="54">
        <f t="shared" si="1"/>
        <v>0.35000000000000009</v>
      </c>
      <c r="N25" s="36">
        <v>54.5</v>
      </c>
      <c r="O25" s="55">
        <f t="shared" si="2"/>
        <v>13.555122013658739</v>
      </c>
      <c r="P25" s="56">
        <f t="shared" si="3"/>
        <v>5.7473717337913053</v>
      </c>
      <c r="Q25" s="126">
        <v>4.9929974999999995</v>
      </c>
      <c r="R25" s="11">
        <f t="shared" si="4"/>
        <v>0.53150333562562491</v>
      </c>
      <c r="S25" s="35">
        <f t="shared" si="5"/>
        <v>5.5397708997808263E-2</v>
      </c>
    </row>
    <row r="26" spans="2:22" ht="18.5" x14ac:dyDescent="0.45">
      <c r="G26" s="59">
        <v>2012</v>
      </c>
      <c r="H26" s="46">
        <v>1</v>
      </c>
      <c r="I26" s="46">
        <f t="shared" si="6"/>
        <v>23</v>
      </c>
      <c r="J26" s="46">
        <f t="shared" si="6"/>
        <v>23</v>
      </c>
      <c r="K26" s="125">
        <v>3.3</v>
      </c>
      <c r="L26" s="125">
        <v>0.6</v>
      </c>
      <c r="M26" s="54">
        <f t="shared" si="1"/>
        <v>1.95</v>
      </c>
      <c r="N26" s="36">
        <v>40</v>
      </c>
      <c r="O26" s="55">
        <f t="shared" si="2"/>
        <v>17.247634994311689</v>
      </c>
      <c r="P26" s="56">
        <f t="shared" si="3"/>
        <v>3.7254891587713241</v>
      </c>
      <c r="Q26" s="126">
        <v>4.5345209999999998</v>
      </c>
      <c r="R26" s="11">
        <f t="shared" si="4"/>
        <v>0.52525057188374991</v>
      </c>
      <c r="S26" s="35">
        <f t="shared" si="5"/>
        <v>0.23703080970769597</v>
      </c>
    </row>
    <row r="27" spans="2:22" ht="18.5" x14ac:dyDescent="0.45">
      <c r="G27" s="59">
        <v>2012</v>
      </c>
      <c r="H27" s="46">
        <v>1</v>
      </c>
      <c r="I27" s="46">
        <f t="shared" si="6"/>
        <v>24</v>
      </c>
      <c r="J27" s="46">
        <f t="shared" si="6"/>
        <v>24</v>
      </c>
      <c r="K27" s="125">
        <v>3.1</v>
      </c>
      <c r="L27" s="125">
        <v>0.1</v>
      </c>
      <c r="M27" s="54">
        <f t="shared" si="1"/>
        <v>1.6</v>
      </c>
      <c r="N27" s="36">
        <v>52.5</v>
      </c>
      <c r="O27" s="55">
        <f t="shared" si="2"/>
        <v>8.9291441004019081</v>
      </c>
      <c r="P27" s="56">
        <f t="shared" si="3"/>
        <v>2.1429945840964577</v>
      </c>
      <c r="Q27" s="126">
        <v>2.4745170000000001</v>
      </c>
      <c r="R27" s="11">
        <f t="shared" si="4"/>
        <v>0.28155301877700001</v>
      </c>
      <c r="S27" s="35">
        <f t="shared" si="5"/>
        <v>0.12647983817541222</v>
      </c>
    </row>
    <row r="28" spans="2:22" ht="18.5" x14ac:dyDescent="0.45">
      <c r="G28" s="59">
        <v>2012</v>
      </c>
      <c r="H28" s="46">
        <v>1</v>
      </c>
      <c r="I28" s="46">
        <f t="shared" si="6"/>
        <v>25</v>
      </c>
      <c r="J28" s="46">
        <f t="shared" si="6"/>
        <v>25</v>
      </c>
      <c r="K28" s="125">
        <v>2.2999999999999998</v>
      </c>
      <c r="L28" s="125">
        <v>-0.9</v>
      </c>
      <c r="M28" s="54">
        <f t="shared" si="1"/>
        <v>0.7</v>
      </c>
      <c r="N28" s="36">
        <v>49</v>
      </c>
      <c r="O28" s="55">
        <f t="shared" si="2"/>
        <v>11.366558929893886</v>
      </c>
      <c r="P28" s="56">
        <f t="shared" si="3"/>
        <v>2.9098390860528349</v>
      </c>
      <c r="Q28" s="126">
        <v>3.2532989999999997</v>
      </c>
      <c r="R28" s="11">
        <f t="shared" si="4"/>
        <v>0.35299107474749991</v>
      </c>
      <c r="S28" s="35">
        <f t="shared" si="5"/>
        <v>7.0093285531224764E-2</v>
      </c>
    </row>
    <row r="29" spans="2:22" ht="18.5" x14ac:dyDescent="0.45">
      <c r="G29" s="59">
        <v>2012</v>
      </c>
      <c r="H29" s="46">
        <v>1</v>
      </c>
      <c r="I29" s="46">
        <f t="shared" si="6"/>
        <v>26</v>
      </c>
      <c r="J29" s="46">
        <f t="shared" si="6"/>
        <v>26</v>
      </c>
      <c r="K29" s="125">
        <v>3.3</v>
      </c>
      <c r="L29" s="125">
        <v>-0.6</v>
      </c>
      <c r="M29" s="54">
        <f t="shared" si="1"/>
        <v>1.3499999999999999</v>
      </c>
      <c r="N29" s="36">
        <v>51.5</v>
      </c>
      <c r="O29" s="55">
        <f t="shared" si="2"/>
        <v>26.714140298869665</v>
      </c>
      <c r="P29" s="56">
        <f t="shared" si="3"/>
        <v>8.3348117732473348</v>
      </c>
      <c r="Q29" s="126">
        <v>8.4409919999999996</v>
      </c>
      <c r="R29" s="11">
        <f t="shared" si="4"/>
        <v>0.94804790623200008</v>
      </c>
      <c r="S29" s="35">
        <f t="shared" si="5"/>
        <v>0.26683692520513819</v>
      </c>
    </row>
    <row r="30" spans="2:22" ht="18.5" x14ac:dyDescent="0.45">
      <c r="G30" s="59">
        <v>2012</v>
      </c>
      <c r="H30" s="46">
        <v>1</v>
      </c>
      <c r="I30" s="46">
        <f t="shared" si="6"/>
        <v>27</v>
      </c>
      <c r="J30" s="46">
        <f t="shared" si="6"/>
        <v>27</v>
      </c>
      <c r="K30" s="125">
        <v>4.9000000000000004</v>
      </c>
      <c r="L30" s="125">
        <v>0.9</v>
      </c>
      <c r="M30" s="54">
        <f t="shared" si="1"/>
        <v>2.9000000000000004</v>
      </c>
      <c r="N30" s="36">
        <v>48</v>
      </c>
      <c r="O30" s="55">
        <f t="shared" si="2"/>
        <v>31.206234374999998</v>
      </c>
      <c r="P30" s="56">
        <f t="shared" si="3"/>
        <v>9.9859949999999991</v>
      </c>
      <c r="Q30" s="126">
        <v>9.9859949999999991</v>
      </c>
      <c r="R30" s="11">
        <f t="shared" si="4"/>
        <v>1.2123547159725001</v>
      </c>
      <c r="S30" s="35">
        <f t="shared" si="5"/>
        <v>0.62382681912210691</v>
      </c>
    </row>
    <row r="31" spans="2:22" ht="18.5" x14ac:dyDescent="0.45">
      <c r="G31" s="59">
        <v>2012</v>
      </c>
      <c r="H31" s="46">
        <v>1</v>
      </c>
      <c r="I31" s="46">
        <f t="shared" si="6"/>
        <v>28</v>
      </c>
      <c r="J31" s="46">
        <f t="shared" si="6"/>
        <v>28</v>
      </c>
      <c r="K31" s="125">
        <v>6</v>
      </c>
      <c r="L31" s="125">
        <v>0.9</v>
      </c>
      <c r="M31" s="54">
        <f t="shared" si="1"/>
        <v>3.45</v>
      </c>
      <c r="N31" s="36">
        <v>71.5</v>
      </c>
      <c r="O31" s="55">
        <f t="shared" si="2"/>
        <v>18.737338822337701</v>
      </c>
      <c r="P31" s="56">
        <f t="shared" si="3"/>
        <v>7.6448342395137816</v>
      </c>
      <c r="Q31" s="126">
        <v>6.7703789999999993</v>
      </c>
      <c r="R31" s="11">
        <f t="shared" si="4"/>
        <v>0.84380079774374994</v>
      </c>
      <c r="S31" s="35">
        <f t="shared" si="5"/>
        <v>0.56430380591653062</v>
      </c>
    </row>
    <row r="32" spans="2:22" ht="18.5" x14ac:dyDescent="0.45">
      <c r="G32" s="59">
        <v>2012</v>
      </c>
      <c r="H32" s="46">
        <v>1</v>
      </c>
      <c r="I32" s="46">
        <f t="shared" si="6"/>
        <v>29</v>
      </c>
      <c r="J32" s="46">
        <f t="shared" si="6"/>
        <v>29</v>
      </c>
      <c r="K32" s="125">
        <v>4.8</v>
      </c>
      <c r="L32" s="125">
        <v>-0.8</v>
      </c>
      <c r="M32" s="54">
        <f t="shared" si="1"/>
        <v>2</v>
      </c>
      <c r="N32" s="36">
        <v>70</v>
      </c>
      <c r="O32" s="55">
        <f t="shared" si="2"/>
        <v>30.620474793544492</v>
      </c>
      <c r="P32" s="56">
        <f t="shared" si="3"/>
        <v>13.717972707507931</v>
      </c>
      <c r="Q32" s="126">
        <v>11.593802999999998</v>
      </c>
      <c r="R32" s="11">
        <f t="shared" si="4"/>
        <v>1.3463535609809996</v>
      </c>
      <c r="S32" s="35">
        <f t="shared" si="5"/>
        <v>0.57652606345028923</v>
      </c>
    </row>
    <row r="33" spans="7:19" ht="18.5" x14ac:dyDescent="0.45">
      <c r="G33" s="59">
        <v>2012</v>
      </c>
      <c r="H33" s="46">
        <v>1</v>
      </c>
      <c r="I33" s="46">
        <f t="shared" si="6"/>
        <v>30</v>
      </c>
      <c r="J33" s="46">
        <f t="shared" si="6"/>
        <v>30</v>
      </c>
      <c r="K33" s="125">
        <v>5.6</v>
      </c>
      <c r="L33" s="125">
        <v>0.2</v>
      </c>
      <c r="M33" s="54">
        <f t="shared" si="1"/>
        <v>2.9</v>
      </c>
      <c r="N33" s="36">
        <v>76.5</v>
      </c>
      <c r="O33" s="55">
        <f t="shared" si="2"/>
        <v>31.976282442906115</v>
      </c>
      <c r="P33" s="56">
        <f t="shared" si="3"/>
        <v>13.813754015335439</v>
      </c>
      <c r="Q33" s="126">
        <v>11.8889865</v>
      </c>
      <c r="R33" s="11">
        <f t="shared" si="4"/>
        <v>1.4433883505257499</v>
      </c>
      <c r="S33" s="35">
        <f t="shared" si="5"/>
        <v>0.79874161227857865</v>
      </c>
    </row>
    <row r="34" spans="7:19" ht="18.5" x14ac:dyDescent="0.45">
      <c r="G34" s="59">
        <v>2012</v>
      </c>
      <c r="H34" s="60">
        <v>1</v>
      </c>
      <c r="I34" s="60">
        <f t="shared" si="6"/>
        <v>31</v>
      </c>
      <c r="J34" s="46">
        <f t="shared" si="6"/>
        <v>31</v>
      </c>
      <c r="K34" s="125">
        <v>3.1</v>
      </c>
      <c r="L34" s="125">
        <v>-0.9</v>
      </c>
      <c r="M34" s="54">
        <f t="shared" si="1"/>
        <v>1.1000000000000001</v>
      </c>
      <c r="N34" s="36">
        <v>85</v>
      </c>
      <c r="O34" s="55">
        <f t="shared" si="2"/>
        <v>30.970715624999993</v>
      </c>
      <c r="P34" s="56">
        <f t="shared" si="3"/>
        <v>9.9106289999999984</v>
      </c>
      <c r="Q34" s="126">
        <v>9.9106289999999984</v>
      </c>
      <c r="R34" s="49">
        <f t="shared" si="4"/>
        <v>1.0985783587064999</v>
      </c>
      <c r="S34" s="48">
        <f t="shared" si="5"/>
        <v>0.25417481298136646</v>
      </c>
    </row>
    <row r="35" spans="7:19" ht="18.5" x14ac:dyDescent="0.45">
      <c r="G35" s="59">
        <v>2012</v>
      </c>
      <c r="H35" s="46">
        <v>2</v>
      </c>
      <c r="I35" s="46">
        <v>1</v>
      </c>
      <c r="J35" s="46">
        <f t="shared" si="6"/>
        <v>32</v>
      </c>
      <c r="K35" s="125">
        <v>4</v>
      </c>
      <c r="L35" s="125">
        <v>-1.9</v>
      </c>
      <c r="M35" s="54">
        <f t="shared" si="1"/>
        <v>1.05</v>
      </c>
      <c r="N35" s="36">
        <v>75</v>
      </c>
      <c r="O35" s="55">
        <f t="shared" si="2"/>
        <v>27.730998987798024</v>
      </c>
      <c r="P35" s="56">
        <f t="shared" si="3"/>
        <v>13.089031522240669</v>
      </c>
      <c r="Q35" s="126">
        <v>10.777337999999999</v>
      </c>
      <c r="R35" s="11">
        <f t="shared" si="4"/>
        <v>1.1914912969244997</v>
      </c>
      <c r="S35" s="35">
        <f t="shared" si="5"/>
        <v>0.30783643367534813</v>
      </c>
    </row>
    <row r="36" spans="7:19" ht="18.5" x14ac:dyDescent="0.45">
      <c r="G36" s="59">
        <v>2012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25">
        <v>0.6</v>
      </c>
      <c r="L36" s="125">
        <v>-5.0999999999999996</v>
      </c>
      <c r="M36" s="54">
        <f t="shared" si="1"/>
        <v>-2.25</v>
      </c>
      <c r="N36" s="36">
        <v>58.5</v>
      </c>
      <c r="O36" s="55">
        <f t="shared" si="2"/>
        <v>7.6287747159753811</v>
      </c>
      <c r="P36" s="56">
        <f t="shared" si="3"/>
        <v>3.4787212704847734</v>
      </c>
      <c r="Q36" s="126">
        <v>2.9141519999999996</v>
      </c>
      <c r="R36" s="11">
        <f t="shared" si="4"/>
        <v>0.26577284801400003</v>
      </c>
      <c r="S36" s="35">
        <f t="shared" si="5"/>
        <v>-0.30464181067946117</v>
      </c>
    </row>
    <row r="37" spans="7:19" ht="18.5" x14ac:dyDescent="0.45">
      <c r="G37" s="59">
        <v>2012</v>
      </c>
      <c r="H37" s="46">
        <v>2</v>
      </c>
      <c r="I37" s="46">
        <f t="shared" si="7"/>
        <v>3</v>
      </c>
      <c r="J37" s="46">
        <f t="shared" si="7"/>
        <v>34</v>
      </c>
      <c r="K37" s="125">
        <v>4.5</v>
      </c>
      <c r="L37" s="125">
        <v>-2.4</v>
      </c>
      <c r="M37" s="54">
        <f t="shared" si="1"/>
        <v>1.05</v>
      </c>
      <c r="N37" s="36">
        <v>58.5</v>
      </c>
      <c r="O37" s="55">
        <f t="shared" si="2"/>
        <v>5.2600800733696884</v>
      </c>
      <c r="P37" s="56">
        <f t="shared" si="3"/>
        <v>2.9035642005000684</v>
      </c>
      <c r="Q37" s="126">
        <v>2.2107359999999998</v>
      </c>
      <c r="R37" s="11">
        <f t="shared" si="4"/>
        <v>0.24440847116399997</v>
      </c>
      <c r="S37" s="35">
        <f t="shared" si="5"/>
        <v>0.10127134873911352</v>
      </c>
    </row>
    <row r="38" spans="7:19" ht="18.5" x14ac:dyDescent="0.45">
      <c r="G38" s="59">
        <v>2012</v>
      </c>
      <c r="H38" s="46">
        <v>2</v>
      </c>
      <c r="I38" s="46">
        <f t="shared" si="7"/>
        <v>4</v>
      </c>
      <c r="J38" s="46">
        <f t="shared" si="7"/>
        <v>35</v>
      </c>
      <c r="K38" s="125">
        <v>6.3</v>
      </c>
      <c r="L38" s="125">
        <v>-0.3</v>
      </c>
      <c r="M38" s="54">
        <f t="shared" si="1"/>
        <v>3</v>
      </c>
      <c r="N38" s="36">
        <v>68.5</v>
      </c>
      <c r="O38" s="55">
        <f t="shared" si="2"/>
        <v>29.458409778308827</v>
      </c>
      <c r="P38" s="56">
        <f t="shared" si="3"/>
        <v>15.554040362947061</v>
      </c>
      <c r="Q38" s="126">
        <v>12.108803999999999</v>
      </c>
      <c r="R38" s="11">
        <f t="shared" si="4"/>
        <v>1.4771772175679996</v>
      </c>
      <c r="S38" s="35">
        <f t="shared" si="5"/>
        <v>0.911608752085598</v>
      </c>
    </row>
    <row r="39" spans="7:19" ht="18.5" x14ac:dyDescent="0.45">
      <c r="G39" s="59">
        <v>2012</v>
      </c>
      <c r="H39" s="46">
        <v>2</v>
      </c>
      <c r="I39" s="46">
        <f t="shared" si="7"/>
        <v>5</v>
      </c>
      <c r="J39" s="46">
        <f t="shared" si="7"/>
        <v>36</v>
      </c>
      <c r="K39" s="125">
        <v>8.8000000000000007</v>
      </c>
      <c r="L39" s="125">
        <v>2.2000000000000002</v>
      </c>
      <c r="M39" s="54">
        <f t="shared" si="1"/>
        <v>5.5</v>
      </c>
      <c r="N39" s="36">
        <v>45.5</v>
      </c>
      <c r="O39" s="55">
        <f t="shared" si="2"/>
        <v>10.023193368553212</v>
      </c>
      <c r="P39" s="56">
        <f t="shared" si="3"/>
        <v>5.2922460985960962</v>
      </c>
      <c r="Q39" s="126">
        <v>4.1200080000000003</v>
      </c>
      <c r="R39" s="11">
        <f t="shared" si="4"/>
        <v>0.56301763323599996</v>
      </c>
      <c r="S39" s="35">
        <f t="shared" si="5"/>
        <v>0.65345739028496352</v>
      </c>
    </row>
    <row r="40" spans="7:19" ht="18.5" x14ac:dyDescent="0.45">
      <c r="G40" s="59">
        <v>2012</v>
      </c>
      <c r="H40" s="46">
        <v>2</v>
      </c>
      <c r="I40" s="46">
        <f t="shared" si="7"/>
        <v>6</v>
      </c>
      <c r="J40" s="46">
        <f t="shared" si="7"/>
        <v>37</v>
      </c>
      <c r="K40" s="125">
        <v>9.6999999999999993</v>
      </c>
      <c r="L40" s="125">
        <v>2.9</v>
      </c>
      <c r="M40" s="54">
        <f t="shared" si="1"/>
        <v>6.3</v>
      </c>
      <c r="N40" s="36">
        <v>49</v>
      </c>
      <c r="O40" s="55">
        <f t="shared" si="2"/>
        <v>5.659885244635694</v>
      </c>
      <c r="P40" s="56">
        <f t="shared" si="3"/>
        <v>3.0789775730818172</v>
      </c>
      <c r="Q40" s="126">
        <v>2.3614679999999999</v>
      </c>
      <c r="R40" s="11">
        <f t="shared" si="4"/>
        <v>0.33378523666199994</v>
      </c>
      <c r="S40" s="35">
        <f t="shared" si="5"/>
        <v>0.4807149142966089</v>
      </c>
    </row>
    <row r="41" spans="7:19" ht="18.5" x14ac:dyDescent="0.45">
      <c r="G41" s="59">
        <v>2012</v>
      </c>
      <c r="H41" s="46">
        <v>2</v>
      </c>
      <c r="I41" s="46">
        <f t="shared" si="7"/>
        <v>7</v>
      </c>
      <c r="J41" s="46">
        <f t="shared" si="7"/>
        <v>38</v>
      </c>
      <c r="K41" s="125">
        <v>5.5</v>
      </c>
      <c r="L41" s="125">
        <v>-0.2</v>
      </c>
      <c r="M41" s="54">
        <f t="shared" si="1"/>
        <v>2.65</v>
      </c>
      <c r="N41" s="36">
        <v>52</v>
      </c>
      <c r="O41" s="55">
        <f t="shared" si="2"/>
        <v>11.574692672514372</v>
      </c>
      <c r="P41" s="56">
        <f t="shared" si="3"/>
        <v>5.2780598586665537</v>
      </c>
      <c r="Q41" s="126">
        <v>4.4214719999999996</v>
      </c>
      <c r="R41" s="11">
        <f t="shared" si="4"/>
        <v>0.53030803557599993</v>
      </c>
      <c r="S41" s="35">
        <f t="shared" si="5"/>
        <v>0.34293831013566994</v>
      </c>
    </row>
    <row r="42" spans="7:19" ht="18.5" x14ac:dyDescent="0.45">
      <c r="G42" s="59">
        <v>2012</v>
      </c>
      <c r="H42" s="46">
        <v>2</v>
      </c>
      <c r="I42" s="46">
        <f t="shared" si="7"/>
        <v>8</v>
      </c>
      <c r="J42" s="46">
        <f t="shared" si="7"/>
        <v>39</v>
      </c>
      <c r="K42" s="125">
        <v>4.2</v>
      </c>
      <c r="L42" s="125">
        <v>1.4</v>
      </c>
      <c r="M42" s="54">
        <f t="shared" si="1"/>
        <v>2.8</v>
      </c>
      <c r="N42" s="36">
        <v>59</v>
      </c>
      <c r="O42" s="55">
        <f t="shared" si="2"/>
        <v>11.400699295404324</v>
      </c>
      <c r="P42" s="56">
        <f t="shared" si="3"/>
        <v>2.5537566421705691</v>
      </c>
      <c r="Q42" s="126">
        <v>3.0523229999999999</v>
      </c>
      <c r="R42" s="11">
        <f t="shared" si="4"/>
        <v>0.36877861253699995</v>
      </c>
      <c r="S42" s="35">
        <f t="shared" si="5"/>
        <v>0.2264483576069693</v>
      </c>
    </row>
    <row r="43" spans="7:19" ht="18.5" x14ac:dyDescent="0.45">
      <c r="G43" s="59">
        <v>2012</v>
      </c>
      <c r="H43" s="46">
        <v>2</v>
      </c>
      <c r="I43" s="46">
        <f t="shared" si="7"/>
        <v>9</v>
      </c>
      <c r="J43" s="46">
        <f t="shared" si="7"/>
        <v>40</v>
      </c>
      <c r="K43" s="125">
        <v>5</v>
      </c>
      <c r="L43" s="125">
        <v>2.2000000000000002</v>
      </c>
      <c r="M43" s="54">
        <f t="shared" si="1"/>
        <v>3.6</v>
      </c>
      <c r="N43" s="36">
        <v>86</v>
      </c>
      <c r="O43" s="55">
        <f t="shared" si="2"/>
        <v>21.534654224652613</v>
      </c>
      <c r="P43" s="56">
        <f t="shared" si="3"/>
        <v>4.8237625463221852</v>
      </c>
      <c r="Q43" s="126">
        <v>5.7654989999999993</v>
      </c>
      <c r="R43" s="11">
        <f t="shared" si="4"/>
        <v>0.7236335449889999</v>
      </c>
      <c r="S43" s="35">
        <f t="shared" si="5"/>
        <v>0.41482575277933109</v>
      </c>
    </row>
    <row r="44" spans="7:19" ht="18.5" x14ac:dyDescent="0.45">
      <c r="G44" s="59">
        <v>2012</v>
      </c>
      <c r="H44" s="46">
        <v>2</v>
      </c>
      <c r="I44" s="46">
        <f t="shared" si="7"/>
        <v>10</v>
      </c>
      <c r="J44" s="46">
        <f t="shared" si="7"/>
        <v>41</v>
      </c>
      <c r="K44" s="125">
        <v>5.8</v>
      </c>
      <c r="L44" s="125">
        <v>1.1000000000000001</v>
      </c>
      <c r="M44" s="54">
        <f t="shared" si="1"/>
        <v>3.45</v>
      </c>
      <c r="N44" s="36">
        <v>80.5</v>
      </c>
      <c r="O44" s="55">
        <f t="shared" si="2"/>
        <v>16.512778168272426</v>
      </c>
      <c r="P44" s="56">
        <f t="shared" si="3"/>
        <v>6.2088045912704315</v>
      </c>
      <c r="Q44" s="126">
        <v>5.7278159999999998</v>
      </c>
      <c r="R44" s="11">
        <f t="shared" si="4"/>
        <v>0.71386486784999992</v>
      </c>
      <c r="S44" s="35">
        <f t="shared" si="5"/>
        <v>0.48106078646957873</v>
      </c>
    </row>
    <row r="45" spans="7:19" ht="18.5" x14ac:dyDescent="0.45">
      <c r="G45" s="59">
        <v>2012</v>
      </c>
      <c r="H45" s="46">
        <v>2</v>
      </c>
      <c r="I45" s="46">
        <f t="shared" si="7"/>
        <v>11</v>
      </c>
      <c r="J45" s="46">
        <f t="shared" si="7"/>
        <v>42</v>
      </c>
      <c r="K45" s="125">
        <v>3.8</v>
      </c>
      <c r="L45" s="125">
        <v>-2.6</v>
      </c>
      <c r="M45" s="54">
        <f t="shared" si="1"/>
        <v>0.59999999999999987</v>
      </c>
      <c r="N45" s="36">
        <v>80</v>
      </c>
      <c r="O45" s="55">
        <f t="shared" si="2"/>
        <v>23.274240052368171</v>
      </c>
      <c r="P45" s="56">
        <f t="shared" si="3"/>
        <v>11.916410906812503</v>
      </c>
      <c r="Q45" s="126">
        <v>9.42075</v>
      </c>
      <c r="R45" s="11">
        <f t="shared" si="4"/>
        <v>1.0166496570000001</v>
      </c>
      <c r="S45" s="35">
        <f t="shared" si="5"/>
        <v>0.16699951465814905</v>
      </c>
    </row>
    <row r="46" spans="7:19" ht="18.5" x14ac:dyDescent="0.45">
      <c r="G46" s="59">
        <v>2012</v>
      </c>
      <c r="H46" s="46">
        <v>2</v>
      </c>
      <c r="I46" s="46">
        <f t="shared" si="7"/>
        <v>12</v>
      </c>
      <c r="J46" s="46">
        <f t="shared" si="7"/>
        <v>43</v>
      </c>
      <c r="K46" s="125">
        <v>5.8</v>
      </c>
      <c r="L46" s="125">
        <v>-2.6</v>
      </c>
      <c r="M46" s="54">
        <f t="shared" si="1"/>
        <v>1.5999999999999999</v>
      </c>
      <c r="N46" s="36">
        <v>78</v>
      </c>
      <c r="O46" s="55">
        <f t="shared" si="2"/>
        <v>13.46235314055299</v>
      </c>
      <c r="P46" s="56">
        <f t="shared" si="3"/>
        <v>9.0467013104516099</v>
      </c>
      <c r="Q46" s="126">
        <v>6.2428169999999996</v>
      </c>
      <c r="R46" s="11">
        <f t="shared" si="4"/>
        <v>0.71031396107699984</v>
      </c>
      <c r="S46" s="35">
        <f t="shared" si="5"/>
        <v>0.33275926807132511</v>
      </c>
    </row>
    <row r="47" spans="7:19" ht="18.5" x14ac:dyDescent="0.45">
      <c r="G47" s="59">
        <v>2012</v>
      </c>
      <c r="H47" s="46">
        <v>2</v>
      </c>
      <c r="I47" s="46">
        <f t="shared" si="7"/>
        <v>13</v>
      </c>
      <c r="J47" s="46">
        <f t="shared" si="7"/>
        <v>44</v>
      </c>
      <c r="K47" s="125">
        <v>9.4</v>
      </c>
      <c r="L47" s="125">
        <v>2.1</v>
      </c>
      <c r="M47" s="54">
        <f t="shared" si="1"/>
        <v>5.75</v>
      </c>
      <c r="N47" s="36">
        <v>79</v>
      </c>
      <c r="O47" s="55">
        <f t="shared" si="2"/>
        <v>4.7071476101041361</v>
      </c>
      <c r="P47" s="56">
        <f t="shared" si="3"/>
        <v>2.7489742043008158</v>
      </c>
      <c r="Q47" s="126">
        <v>2.0348820000000001</v>
      </c>
      <c r="R47" s="11">
        <f t="shared" si="4"/>
        <v>0.28105942800150002</v>
      </c>
      <c r="S47" s="35">
        <f t="shared" si="5"/>
        <v>0.41568537441764841</v>
      </c>
    </row>
    <row r="48" spans="7:19" ht="18.5" x14ac:dyDescent="0.45">
      <c r="G48" s="59">
        <v>2012</v>
      </c>
      <c r="H48" s="46">
        <v>2</v>
      </c>
      <c r="I48" s="46">
        <f t="shared" si="7"/>
        <v>14</v>
      </c>
      <c r="J48" s="46">
        <f t="shared" si="7"/>
        <v>45</v>
      </c>
      <c r="K48" s="125">
        <v>11.6</v>
      </c>
      <c r="L48" s="125">
        <v>5.2</v>
      </c>
      <c r="M48" s="54">
        <f t="shared" si="1"/>
        <v>8.4</v>
      </c>
      <c r="N48" s="36">
        <v>73.5</v>
      </c>
      <c r="O48" s="55">
        <f t="shared" si="2"/>
        <v>20.48133124608399</v>
      </c>
      <c r="P48" s="56">
        <f t="shared" si="3"/>
        <v>10.486441597995002</v>
      </c>
      <c r="Q48" s="126">
        <v>8.29026</v>
      </c>
      <c r="R48" s="11">
        <f t="shared" si="4"/>
        <v>1.27390622238</v>
      </c>
      <c r="S48" s="35">
        <f t="shared" si="5"/>
        <v>1.3995322188538031</v>
      </c>
    </row>
    <row r="49" spans="7:19" ht="18.5" x14ac:dyDescent="0.45">
      <c r="G49" s="59">
        <v>2012</v>
      </c>
      <c r="H49" s="46">
        <v>2</v>
      </c>
      <c r="I49" s="46">
        <f t="shared" si="7"/>
        <v>15</v>
      </c>
      <c r="J49" s="46">
        <f t="shared" si="7"/>
        <v>46</v>
      </c>
      <c r="K49" s="125">
        <v>10.8</v>
      </c>
      <c r="L49" s="125">
        <v>6.2</v>
      </c>
      <c r="M49" s="54">
        <f t="shared" si="1"/>
        <v>8.5</v>
      </c>
      <c r="N49" s="36">
        <v>72.5</v>
      </c>
      <c r="O49" s="55">
        <f t="shared" si="2"/>
        <v>29.795434429979863</v>
      </c>
      <c r="P49" s="56">
        <f t="shared" si="3"/>
        <v>10.964719870232591</v>
      </c>
      <c r="Q49" s="126">
        <v>10.224653999999999</v>
      </c>
      <c r="R49" s="11">
        <f t="shared" si="4"/>
        <v>1.5771477671729999</v>
      </c>
      <c r="S49" s="35">
        <f t="shared" si="5"/>
        <v>1.4637951854494842</v>
      </c>
    </row>
    <row r="50" spans="7:19" ht="18.5" x14ac:dyDescent="0.45">
      <c r="G50" s="59">
        <v>2012</v>
      </c>
      <c r="H50" s="46">
        <v>2</v>
      </c>
      <c r="I50" s="46">
        <f t="shared" si="7"/>
        <v>16</v>
      </c>
      <c r="J50" s="46">
        <f t="shared" si="7"/>
        <v>47</v>
      </c>
      <c r="K50" s="125">
        <v>6.4</v>
      </c>
      <c r="L50" s="125">
        <v>2.1</v>
      </c>
      <c r="M50" s="54">
        <f t="shared" si="1"/>
        <v>4.25</v>
      </c>
      <c r="N50" s="36">
        <v>90.5</v>
      </c>
      <c r="O50" s="55">
        <f t="shared" si="2"/>
        <v>42.818614456115995</v>
      </c>
      <c r="P50" s="56">
        <f t="shared" si="3"/>
        <v>14.729603372903906</v>
      </c>
      <c r="Q50" s="126">
        <v>14.206491</v>
      </c>
      <c r="R50" s="11">
        <f t="shared" si="4"/>
        <v>1.8372295872157498</v>
      </c>
      <c r="S50" s="35">
        <f t="shared" si="5"/>
        <v>1.1511598672104359</v>
      </c>
    </row>
    <row r="51" spans="7:19" ht="18.5" x14ac:dyDescent="0.45">
      <c r="G51" s="59">
        <v>2012</v>
      </c>
      <c r="H51" s="46">
        <v>2</v>
      </c>
      <c r="I51" s="46">
        <f t="shared" si="7"/>
        <v>17</v>
      </c>
      <c r="J51" s="46">
        <f t="shared" si="7"/>
        <v>48</v>
      </c>
      <c r="K51" s="125">
        <v>3.6</v>
      </c>
      <c r="L51" s="125">
        <v>0.8</v>
      </c>
      <c r="M51" s="54">
        <f t="shared" si="1"/>
        <v>2.2000000000000002</v>
      </c>
      <c r="N51" s="36">
        <v>91.5</v>
      </c>
      <c r="O51" s="55">
        <f t="shared" si="2"/>
        <v>44.805217395519051</v>
      </c>
      <c r="P51" s="56">
        <f t="shared" si="3"/>
        <v>10.036368696596266</v>
      </c>
      <c r="Q51" s="126">
        <v>11.995754999999999</v>
      </c>
      <c r="R51" s="11">
        <f t="shared" si="4"/>
        <v>1.4071020614999996</v>
      </c>
      <c r="S51" s="35">
        <f t="shared" si="5"/>
        <v>0.48082461924875897</v>
      </c>
    </row>
    <row r="52" spans="7:19" ht="18.5" x14ac:dyDescent="0.45">
      <c r="G52" s="59">
        <v>2012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25">
        <v>1.6</v>
      </c>
      <c r="L52" s="125">
        <v>-2.2000000000000002</v>
      </c>
      <c r="M52" s="54">
        <f t="shared" si="1"/>
        <v>-0.30000000000000004</v>
      </c>
      <c r="N52" s="36">
        <v>81.5</v>
      </c>
      <c r="O52" s="55">
        <f t="shared" si="2"/>
        <v>14.41768262760594</v>
      </c>
      <c r="P52" s="56">
        <f t="shared" si="3"/>
        <v>4.3829755187922066</v>
      </c>
      <c r="Q52" s="126">
        <v>4.4968380000000003</v>
      </c>
      <c r="R52" s="11">
        <f t="shared" si="4"/>
        <v>0.46154421022500008</v>
      </c>
      <c r="S52" s="35">
        <f t="shared" si="5"/>
        <v>-4.0951477771950705E-2</v>
      </c>
    </row>
    <row r="53" spans="7:19" ht="18.5" x14ac:dyDescent="0.45">
      <c r="G53" s="59">
        <v>2012</v>
      </c>
      <c r="H53" s="46">
        <v>2</v>
      </c>
      <c r="I53" s="46">
        <f t="shared" si="8"/>
        <v>19</v>
      </c>
      <c r="J53" s="46">
        <f t="shared" si="8"/>
        <v>50</v>
      </c>
      <c r="K53" s="125">
        <v>3.4</v>
      </c>
      <c r="L53" s="125">
        <v>-3.6</v>
      </c>
      <c r="M53" s="54">
        <f t="shared" si="1"/>
        <v>-0.10000000000000009</v>
      </c>
      <c r="N53" s="36">
        <v>72</v>
      </c>
      <c r="O53" s="55">
        <f t="shared" si="2"/>
        <v>27.699347277470132</v>
      </c>
      <c r="P53" s="56">
        <f t="shared" si="3"/>
        <v>15.511634475383275</v>
      </c>
      <c r="Q53" s="126">
        <v>11.7256935</v>
      </c>
      <c r="R53" s="11">
        <f t="shared" si="4"/>
        <v>1.2172501050817499</v>
      </c>
      <c r="S53" s="35">
        <f t="shared" si="5"/>
        <v>-3.6620850250797449E-2</v>
      </c>
    </row>
    <row r="54" spans="7:19" ht="18.5" x14ac:dyDescent="0.45">
      <c r="G54" s="59">
        <v>2012</v>
      </c>
      <c r="H54" s="46">
        <v>2</v>
      </c>
      <c r="I54" s="46">
        <f t="shared" si="8"/>
        <v>20</v>
      </c>
      <c r="J54" s="46">
        <f t="shared" si="8"/>
        <v>51</v>
      </c>
      <c r="K54" s="125">
        <v>2.2000000000000002</v>
      </c>
      <c r="L54" s="125">
        <v>-4</v>
      </c>
      <c r="M54" s="54">
        <f t="shared" si="1"/>
        <v>-0.89999999999999991</v>
      </c>
      <c r="N54" s="36">
        <v>86</v>
      </c>
      <c r="O54" s="55">
        <f t="shared" si="2"/>
        <v>23.331362852671166</v>
      </c>
      <c r="P54" s="56">
        <f t="shared" si="3"/>
        <v>11.5723559749249</v>
      </c>
      <c r="Q54" s="126">
        <v>9.29514</v>
      </c>
      <c r="R54" s="11">
        <f t="shared" si="4"/>
        <v>0.92132033409000003</v>
      </c>
      <c r="S54" s="35">
        <f t="shared" si="5"/>
        <v>-0.27034023524851397</v>
      </c>
    </row>
    <row r="55" spans="7:19" ht="18.5" x14ac:dyDescent="0.45">
      <c r="G55" s="59">
        <v>2012</v>
      </c>
      <c r="H55" s="46">
        <v>2</v>
      </c>
      <c r="I55" s="46">
        <f t="shared" si="8"/>
        <v>21</v>
      </c>
      <c r="J55" s="46">
        <f t="shared" si="8"/>
        <v>52</v>
      </c>
      <c r="K55" s="125">
        <v>4.7</v>
      </c>
      <c r="L55" s="125">
        <v>-3</v>
      </c>
      <c r="M55" s="54">
        <f t="shared" si="1"/>
        <v>0.85000000000000009</v>
      </c>
      <c r="N55" s="36">
        <v>85</v>
      </c>
      <c r="O55" s="55">
        <f t="shared" si="2"/>
        <v>18.898848033094591</v>
      </c>
      <c r="P55" s="56">
        <f t="shared" si="3"/>
        <v>11.641690388386268</v>
      </c>
      <c r="Q55" s="126">
        <v>8.3907480000000003</v>
      </c>
      <c r="R55" s="11">
        <f t="shared" si="4"/>
        <v>0.91779889542300008</v>
      </c>
      <c r="S55" s="35">
        <f t="shared" si="5"/>
        <v>0.2282839380025099</v>
      </c>
    </row>
    <row r="56" spans="7:19" ht="18.5" x14ac:dyDescent="0.45">
      <c r="G56" s="59">
        <v>2012</v>
      </c>
      <c r="H56" s="46">
        <v>2</v>
      </c>
      <c r="I56" s="46">
        <f t="shared" si="8"/>
        <v>22</v>
      </c>
      <c r="J56" s="46">
        <f t="shared" si="8"/>
        <v>53</v>
      </c>
      <c r="K56" s="125">
        <v>4.0999999999999996</v>
      </c>
      <c r="L56" s="125">
        <v>-3.2</v>
      </c>
      <c r="M56" s="54">
        <f t="shared" si="1"/>
        <v>0.44999999999999973</v>
      </c>
      <c r="N56" s="36">
        <v>56.5</v>
      </c>
      <c r="O56" s="55">
        <f t="shared" si="2"/>
        <v>34.344743673722768</v>
      </c>
      <c r="P56" s="56">
        <f t="shared" si="3"/>
        <v>20.057330305454094</v>
      </c>
      <c r="Q56" s="126">
        <v>14.847102</v>
      </c>
      <c r="R56" s="11">
        <f t="shared" si="4"/>
        <v>1.5891781214474998</v>
      </c>
      <c r="S56" s="35">
        <f t="shared" si="5"/>
        <v>0.19997104062206111</v>
      </c>
    </row>
    <row r="57" spans="7:19" ht="18.5" x14ac:dyDescent="0.45">
      <c r="G57" s="59">
        <v>2012</v>
      </c>
      <c r="H57" s="46">
        <v>2</v>
      </c>
      <c r="I57" s="46">
        <f t="shared" si="8"/>
        <v>23</v>
      </c>
      <c r="J57" s="46">
        <f t="shared" si="8"/>
        <v>54</v>
      </c>
      <c r="K57" s="125">
        <v>6.2</v>
      </c>
      <c r="L57" s="125">
        <v>-1.7</v>
      </c>
      <c r="M57" s="54">
        <f t="shared" si="1"/>
        <v>2.25</v>
      </c>
      <c r="N57" s="36">
        <v>55</v>
      </c>
      <c r="O57" s="55">
        <f t="shared" si="2"/>
        <v>33.573386874851295</v>
      </c>
      <c r="P57" s="56">
        <f t="shared" si="3"/>
        <v>21.218380504906019</v>
      </c>
      <c r="Q57" s="126">
        <v>15.098322</v>
      </c>
      <c r="R57" s="11">
        <f t="shared" si="4"/>
        <v>1.7754607535264999</v>
      </c>
      <c r="S57" s="35">
        <f t="shared" si="5"/>
        <v>0.94246929867663465</v>
      </c>
    </row>
    <row r="58" spans="7:19" ht="18.5" x14ac:dyDescent="0.45">
      <c r="G58" s="59">
        <v>2012</v>
      </c>
      <c r="H58" s="46">
        <v>2</v>
      </c>
      <c r="I58" s="46">
        <f t="shared" si="8"/>
        <v>24</v>
      </c>
      <c r="J58" s="46">
        <f t="shared" si="8"/>
        <v>55</v>
      </c>
      <c r="K58" s="125">
        <v>7.8</v>
      </c>
      <c r="L58" s="125">
        <v>0.8</v>
      </c>
      <c r="M58" s="54">
        <f t="shared" si="1"/>
        <v>4.3</v>
      </c>
      <c r="N58" s="36">
        <v>60.5</v>
      </c>
      <c r="O58" s="55">
        <f t="shared" si="2"/>
        <v>35.518070370789232</v>
      </c>
      <c r="P58" s="56">
        <f t="shared" si="3"/>
        <v>19.890119407641972</v>
      </c>
      <c r="Q58" s="126">
        <v>15.035517</v>
      </c>
      <c r="R58" s="11">
        <f t="shared" si="4"/>
        <v>1.9488510892305002</v>
      </c>
      <c r="S58" s="35">
        <f t="shared" si="5"/>
        <v>1.5181087653050127</v>
      </c>
    </row>
    <row r="59" spans="7:19" ht="18.5" x14ac:dyDescent="0.45">
      <c r="G59" s="59">
        <v>2012</v>
      </c>
      <c r="H59" s="46">
        <v>2</v>
      </c>
      <c r="I59" s="46">
        <f t="shared" si="8"/>
        <v>25</v>
      </c>
      <c r="J59" s="46">
        <f t="shared" si="8"/>
        <v>56</v>
      </c>
      <c r="K59" s="125">
        <v>7.7</v>
      </c>
      <c r="L59" s="125">
        <v>0.5</v>
      </c>
      <c r="M59" s="54">
        <f t="shared" si="1"/>
        <v>4.0999999999999996</v>
      </c>
      <c r="N59" s="36">
        <v>75.5</v>
      </c>
      <c r="O59" s="55">
        <f t="shared" si="2"/>
        <v>32.066276929636288</v>
      </c>
      <c r="P59" s="56">
        <f t="shared" si="3"/>
        <v>18.470175511470504</v>
      </c>
      <c r="Q59" s="126">
        <v>13.766855999999999</v>
      </c>
      <c r="R59" s="11">
        <f t="shared" si="4"/>
        <v>1.7682631686359993</v>
      </c>
      <c r="S59" s="35">
        <f t="shared" si="5"/>
        <v>1.3681666531454977</v>
      </c>
    </row>
    <row r="60" spans="7:19" ht="18.5" x14ac:dyDescent="0.45">
      <c r="G60" s="59">
        <v>2012</v>
      </c>
      <c r="H60" s="46">
        <v>2</v>
      </c>
      <c r="I60" s="46">
        <f t="shared" si="8"/>
        <v>26</v>
      </c>
      <c r="J60" s="46">
        <f t="shared" si="8"/>
        <v>57</v>
      </c>
      <c r="K60" s="125">
        <v>8</v>
      </c>
      <c r="L60" s="125">
        <v>-0.3</v>
      </c>
      <c r="M60" s="54">
        <f t="shared" si="1"/>
        <v>3.85</v>
      </c>
      <c r="N60" s="36">
        <v>67.5</v>
      </c>
      <c r="O60" s="55">
        <f t="shared" si="2"/>
        <v>27.958415032651089</v>
      </c>
      <c r="P60" s="56">
        <f t="shared" si="3"/>
        <v>18.564387581680325</v>
      </c>
      <c r="Q60" s="126">
        <v>12.887585999999999</v>
      </c>
      <c r="R60" s="11">
        <f t="shared" si="4"/>
        <v>1.6364302294184998</v>
      </c>
      <c r="S60" s="35">
        <f t="shared" si="5"/>
        <v>1.3077459723467091</v>
      </c>
    </row>
    <row r="61" spans="7:19" ht="18.5" x14ac:dyDescent="0.45">
      <c r="G61" s="59">
        <v>2012</v>
      </c>
      <c r="H61" s="46">
        <v>2</v>
      </c>
      <c r="I61" s="46">
        <f t="shared" si="8"/>
        <v>27</v>
      </c>
      <c r="J61" s="46">
        <f t="shared" si="8"/>
        <v>58</v>
      </c>
      <c r="K61" s="125">
        <v>8.1999999999999993</v>
      </c>
      <c r="L61" s="125">
        <v>4.0999999999999996</v>
      </c>
      <c r="M61" s="54">
        <f t="shared" si="1"/>
        <v>6.1499999999999995</v>
      </c>
      <c r="N61" s="36">
        <v>55.5</v>
      </c>
      <c r="O61" s="55">
        <f t="shared" si="2"/>
        <v>39.197959530044272</v>
      </c>
      <c r="P61" s="56">
        <f t="shared" si="3"/>
        <v>12.85693072585452</v>
      </c>
      <c r="Q61" s="126">
        <v>12.699171</v>
      </c>
      <c r="R61" s="11">
        <f t="shared" si="4"/>
        <v>1.7838112780642499</v>
      </c>
      <c r="S61" s="35">
        <f t="shared" si="5"/>
        <v>1.3473438973447585</v>
      </c>
    </row>
    <row r="62" spans="7:19" ht="18.5" x14ac:dyDescent="0.45">
      <c r="G62" s="59">
        <v>2012</v>
      </c>
      <c r="H62" s="60">
        <v>2</v>
      </c>
      <c r="I62" s="60">
        <f t="shared" si="8"/>
        <v>28</v>
      </c>
      <c r="J62" s="60">
        <f t="shared" si="8"/>
        <v>59</v>
      </c>
      <c r="K62" s="125">
        <v>11.7</v>
      </c>
      <c r="L62" s="125">
        <v>6.8</v>
      </c>
      <c r="M62" s="54">
        <f t="shared" si="1"/>
        <v>9.25</v>
      </c>
      <c r="N62" s="36">
        <v>70</v>
      </c>
      <c r="O62" s="55">
        <f t="shared" si="2"/>
        <v>30.78406150926563</v>
      </c>
      <c r="P62" s="56">
        <f t="shared" si="3"/>
        <v>12.067352111632125</v>
      </c>
      <c r="Q62" s="126">
        <v>10.902947999999999</v>
      </c>
      <c r="R62" s="49">
        <f t="shared" si="4"/>
        <v>1.7297336200409994</v>
      </c>
      <c r="S62" s="48">
        <f t="shared" si="5"/>
        <v>1.6740703991795924</v>
      </c>
    </row>
    <row r="63" spans="7:19" ht="18.5" x14ac:dyDescent="0.45">
      <c r="G63" s="59">
        <v>2012</v>
      </c>
      <c r="H63" s="46">
        <v>3</v>
      </c>
      <c r="I63" s="46">
        <v>1</v>
      </c>
      <c r="J63" s="46">
        <f t="shared" si="8"/>
        <v>60</v>
      </c>
      <c r="K63" s="125">
        <v>8.1999999999999993</v>
      </c>
      <c r="L63" s="125">
        <v>2.7</v>
      </c>
      <c r="M63" s="54">
        <f t="shared" si="1"/>
        <v>5.4499999999999993</v>
      </c>
      <c r="N63" s="36">
        <v>62</v>
      </c>
      <c r="O63" s="55">
        <f t="shared" si="2"/>
        <v>35.751489545206681</v>
      </c>
      <c r="P63" s="56">
        <f t="shared" si="3"/>
        <v>15.730655399890937</v>
      </c>
      <c r="Q63" s="126">
        <v>13.415147999999999</v>
      </c>
      <c r="R63" s="11">
        <f t="shared" si="4"/>
        <v>1.8293063502149998</v>
      </c>
      <c r="S63" s="35">
        <f t="shared" si="5"/>
        <v>1.472273706509327</v>
      </c>
    </row>
    <row r="64" spans="7:19" ht="18.5" x14ac:dyDescent="0.45">
      <c r="G64" s="59">
        <v>2012</v>
      </c>
      <c r="H64" s="46">
        <v>3</v>
      </c>
      <c r="I64" s="46">
        <f t="shared" ref="I64:J79" si="9">I63+1</f>
        <v>2</v>
      </c>
      <c r="J64" s="46">
        <f>J63+1</f>
        <v>61</v>
      </c>
      <c r="K64" s="125">
        <v>-0.6</v>
      </c>
      <c r="L64" s="125">
        <v>-2.7</v>
      </c>
      <c r="M64" s="54">
        <f t="shared" si="1"/>
        <v>-1.6500000000000001</v>
      </c>
      <c r="N64" s="36">
        <v>35.5</v>
      </c>
      <c r="O64" s="55">
        <f t="shared" si="2"/>
        <v>56.612309987436113</v>
      </c>
      <c r="P64" s="56">
        <f t="shared" si="3"/>
        <v>9.5108680778892669</v>
      </c>
      <c r="Q64" s="126">
        <v>13.126244999999999</v>
      </c>
      <c r="R64" s="11">
        <f t="shared" si="4"/>
        <v>1.2433146448387498</v>
      </c>
      <c r="S64" s="35">
        <f t="shared" si="5"/>
        <v>-0.53655411433441458</v>
      </c>
    </row>
    <row r="65" spans="7:19" ht="18.5" x14ac:dyDescent="0.45">
      <c r="G65" s="59">
        <v>2012</v>
      </c>
      <c r="H65" s="46">
        <v>3</v>
      </c>
      <c r="I65" s="46">
        <f t="shared" si="9"/>
        <v>3</v>
      </c>
      <c r="J65" s="46">
        <f>J64+1</f>
        <v>62</v>
      </c>
      <c r="K65" s="125">
        <v>0.7</v>
      </c>
      <c r="L65" s="125">
        <v>-3.1</v>
      </c>
      <c r="M65" s="54">
        <f t="shared" si="1"/>
        <v>-1.2000000000000002</v>
      </c>
      <c r="N65" s="36">
        <v>35.5</v>
      </c>
      <c r="O65" s="55">
        <f t="shared" si="2"/>
        <v>39.709036510668867</v>
      </c>
      <c r="P65" s="56">
        <f t="shared" si="3"/>
        <v>12.071547099243334</v>
      </c>
      <c r="Q65" s="126">
        <v>12.385145999999999</v>
      </c>
      <c r="R65" s="11">
        <f t="shared" si="4"/>
        <v>1.2058054294139999</v>
      </c>
      <c r="S65" s="35">
        <f t="shared" si="5"/>
        <v>-0.46082202020457036</v>
      </c>
    </row>
    <row r="66" spans="7:19" ht="18.5" x14ac:dyDescent="0.45">
      <c r="G66" s="59">
        <v>2012</v>
      </c>
      <c r="H66" s="46">
        <v>3</v>
      </c>
      <c r="I66" s="46">
        <f t="shared" si="9"/>
        <v>4</v>
      </c>
      <c r="J66" s="46">
        <f>J65+1</f>
        <v>63</v>
      </c>
      <c r="K66" s="125">
        <v>3.8</v>
      </c>
      <c r="L66" s="125">
        <v>-3</v>
      </c>
      <c r="M66" s="54">
        <f t="shared" si="1"/>
        <v>0.39999999999999991</v>
      </c>
      <c r="N66" s="36">
        <v>38</v>
      </c>
      <c r="O66" s="55">
        <f t="shared" si="2"/>
        <v>23.542714155878258</v>
      </c>
      <c r="P66" s="56">
        <f t="shared" si="3"/>
        <v>12.807236500797773</v>
      </c>
      <c r="Q66" s="126">
        <v>9.8227019999999996</v>
      </c>
      <c r="R66" s="11">
        <f t="shared" si="4"/>
        <v>1.0485046795859998</v>
      </c>
      <c r="S66" s="35">
        <f t="shared" si="5"/>
        <v>0.1405149357514951</v>
      </c>
    </row>
    <row r="67" spans="7:19" ht="18.5" x14ac:dyDescent="0.45">
      <c r="G67" s="59">
        <v>2012</v>
      </c>
      <c r="H67" s="46">
        <v>3</v>
      </c>
      <c r="I67" s="46">
        <f t="shared" si="9"/>
        <v>5</v>
      </c>
      <c r="J67" s="46">
        <f t="shared" si="9"/>
        <v>64</v>
      </c>
      <c r="K67" s="125">
        <v>1.4</v>
      </c>
      <c r="L67" s="125">
        <v>-3.6</v>
      </c>
      <c r="M67" s="54">
        <f t="shared" si="1"/>
        <v>-1.1000000000000001</v>
      </c>
      <c r="N67" s="36">
        <v>39</v>
      </c>
      <c r="O67" s="55">
        <f t="shared" si="2"/>
        <v>36.162334201670127</v>
      </c>
      <c r="P67" s="56">
        <f t="shared" si="3"/>
        <v>14.464933680668052</v>
      </c>
      <c r="Q67" s="126">
        <v>12.93783</v>
      </c>
      <c r="R67" s="11">
        <f t="shared" si="4"/>
        <v>1.267202228265</v>
      </c>
      <c r="S67" s="35">
        <f t="shared" si="5"/>
        <v>-0.46995254182295193</v>
      </c>
    </row>
    <row r="68" spans="7:19" ht="18.5" x14ac:dyDescent="0.45">
      <c r="G68" s="59">
        <v>2012</v>
      </c>
      <c r="H68" s="46">
        <v>3</v>
      </c>
      <c r="I68" s="46">
        <f t="shared" si="9"/>
        <v>6</v>
      </c>
      <c r="J68" s="46">
        <f t="shared" si="9"/>
        <v>65</v>
      </c>
      <c r="K68" s="125">
        <v>-2.1</v>
      </c>
      <c r="L68" s="125">
        <v>-3.1</v>
      </c>
      <c r="M68" s="54">
        <f t="shared" si="1"/>
        <v>-2.6</v>
      </c>
      <c r="N68" s="36">
        <v>36</v>
      </c>
      <c r="O68" s="55">
        <f t="shared" si="2"/>
        <v>92.794387499999999</v>
      </c>
      <c r="P68" s="56">
        <f t="shared" si="3"/>
        <v>7.4235509999999998</v>
      </c>
      <c r="Q68" s="126">
        <v>14.847102</v>
      </c>
      <c r="R68" s="11">
        <f t="shared" si="4"/>
        <v>1.3235894490960001</v>
      </c>
      <c r="S68" s="35">
        <f t="shared" si="5"/>
        <v>-0.74205697800000003</v>
      </c>
    </row>
    <row r="69" spans="7:19" ht="18.5" x14ac:dyDescent="0.45">
      <c r="G69" s="59">
        <v>2012</v>
      </c>
      <c r="H69" s="46">
        <v>3</v>
      </c>
      <c r="I69" s="46">
        <f t="shared" si="9"/>
        <v>7</v>
      </c>
      <c r="J69" s="46">
        <f t="shared" si="9"/>
        <v>66</v>
      </c>
      <c r="K69" s="125">
        <v>2.4</v>
      </c>
      <c r="L69" s="125">
        <v>0</v>
      </c>
      <c r="M69" s="54">
        <f t="shared" ref="M69:M132" si="10">(K69+L69)/2</f>
        <v>1.2</v>
      </c>
      <c r="N69" s="36">
        <v>40.5</v>
      </c>
      <c r="O69" s="55">
        <f t="shared" ref="O69:O132" si="11">((Q69)/(0.16*(K69-(L69))^0.5))</f>
        <v>56.756634446996586</v>
      </c>
      <c r="P69" s="56">
        <f t="shared" ref="P69:P132" si="12">0.16*((K69-L69)^1/2)*O69</f>
        <v>10.897273813823345</v>
      </c>
      <c r="Q69" s="126">
        <v>14.06832</v>
      </c>
      <c r="R69" s="11">
        <f t="shared" ref="R69:R132" si="13">0.0023*0.408*O69*(K69-L69)^0.5*(M69+17.8)</f>
        <v>1.5677032391999999</v>
      </c>
      <c r="S69" s="35">
        <f t="shared" ref="S69:S132" si="14">0.31*(IF(N69&gt;50,1,(1+(50-N69)/70)))*(P69+2.09)*((M69/(M69+15)))</f>
        <v>0.33869985517637696</v>
      </c>
    </row>
    <row r="70" spans="7:19" ht="18.5" x14ac:dyDescent="0.45">
      <c r="G70" s="59">
        <v>2012</v>
      </c>
      <c r="H70" s="46">
        <v>3</v>
      </c>
      <c r="I70" s="46">
        <f t="shared" si="9"/>
        <v>8</v>
      </c>
      <c r="J70" s="46">
        <f t="shared" si="9"/>
        <v>67</v>
      </c>
      <c r="K70" s="125">
        <v>5.7</v>
      </c>
      <c r="L70" s="125">
        <v>-1.4</v>
      </c>
      <c r="M70" s="54">
        <f t="shared" si="10"/>
        <v>2.1500000000000004</v>
      </c>
      <c r="N70" s="36">
        <v>41.5</v>
      </c>
      <c r="O70" s="55">
        <f t="shared" si="11"/>
        <v>4.7729850398008642</v>
      </c>
      <c r="P70" s="56">
        <f t="shared" si="12"/>
        <v>2.7110555026068908</v>
      </c>
      <c r="Q70" s="126">
        <v>2.0348820000000001</v>
      </c>
      <c r="R70" s="11">
        <f t="shared" si="13"/>
        <v>0.23809492945350003</v>
      </c>
      <c r="S70" s="35">
        <f t="shared" si="14"/>
        <v>0.20923983686819514</v>
      </c>
    </row>
    <row r="71" spans="7:19" ht="18.5" x14ac:dyDescent="0.45">
      <c r="G71" s="59">
        <v>2012</v>
      </c>
      <c r="H71" s="46">
        <v>3</v>
      </c>
      <c r="I71" s="46">
        <f t="shared" si="9"/>
        <v>9</v>
      </c>
      <c r="J71" s="46">
        <f t="shared" si="9"/>
        <v>68</v>
      </c>
      <c r="K71" s="125">
        <v>7.9</v>
      </c>
      <c r="L71" s="125">
        <v>0.7</v>
      </c>
      <c r="M71" s="54">
        <f t="shared" si="10"/>
        <v>4.3</v>
      </c>
      <c r="N71" s="36">
        <v>66</v>
      </c>
      <c r="O71" s="55">
        <f t="shared" si="11"/>
        <v>16.88160747116801</v>
      </c>
      <c r="P71" s="56">
        <f t="shared" si="12"/>
        <v>9.7238059033927744</v>
      </c>
      <c r="Q71" s="126">
        <v>7.2476969999999996</v>
      </c>
      <c r="R71" s="11">
        <f t="shared" si="13"/>
        <v>0.93942111820049989</v>
      </c>
      <c r="S71" s="35">
        <f t="shared" si="14"/>
        <v>0.81594835591826775</v>
      </c>
    </row>
    <row r="72" spans="7:19" ht="18.5" x14ac:dyDescent="0.45">
      <c r="G72" s="59">
        <v>2012</v>
      </c>
      <c r="H72" s="46">
        <v>3</v>
      </c>
      <c r="I72" s="46">
        <f t="shared" si="9"/>
        <v>10</v>
      </c>
      <c r="J72" s="46">
        <f t="shared" si="9"/>
        <v>69</v>
      </c>
      <c r="K72" s="125">
        <v>11.4</v>
      </c>
      <c r="L72" s="125">
        <v>3</v>
      </c>
      <c r="M72" s="54">
        <f t="shared" si="10"/>
        <v>7.2</v>
      </c>
      <c r="N72" s="36">
        <v>69.5</v>
      </c>
      <c r="O72" s="55">
        <f t="shared" si="11"/>
        <v>23.538802573723437</v>
      </c>
      <c r="P72" s="56">
        <f t="shared" si="12"/>
        <v>15.81807532954215</v>
      </c>
      <c r="Q72" s="126">
        <v>10.915508999999998</v>
      </c>
      <c r="R72" s="11">
        <f t="shared" si="13"/>
        <v>1.6004865071249996</v>
      </c>
      <c r="S72" s="35">
        <f t="shared" si="14"/>
        <v>1.8004875736728865</v>
      </c>
    </row>
    <row r="73" spans="7:19" ht="18.5" x14ac:dyDescent="0.45">
      <c r="G73" s="59">
        <v>2012</v>
      </c>
      <c r="H73" s="46">
        <v>3</v>
      </c>
      <c r="I73" s="46">
        <f t="shared" si="9"/>
        <v>11</v>
      </c>
      <c r="J73" s="46">
        <f t="shared" si="9"/>
        <v>70</v>
      </c>
      <c r="K73" s="125">
        <v>5.6</v>
      </c>
      <c r="L73" s="125">
        <v>-0.9</v>
      </c>
      <c r="M73" s="54">
        <f t="shared" si="10"/>
        <v>2.3499999999999996</v>
      </c>
      <c r="N73" s="36">
        <v>58.5</v>
      </c>
      <c r="O73" s="55">
        <f t="shared" si="11"/>
        <v>33.646140114321049</v>
      </c>
      <c r="P73" s="56">
        <f t="shared" si="12"/>
        <v>17.495992859446947</v>
      </c>
      <c r="Q73" s="126">
        <v>13.724985999999999</v>
      </c>
      <c r="R73" s="11">
        <f t="shared" si="13"/>
        <v>1.6220154142334997</v>
      </c>
      <c r="S73" s="35">
        <f t="shared" si="14"/>
        <v>0.82238592496294505</v>
      </c>
    </row>
    <row r="74" spans="7:19" ht="18.5" x14ac:dyDescent="0.45">
      <c r="G74" s="59">
        <v>2012</v>
      </c>
      <c r="H74" s="46">
        <v>3</v>
      </c>
      <c r="I74" s="46">
        <f t="shared" si="9"/>
        <v>12</v>
      </c>
      <c r="J74" s="46">
        <f t="shared" si="9"/>
        <v>71</v>
      </c>
      <c r="K74" s="125">
        <v>6</v>
      </c>
      <c r="L74" s="125">
        <v>-3.7</v>
      </c>
      <c r="M74" s="54">
        <f t="shared" si="10"/>
        <v>1.1499999999999999</v>
      </c>
      <c r="N74" s="36">
        <v>63</v>
      </c>
      <c r="O74" s="55">
        <f t="shared" si="11"/>
        <v>28.130830920603277</v>
      </c>
      <c r="P74" s="56">
        <f t="shared" si="12"/>
        <v>21.829524794388139</v>
      </c>
      <c r="Q74" s="126">
        <v>14.018075999999999</v>
      </c>
      <c r="R74" s="11">
        <f t="shared" si="13"/>
        <v>1.5579934982729995</v>
      </c>
      <c r="S74" s="35">
        <f t="shared" si="14"/>
        <v>0.52800684762844408</v>
      </c>
    </row>
    <row r="75" spans="7:19" ht="18.5" x14ac:dyDescent="0.45">
      <c r="G75" s="59">
        <v>2012</v>
      </c>
      <c r="H75" s="46">
        <v>3</v>
      </c>
      <c r="I75" s="46">
        <f t="shared" si="9"/>
        <v>13</v>
      </c>
      <c r="J75" s="46">
        <f t="shared" si="9"/>
        <v>72</v>
      </c>
      <c r="K75" s="125">
        <v>8.3000000000000007</v>
      </c>
      <c r="L75" s="125">
        <v>1.4</v>
      </c>
      <c r="M75" s="54">
        <f t="shared" si="10"/>
        <v>4.8500000000000005</v>
      </c>
      <c r="N75" s="36">
        <v>65</v>
      </c>
      <c r="O75" s="55">
        <f t="shared" si="11"/>
        <v>35.44576685804801</v>
      </c>
      <c r="P75" s="56">
        <f t="shared" si="12"/>
        <v>19.566063305642505</v>
      </c>
      <c r="Q75" s="126">
        <v>14.897345999999999</v>
      </c>
      <c r="R75" s="11">
        <f t="shared" si="13"/>
        <v>1.9789969616684997</v>
      </c>
      <c r="S75" s="35">
        <f t="shared" si="14"/>
        <v>1.6402967848883381</v>
      </c>
    </row>
    <row r="76" spans="7:19" ht="18.5" x14ac:dyDescent="0.45">
      <c r="G76" s="59">
        <v>2012</v>
      </c>
      <c r="H76" s="46">
        <v>3</v>
      </c>
      <c r="I76" s="46">
        <f t="shared" si="9"/>
        <v>14</v>
      </c>
      <c r="J76" s="46">
        <f t="shared" si="9"/>
        <v>73</v>
      </c>
      <c r="K76" s="125">
        <v>17</v>
      </c>
      <c r="L76" s="125">
        <v>4.4000000000000004</v>
      </c>
      <c r="M76" s="54">
        <f t="shared" si="10"/>
        <v>10.7</v>
      </c>
      <c r="N76" s="36">
        <v>49.5</v>
      </c>
      <c r="O76" s="55">
        <f t="shared" si="11"/>
        <v>21.121382035272656</v>
      </c>
      <c r="P76" s="56">
        <f t="shared" si="12"/>
        <v>21.290353091554838</v>
      </c>
      <c r="Q76" s="126">
        <v>11.995754999999999</v>
      </c>
      <c r="R76" s="11">
        <f t="shared" si="13"/>
        <v>2.0051204376374998</v>
      </c>
      <c r="S76" s="35">
        <f t="shared" si="14"/>
        <v>3.0391664813398895</v>
      </c>
    </row>
    <row r="77" spans="7:19" ht="18.5" x14ac:dyDescent="0.45">
      <c r="G77" s="59">
        <v>2012</v>
      </c>
      <c r="H77" s="46">
        <v>3</v>
      </c>
      <c r="I77" s="46">
        <f t="shared" si="9"/>
        <v>15</v>
      </c>
      <c r="J77" s="46">
        <f t="shared" si="9"/>
        <v>74</v>
      </c>
      <c r="K77" s="125">
        <v>12.6</v>
      </c>
      <c r="L77" s="125">
        <v>6.2</v>
      </c>
      <c r="M77" s="54">
        <f t="shared" si="10"/>
        <v>9.4</v>
      </c>
      <c r="N77" s="36">
        <v>58.5</v>
      </c>
      <c r="O77" s="55">
        <f t="shared" si="11"/>
        <v>25.694761017814461</v>
      </c>
      <c r="P77" s="56">
        <f t="shared" si="12"/>
        <v>13.155717641121004</v>
      </c>
      <c r="Q77" s="126">
        <v>10.400508</v>
      </c>
      <c r="R77" s="11">
        <f t="shared" si="13"/>
        <v>1.6591722402240001</v>
      </c>
      <c r="S77" s="35">
        <f t="shared" si="14"/>
        <v>1.8207385740256807</v>
      </c>
    </row>
    <row r="78" spans="7:19" ht="18.5" x14ac:dyDescent="0.45">
      <c r="G78" s="59">
        <v>2012</v>
      </c>
      <c r="H78" s="46">
        <v>3</v>
      </c>
      <c r="I78" s="46">
        <f t="shared" si="9"/>
        <v>16</v>
      </c>
      <c r="J78" s="46">
        <f t="shared" si="9"/>
        <v>75</v>
      </c>
      <c r="K78" s="125">
        <v>7.7</v>
      </c>
      <c r="L78" s="125">
        <v>1.9</v>
      </c>
      <c r="M78" s="54">
        <f t="shared" si="10"/>
        <v>4.8</v>
      </c>
      <c r="N78" s="36">
        <v>65.5</v>
      </c>
      <c r="O78" s="55">
        <f t="shared" si="11"/>
        <v>34.423430990613312</v>
      </c>
      <c r="P78" s="56">
        <f t="shared" si="12"/>
        <v>15.972471979644579</v>
      </c>
      <c r="Q78" s="126">
        <v>13.264415999999999</v>
      </c>
      <c r="R78" s="11">
        <f t="shared" si="13"/>
        <v>1.7581850763839997</v>
      </c>
      <c r="S78" s="35">
        <f t="shared" si="14"/>
        <v>1.3574221366520771</v>
      </c>
    </row>
    <row r="79" spans="7:19" ht="18.5" x14ac:dyDescent="0.45">
      <c r="G79" s="59">
        <v>2012</v>
      </c>
      <c r="H79" s="46">
        <v>3</v>
      </c>
      <c r="I79" s="46">
        <f t="shared" si="9"/>
        <v>17</v>
      </c>
      <c r="J79" s="46">
        <f t="shared" si="9"/>
        <v>76</v>
      </c>
      <c r="K79" s="125">
        <v>4.8</v>
      </c>
      <c r="L79" s="125">
        <v>-0.8</v>
      </c>
      <c r="M79" s="54">
        <f t="shared" si="10"/>
        <v>2</v>
      </c>
      <c r="N79" s="36">
        <v>67.5</v>
      </c>
      <c r="O79" s="55">
        <f t="shared" si="11"/>
        <v>44.81935151254455</v>
      </c>
      <c r="P79" s="56">
        <f t="shared" si="12"/>
        <v>20.079069477619957</v>
      </c>
      <c r="Q79" s="126">
        <v>16.969911</v>
      </c>
      <c r="R79" s="11">
        <f t="shared" si="13"/>
        <v>1.9706648546969998</v>
      </c>
      <c r="S79" s="35">
        <f t="shared" si="14"/>
        <v>0.80851900447790426</v>
      </c>
    </row>
    <row r="80" spans="7:19" ht="18.5" x14ac:dyDescent="0.45">
      <c r="G80" s="59">
        <v>2012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25">
        <v>2.1</v>
      </c>
      <c r="L80" s="125">
        <v>-4.8</v>
      </c>
      <c r="M80" s="54">
        <f t="shared" si="10"/>
        <v>-1.3499999999999999</v>
      </c>
      <c r="N80" s="36">
        <v>77</v>
      </c>
      <c r="O80" s="55">
        <f t="shared" si="11"/>
        <v>19.605753000741569</v>
      </c>
      <c r="P80" s="56">
        <f t="shared" si="12"/>
        <v>10.822375656409347</v>
      </c>
      <c r="Q80" s="126">
        <v>8.2400160000000007</v>
      </c>
      <c r="R80" s="11">
        <f t="shared" si="13"/>
        <v>0.79499056366800003</v>
      </c>
      <c r="S80" s="35">
        <f t="shared" si="14"/>
        <v>-0.39588492397123154</v>
      </c>
    </row>
    <row r="81" spans="7:19" ht="18.5" x14ac:dyDescent="0.45">
      <c r="G81" s="59">
        <v>2012</v>
      </c>
      <c r="H81" s="46">
        <v>3</v>
      </c>
      <c r="I81" s="46">
        <f t="shared" si="15"/>
        <v>19</v>
      </c>
      <c r="J81" s="46">
        <f t="shared" si="15"/>
        <v>78</v>
      </c>
      <c r="K81" s="125">
        <v>8.5</v>
      </c>
      <c r="L81" s="125">
        <v>-4.0999999999999996</v>
      </c>
      <c r="M81" s="54">
        <f t="shared" si="10"/>
        <v>2.2000000000000002</v>
      </c>
      <c r="N81" s="36">
        <v>70</v>
      </c>
      <c r="O81" s="55">
        <f t="shared" si="11"/>
        <v>6.3695895561869378</v>
      </c>
      <c r="P81" s="56">
        <f t="shared" si="12"/>
        <v>6.4205462726364333</v>
      </c>
      <c r="Q81" s="126">
        <v>3.6175679999999999</v>
      </c>
      <c r="R81" s="11">
        <f t="shared" si="13"/>
        <v>0.42434072639999998</v>
      </c>
      <c r="S81" s="35">
        <f t="shared" si="14"/>
        <v>0.33745305569407252</v>
      </c>
    </row>
    <row r="82" spans="7:19" ht="18.5" x14ac:dyDescent="0.45">
      <c r="G82" s="59">
        <v>2012</v>
      </c>
      <c r="H82" s="46">
        <v>3</v>
      </c>
      <c r="I82" s="46">
        <f t="shared" si="15"/>
        <v>20</v>
      </c>
      <c r="J82" s="46">
        <f t="shared" si="15"/>
        <v>79</v>
      </c>
      <c r="K82" s="125">
        <v>12.2</v>
      </c>
      <c r="L82" s="125">
        <v>2.4</v>
      </c>
      <c r="M82" s="54">
        <f t="shared" si="10"/>
        <v>7.3</v>
      </c>
      <c r="N82" s="36">
        <v>56</v>
      </c>
      <c r="O82" s="55">
        <f t="shared" si="11"/>
        <v>33.052674395146475</v>
      </c>
      <c r="P82" s="56">
        <f t="shared" si="12"/>
        <v>25.913296725794833</v>
      </c>
      <c r="Q82" s="126">
        <v>16.555397999999997</v>
      </c>
      <c r="R82" s="11">
        <f t="shared" si="13"/>
        <v>2.4371449726769994</v>
      </c>
      <c r="S82" s="35">
        <f t="shared" si="14"/>
        <v>2.841769528720794</v>
      </c>
    </row>
    <row r="83" spans="7:19" ht="18.5" x14ac:dyDescent="0.45">
      <c r="G83" s="59">
        <v>2012</v>
      </c>
      <c r="H83" s="46">
        <v>3</v>
      </c>
      <c r="I83" s="46">
        <f t="shared" si="15"/>
        <v>21</v>
      </c>
      <c r="J83" s="46">
        <f t="shared" si="15"/>
        <v>80</v>
      </c>
      <c r="K83" s="125">
        <v>8.4</v>
      </c>
      <c r="L83" s="125">
        <v>6.5</v>
      </c>
      <c r="M83" s="54">
        <f t="shared" si="10"/>
        <v>7.45</v>
      </c>
      <c r="N83" s="36">
        <v>71</v>
      </c>
      <c r="O83" s="55">
        <f t="shared" si="11"/>
        <v>46.816533125083659</v>
      </c>
      <c r="P83" s="56">
        <f t="shared" si="12"/>
        <v>7.1161130350127175</v>
      </c>
      <c r="Q83" s="126">
        <v>10.325142</v>
      </c>
      <c r="R83" s="11">
        <f t="shared" si="13"/>
        <v>1.5290631852075001</v>
      </c>
      <c r="S83" s="35">
        <f t="shared" si="14"/>
        <v>0.94706093783349088</v>
      </c>
    </row>
    <row r="84" spans="7:19" ht="18.5" x14ac:dyDescent="0.45">
      <c r="G84" s="59">
        <v>2012</v>
      </c>
      <c r="H84" s="46">
        <v>3</v>
      </c>
      <c r="I84" s="46">
        <f t="shared" si="15"/>
        <v>22</v>
      </c>
      <c r="J84" s="46">
        <f t="shared" si="15"/>
        <v>81</v>
      </c>
      <c r="K84" s="125">
        <v>15.8</v>
      </c>
      <c r="L84" s="125">
        <v>6.2</v>
      </c>
      <c r="M84" s="54">
        <f t="shared" si="10"/>
        <v>11</v>
      </c>
      <c r="N84" s="36">
        <v>68.5</v>
      </c>
      <c r="O84" s="55">
        <f t="shared" si="11"/>
        <v>34.206007367609544</v>
      </c>
      <c r="P84" s="56">
        <f t="shared" si="12"/>
        <v>26.270213658324135</v>
      </c>
      <c r="Q84" s="126">
        <v>16.957349999999998</v>
      </c>
      <c r="R84" s="11">
        <f t="shared" si="13"/>
        <v>2.8642999031999996</v>
      </c>
      <c r="S84" s="35">
        <f t="shared" si="14"/>
        <v>3.7195510990340503</v>
      </c>
    </row>
    <row r="85" spans="7:19" ht="18.5" x14ac:dyDescent="0.45">
      <c r="G85" s="59">
        <v>2012</v>
      </c>
      <c r="H85" s="46">
        <v>3</v>
      </c>
      <c r="I85" s="46">
        <f t="shared" si="15"/>
        <v>23</v>
      </c>
      <c r="J85" s="46">
        <f t="shared" si="15"/>
        <v>82</v>
      </c>
      <c r="K85" s="125">
        <v>15.3</v>
      </c>
      <c r="L85" s="125">
        <v>6.1</v>
      </c>
      <c r="M85" s="54">
        <f t="shared" si="10"/>
        <v>10.7</v>
      </c>
      <c r="N85" s="36">
        <v>52</v>
      </c>
      <c r="O85" s="55">
        <f t="shared" si="11"/>
        <v>34.372284224246592</v>
      </c>
      <c r="P85" s="56">
        <f t="shared" si="12"/>
        <v>25.298001189045493</v>
      </c>
      <c r="Q85" s="126">
        <v>16.681007999999999</v>
      </c>
      <c r="R85" s="11">
        <f t="shared" si="13"/>
        <v>2.7882721897199998</v>
      </c>
      <c r="S85" s="35">
        <f t="shared" si="14"/>
        <v>3.5348638110530697</v>
      </c>
    </row>
    <row r="86" spans="7:19" ht="18.5" x14ac:dyDescent="0.45">
      <c r="G86" s="59">
        <v>2012</v>
      </c>
      <c r="H86" s="46">
        <v>3</v>
      </c>
      <c r="I86" s="46">
        <f t="shared" si="15"/>
        <v>24</v>
      </c>
      <c r="J86" s="46">
        <f t="shared" si="15"/>
        <v>83</v>
      </c>
      <c r="K86" s="125">
        <v>13.5</v>
      </c>
      <c r="L86" s="125">
        <v>4.0999999999999996</v>
      </c>
      <c r="M86" s="54">
        <f t="shared" si="10"/>
        <v>8.8000000000000007</v>
      </c>
      <c r="N86" s="36">
        <v>44</v>
      </c>
      <c r="O86" s="55">
        <f t="shared" si="11"/>
        <v>26.886211162204692</v>
      </c>
      <c r="P86" s="56">
        <f t="shared" si="12"/>
        <v>20.218430793977927</v>
      </c>
      <c r="Q86" s="126">
        <v>13.18905</v>
      </c>
      <c r="R86" s="11">
        <f t="shared" si="13"/>
        <v>2.0576105014500001</v>
      </c>
      <c r="S86" s="35">
        <f t="shared" si="14"/>
        <v>2.7762078869470916</v>
      </c>
    </row>
    <row r="87" spans="7:19" ht="18.5" x14ac:dyDescent="0.45">
      <c r="G87" s="59">
        <v>2012</v>
      </c>
      <c r="H87" s="46">
        <v>3</v>
      </c>
      <c r="I87" s="46">
        <f t="shared" si="15"/>
        <v>25</v>
      </c>
      <c r="J87" s="46">
        <f t="shared" si="15"/>
        <v>84</v>
      </c>
      <c r="K87" s="125">
        <v>15.3</v>
      </c>
      <c r="L87" s="125">
        <v>4</v>
      </c>
      <c r="M87" s="54">
        <f t="shared" si="10"/>
        <v>9.65</v>
      </c>
      <c r="N87" s="36">
        <v>50.5</v>
      </c>
      <c r="O87" s="55">
        <f t="shared" si="11"/>
        <v>27.324415014664041</v>
      </c>
      <c r="P87" s="56">
        <f t="shared" si="12"/>
        <v>24.701271173256295</v>
      </c>
      <c r="Q87" s="126">
        <v>14.69637</v>
      </c>
      <c r="R87" s="11">
        <f t="shared" si="13"/>
        <v>2.3660310658724999</v>
      </c>
      <c r="S87" s="35">
        <f t="shared" si="14"/>
        <v>3.2513625847787515</v>
      </c>
    </row>
    <row r="88" spans="7:19" ht="18.5" x14ac:dyDescent="0.45">
      <c r="G88" s="59">
        <v>2012</v>
      </c>
      <c r="H88" s="46">
        <v>3</v>
      </c>
      <c r="I88" s="46">
        <f t="shared" si="15"/>
        <v>26</v>
      </c>
      <c r="J88" s="46">
        <f t="shared" si="15"/>
        <v>85</v>
      </c>
      <c r="K88" s="125">
        <v>14.5</v>
      </c>
      <c r="L88" s="125">
        <v>7.4</v>
      </c>
      <c r="M88" s="54">
        <f t="shared" si="10"/>
        <v>10.95</v>
      </c>
      <c r="N88" s="36">
        <v>80</v>
      </c>
      <c r="O88" s="55">
        <f t="shared" si="11"/>
        <v>28.63791023880518</v>
      </c>
      <c r="P88" s="56">
        <f t="shared" si="12"/>
        <v>16.26633301564134</v>
      </c>
      <c r="Q88" s="126">
        <v>12.209292</v>
      </c>
      <c r="R88" s="11">
        <f t="shared" si="13"/>
        <v>2.0587155554249996</v>
      </c>
      <c r="S88" s="35">
        <f t="shared" si="14"/>
        <v>2.4011781279997892</v>
      </c>
    </row>
    <row r="89" spans="7:19" ht="18.5" x14ac:dyDescent="0.45">
      <c r="G89" s="59">
        <v>2012</v>
      </c>
      <c r="H89" s="46">
        <v>3</v>
      </c>
      <c r="I89" s="46">
        <f t="shared" si="15"/>
        <v>27</v>
      </c>
      <c r="J89" s="46">
        <f t="shared" si="15"/>
        <v>86</v>
      </c>
      <c r="K89" s="125">
        <v>13.5</v>
      </c>
      <c r="L89" s="125">
        <v>9.1</v>
      </c>
      <c r="M89" s="54">
        <f t="shared" si="10"/>
        <v>11.3</v>
      </c>
      <c r="N89" s="36">
        <v>69.5</v>
      </c>
      <c r="O89" s="55">
        <f t="shared" si="11"/>
        <v>42.66608026626821</v>
      </c>
      <c r="P89" s="56">
        <f t="shared" si="12"/>
        <v>15.018460253726412</v>
      </c>
      <c r="Q89" s="126">
        <v>14.31954</v>
      </c>
      <c r="R89" s="11">
        <f t="shared" si="13"/>
        <v>2.4439373711100001</v>
      </c>
      <c r="S89" s="35">
        <f t="shared" si="14"/>
        <v>2.2787428239088832</v>
      </c>
    </row>
    <row r="90" spans="7:19" ht="18.5" x14ac:dyDescent="0.45">
      <c r="G90" s="59">
        <v>2012</v>
      </c>
      <c r="H90" s="46">
        <v>3</v>
      </c>
      <c r="I90" s="46">
        <f t="shared" si="15"/>
        <v>28</v>
      </c>
      <c r="J90" s="46">
        <f t="shared" si="15"/>
        <v>87</v>
      </c>
      <c r="K90" s="125">
        <v>10.3</v>
      </c>
      <c r="L90" s="125">
        <v>4.7</v>
      </c>
      <c r="M90" s="54">
        <f t="shared" si="10"/>
        <v>7.5</v>
      </c>
      <c r="N90" s="36">
        <v>63</v>
      </c>
      <c r="O90" s="55">
        <f t="shared" si="11"/>
        <v>46.079999445539883</v>
      </c>
      <c r="P90" s="56">
        <f t="shared" si="12"/>
        <v>20.64383975160187</v>
      </c>
      <c r="Q90" s="126">
        <v>17.447229</v>
      </c>
      <c r="R90" s="11">
        <f t="shared" si="13"/>
        <v>2.5888983515505002</v>
      </c>
      <c r="S90" s="35">
        <f t="shared" si="14"/>
        <v>2.3491634409988595</v>
      </c>
    </row>
    <row r="91" spans="7:19" ht="18.5" x14ac:dyDescent="0.45">
      <c r="G91" s="59">
        <v>2012</v>
      </c>
      <c r="H91" s="46">
        <v>3</v>
      </c>
      <c r="I91" s="46">
        <f t="shared" si="15"/>
        <v>29</v>
      </c>
      <c r="J91" s="46">
        <f t="shared" si="15"/>
        <v>88</v>
      </c>
      <c r="K91" s="125">
        <v>10</v>
      </c>
      <c r="L91" s="125">
        <v>1</v>
      </c>
      <c r="M91" s="54">
        <f t="shared" si="10"/>
        <v>5.5</v>
      </c>
      <c r="N91" s="36">
        <v>68.5</v>
      </c>
      <c r="O91" s="55">
        <f t="shared" si="11"/>
        <v>35.955862499999995</v>
      </c>
      <c r="P91" s="56">
        <f t="shared" si="12"/>
        <v>25.888220999999994</v>
      </c>
      <c r="Q91" s="126">
        <v>17.258813999999997</v>
      </c>
      <c r="R91" s="11">
        <f t="shared" si="13"/>
        <v>2.3584945977629994</v>
      </c>
      <c r="S91" s="35">
        <f t="shared" si="14"/>
        <v>2.3269691124390244</v>
      </c>
    </row>
    <row r="92" spans="7:19" ht="18.5" x14ac:dyDescent="0.45">
      <c r="G92" s="59">
        <v>2012</v>
      </c>
      <c r="H92" s="46">
        <v>3</v>
      </c>
      <c r="I92" s="46">
        <f t="shared" si="15"/>
        <v>30</v>
      </c>
      <c r="J92" s="46">
        <f t="shared" si="15"/>
        <v>89</v>
      </c>
      <c r="K92" s="125">
        <v>9.1999999999999993</v>
      </c>
      <c r="L92" s="125">
        <v>4.5</v>
      </c>
      <c r="M92" s="54">
        <f t="shared" si="10"/>
        <v>6.85</v>
      </c>
      <c r="N92" s="36">
        <v>65</v>
      </c>
      <c r="O92" s="55">
        <f t="shared" si="11"/>
        <v>52.435313130829982</v>
      </c>
      <c r="P92" s="56">
        <f t="shared" si="12"/>
        <v>19.71567773719207</v>
      </c>
      <c r="Q92" s="126">
        <v>18.188327999999998</v>
      </c>
      <c r="R92" s="11">
        <f t="shared" si="13"/>
        <v>2.6295275026979996</v>
      </c>
      <c r="S92" s="35">
        <f t="shared" si="14"/>
        <v>2.1191925251683004</v>
      </c>
    </row>
    <row r="93" spans="7:19" ht="18.5" x14ac:dyDescent="0.45">
      <c r="G93" s="59">
        <v>2012</v>
      </c>
      <c r="H93" s="60">
        <v>3</v>
      </c>
      <c r="I93" s="60">
        <f t="shared" si="15"/>
        <v>31</v>
      </c>
      <c r="J93" s="46">
        <f t="shared" si="15"/>
        <v>90</v>
      </c>
      <c r="K93" s="125">
        <v>11.1</v>
      </c>
      <c r="L93" s="125">
        <v>5.2</v>
      </c>
      <c r="M93" s="54">
        <f t="shared" si="10"/>
        <v>8.15</v>
      </c>
      <c r="N93" s="36">
        <v>64.5</v>
      </c>
      <c r="O93" s="55">
        <f t="shared" si="11"/>
        <v>37.136267875267983</v>
      </c>
      <c r="P93" s="56">
        <f t="shared" si="12"/>
        <v>17.528318437126487</v>
      </c>
      <c r="Q93" s="126">
        <v>14.432588999999998</v>
      </c>
      <c r="R93" s="49">
        <f t="shared" si="13"/>
        <v>2.1965931398857497</v>
      </c>
      <c r="S93" s="48">
        <f t="shared" si="14"/>
        <v>2.1410661568639342</v>
      </c>
    </row>
    <row r="94" spans="7:19" ht="18.5" x14ac:dyDescent="0.45">
      <c r="G94" s="59">
        <v>2012</v>
      </c>
      <c r="H94" s="59">
        <v>4</v>
      </c>
      <c r="I94" s="46">
        <v>1</v>
      </c>
      <c r="J94" s="46">
        <f t="shared" si="15"/>
        <v>91</v>
      </c>
      <c r="K94" s="125">
        <v>10</v>
      </c>
      <c r="L94" s="125">
        <v>2.1</v>
      </c>
      <c r="M94" s="54">
        <f t="shared" si="10"/>
        <v>6.05</v>
      </c>
      <c r="N94" s="36">
        <v>61</v>
      </c>
      <c r="O94" s="55">
        <f t="shared" si="11"/>
        <v>20.752933816983788</v>
      </c>
      <c r="P94" s="56">
        <f t="shared" si="12"/>
        <v>13.115854172333753</v>
      </c>
      <c r="Q94" s="126">
        <v>9.3328229999999994</v>
      </c>
      <c r="R94" s="11">
        <f t="shared" si="13"/>
        <v>1.3054776144457498</v>
      </c>
      <c r="S94" s="35">
        <f t="shared" si="14"/>
        <v>1.3548018764946292</v>
      </c>
    </row>
    <row r="95" spans="7:19" ht="18.5" x14ac:dyDescent="0.45">
      <c r="G95" s="59">
        <v>2012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25">
        <v>14.8</v>
      </c>
      <c r="L95" s="125">
        <v>6.6</v>
      </c>
      <c r="M95" s="54">
        <f t="shared" si="10"/>
        <v>10.7</v>
      </c>
      <c r="N95" s="36">
        <v>44.5</v>
      </c>
      <c r="O95" s="55">
        <f t="shared" si="11"/>
        <v>8.1972559393854354</v>
      </c>
      <c r="P95" s="56">
        <f t="shared" si="12"/>
        <v>5.377399896236847</v>
      </c>
      <c r="Q95" s="126">
        <v>3.7557389999999997</v>
      </c>
      <c r="R95" s="11">
        <f t="shared" si="13"/>
        <v>0.62778116319749988</v>
      </c>
      <c r="S95" s="35">
        <f t="shared" si="14"/>
        <v>1.0395147814976267</v>
      </c>
    </row>
    <row r="96" spans="7:19" ht="18.5" x14ac:dyDescent="0.45">
      <c r="G96" s="59">
        <v>2012</v>
      </c>
      <c r="H96" s="59">
        <v>4</v>
      </c>
      <c r="I96" s="46">
        <f t="shared" si="16"/>
        <v>3</v>
      </c>
      <c r="J96" s="46">
        <f t="shared" si="16"/>
        <v>93</v>
      </c>
      <c r="K96" s="125">
        <v>15.8</v>
      </c>
      <c r="L96" s="125">
        <v>10.199999999999999</v>
      </c>
      <c r="M96" s="54">
        <f t="shared" si="10"/>
        <v>13</v>
      </c>
      <c r="N96" s="36">
        <v>49</v>
      </c>
      <c r="O96" s="55">
        <f t="shared" si="11"/>
        <v>31.58254821609356</v>
      </c>
      <c r="P96" s="56">
        <f t="shared" si="12"/>
        <v>14.148981600809918</v>
      </c>
      <c r="Q96" s="126">
        <v>11.958072</v>
      </c>
      <c r="R96" s="11">
        <f t="shared" si="13"/>
        <v>2.160130042224</v>
      </c>
      <c r="S96" s="35">
        <f t="shared" si="14"/>
        <v>2.3706427578774192</v>
      </c>
    </row>
    <row r="97" spans="7:32" ht="18.5" x14ac:dyDescent="0.45">
      <c r="G97" s="59">
        <v>2012</v>
      </c>
      <c r="H97" s="59">
        <v>4</v>
      </c>
      <c r="I97" s="46">
        <f t="shared" si="16"/>
        <v>4</v>
      </c>
      <c r="J97" s="46">
        <f t="shared" si="16"/>
        <v>94</v>
      </c>
      <c r="K97" s="125">
        <v>18.399999999999999</v>
      </c>
      <c r="L97" s="125">
        <v>7.2</v>
      </c>
      <c r="M97" s="54">
        <f t="shared" si="10"/>
        <v>12.799999999999999</v>
      </c>
      <c r="N97" s="36">
        <v>46</v>
      </c>
      <c r="O97" s="55">
        <f t="shared" si="11"/>
        <v>25.897884819190072</v>
      </c>
      <c r="P97" s="56">
        <f t="shared" si="12"/>
        <v>23.204504797994304</v>
      </c>
      <c r="Q97" s="126">
        <v>13.867343999999999</v>
      </c>
      <c r="R97" s="11">
        <f t="shared" si="13"/>
        <v>2.4887583603359995</v>
      </c>
      <c r="S97" s="35">
        <f t="shared" si="14"/>
        <v>3.8166886088615954</v>
      </c>
    </row>
    <row r="98" spans="7:32" ht="18.5" x14ac:dyDescent="0.45">
      <c r="G98" s="59">
        <v>2012</v>
      </c>
      <c r="H98" s="59">
        <v>4</v>
      </c>
      <c r="I98" s="46">
        <f t="shared" si="16"/>
        <v>5</v>
      </c>
      <c r="J98" s="46">
        <f t="shared" si="16"/>
        <v>95</v>
      </c>
      <c r="K98" s="125">
        <v>12.9</v>
      </c>
      <c r="L98" s="125">
        <v>9.9</v>
      </c>
      <c r="M98" s="54">
        <f t="shared" si="10"/>
        <v>11.4</v>
      </c>
      <c r="N98" s="36">
        <v>39</v>
      </c>
      <c r="O98" s="55">
        <f t="shared" si="11"/>
        <v>33.90355221878491</v>
      </c>
      <c r="P98" s="56">
        <f t="shared" si="12"/>
        <v>8.136852532508378</v>
      </c>
      <c r="Q98" s="126">
        <v>9.3956280000000003</v>
      </c>
      <c r="R98" s="11">
        <f t="shared" si="13"/>
        <v>1.6090764600240002</v>
      </c>
      <c r="S98" s="35">
        <f t="shared" si="14"/>
        <v>1.5841328164722148</v>
      </c>
    </row>
    <row r="99" spans="7:32" ht="18.5" x14ac:dyDescent="0.45">
      <c r="G99" s="59">
        <v>2012</v>
      </c>
      <c r="H99" s="59">
        <v>4</v>
      </c>
      <c r="I99" s="46">
        <f t="shared" si="16"/>
        <v>6</v>
      </c>
      <c r="J99" s="46">
        <f t="shared" si="16"/>
        <v>96</v>
      </c>
      <c r="K99" s="125">
        <v>19.399999999999999</v>
      </c>
      <c r="L99" s="125">
        <v>11</v>
      </c>
      <c r="M99" s="54">
        <f t="shared" si="10"/>
        <v>15.2</v>
      </c>
      <c r="N99" s="36">
        <v>43</v>
      </c>
      <c r="O99" s="55">
        <f t="shared" si="11"/>
        <v>39.384831924273747</v>
      </c>
      <c r="P99" s="56">
        <f t="shared" si="12"/>
        <v>26.466607053111957</v>
      </c>
      <c r="Q99" s="126">
        <v>18.263693999999997</v>
      </c>
      <c r="R99" s="11">
        <f t="shared" si="13"/>
        <v>3.5348466552299995</v>
      </c>
      <c r="S99" s="35">
        <f t="shared" si="14"/>
        <v>4.9011458833672155</v>
      </c>
    </row>
    <row r="100" spans="7:32" ht="18.5" x14ac:dyDescent="0.45">
      <c r="G100" s="59">
        <v>2012</v>
      </c>
      <c r="H100" s="59">
        <v>4</v>
      </c>
      <c r="I100" s="46">
        <f t="shared" si="16"/>
        <v>7</v>
      </c>
      <c r="J100" s="46">
        <f t="shared" si="16"/>
        <v>97</v>
      </c>
      <c r="K100" s="125">
        <v>21</v>
      </c>
      <c r="L100" s="125">
        <v>14.1</v>
      </c>
      <c r="M100" s="54">
        <f t="shared" si="10"/>
        <v>17.55</v>
      </c>
      <c r="N100" s="36">
        <v>44</v>
      </c>
      <c r="O100" s="55">
        <f t="shared" si="11"/>
        <v>37.059655062377352</v>
      </c>
      <c r="P100" s="56">
        <f t="shared" si="12"/>
        <v>20.4569295944323</v>
      </c>
      <c r="Q100" s="126">
        <v>15.57564</v>
      </c>
      <c r="R100" s="11">
        <f t="shared" si="13"/>
        <v>3.2292623960100002</v>
      </c>
      <c r="S100" s="35">
        <f t="shared" si="14"/>
        <v>4.0915775092590208</v>
      </c>
    </row>
    <row r="101" spans="7:32" ht="18.5" x14ac:dyDescent="0.45">
      <c r="G101" s="59">
        <v>2012</v>
      </c>
      <c r="H101" s="59">
        <v>4</v>
      </c>
      <c r="I101" s="46">
        <f t="shared" si="16"/>
        <v>8</v>
      </c>
      <c r="J101" s="46">
        <f t="shared" si="16"/>
        <v>98</v>
      </c>
      <c r="K101" s="125">
        <v>22.2</v>
      </c>
      <c r="L101" s="125">
        <v>15.1</v>
      </c>
      <c r="M101" s="54">
        <f t="shared" si="10"/>
        <v>18.649999999999999</v>
      </c>
      <c r="N101" s="36">
        <v>53</v>
      </c>
      <c r="O101" s="55">
        <f t="shared" si="11"/>
        <v>43.51665989991281</v>
      </c>
      <c r="P101" s="56">
        <f t="shared" si="12"/>
        <v>24.717462823150473</v>
      </c>
      <c r="Q101" s="126">
        <v>18.552596999999999</v>
      </c>
      <c r="R101" s="11">
        <f t="shared" si="13"/>
        <v>3.96616027221225</v>
      </c>
      <c r="S101" s="35">
        <f t="shared" si="14"/>
        <v>4.6058646749493155</v>
      </c>
    </row>
    <row r="102" spans="7:32" ht="18.5" x14ac:dyDescent="0.45">
      <c r="G102" s="59">
        <v>2012</v>
      </c>
      <c r="H102" s="59">
        <v>4</v>
      </c>
      <c r="I102" s="46">
        <f t="shared" si="16"/>
        <v>9</v>
      </c>
      <c r="J102" s="46">
        <f t="shared" si="16"/>
        <v>99</v>
      </c>
      <c r="K102" s="125">
        <v>20.7</v>
      </c>
      <c r="L102" s="125">
        <v>14</v>
      </c>
      <c r="M102" s="54">
        <f t="shared" si="10"/>
        <v>17.350000000000001</v>
      </c>
      <c r="N102" s="36">
        <v>73.5</v>
      </c>
      <c r="O102" s="55">
        <f t="shared" si="11"/>
        <v>35.546303388963565</v>
      </c>
      <c r="P102" s="56">
        <f t="shared" si="12"/>
        <v>19.052818616484469</v>
      </c>
      <c r="Q102" s="126">
        <v>14.721492</v>
      </c>
      <c r="R102" s="11">
        <f t="shared" si="13"/>
        <v>3.0349055028870002</v>
      </c>
      <c r="S102" s="35">
        <f t="shared" si="14"/>
        <v>3.5151978339648142</v>
      </c>
    </row>
    <row r="103" spans="7:32" ht="18.5" x14ac:dyDescent="0.45">
      <c r="G103" s="59">
        <v>2012</v>
      </c>
      <c r="H103" s="59">
        <v>4</v>
      </c>
      <c r="I103" s="46">
        <f t="shared" si="16"/>
        <v>10</v>
      </c>
      <c r="J103" s="46">
        <f t="shared" si="16"/>
        <v>100</v>
      </c>
      <c r="K103" s="125">
        <v>23.1</v>
      </c>
      <c r="L103" s="125">
        <v>15.4</v>
      </c>
      <c r="M103" s="54">
        <f t="shared" si="10"/>
        <v>19.25</v>
      </c>
      <c r="N103" s="36">
        <v>53.5</v>
      </c>
      <c r="O103" s="55">
        <f t="shared" si="11"/>
        <v>39.014238679097957</v>
      </c>
      <c r="P103" s="56">
        <f t="shared" si="12"/>
        <v>24.032771026324344</v>
      </c>
      <c r="Q103" s="126">
        <v>17.321618999999998</v>
      </c>
      <c r="R103" s="11">
        <f t="shared" si="13"/>
        <v>3.763957495866749</v>
      </c>
      <c r="S103" s="35">
        <f t="shared" si="14"/>
        <v>4.5514638277252706</v>
      </c>
      <c r="AF103" s="34"/>
    </row>
    <row r="104" spans="7:32" ht="18.5" x14ac:dyDescent="0.45">
      <c r="G104" s="59">
        <v>2012</v>
      </c>
      <c r="H104" s="59">
        <v>4</v>
      </c>
      <c r="I104" s="46">
        <f t="shared" si="16"/>
        <v>11</v>
      </c>
      <c r="J104" s="46">
        <f t="shared" si="16"/>
        <v>101</v>
      </c>
      <c r="K104" s="125">
        <v>19.8</v>
      </c>
      <c r="L104" s="125">
        <v>11.4</v>
      </c>
      <c r="M104" s="54">
        <f t="shared" si="10"/>
        <v>15.600000000000001</v>
      </c>
      <c r="N104" s="36">
        <v>56.5</v>
      </c>
      <c r="O104" s="55">
        <f t="shared" si="11"/>
        <v>43.772963129041521</v>
      </c>
      <c r="P104" s="56">
        <f t="shared" si="12"/>
        <v>29.415431222715902</v>
      </c>
      <c r="Q104" s="126">
        <v>20.298576000000001</v>
      </c>
      <c r="R104" s="11">
        <f t="shared" si="13"/>
        <v>3.9763083512160007</v>
      </c>
      <c r="S104" s="35">
        <f t="shared" si="14"/>
        <v>4.9790936402958863</v>
      </c>
      <c r="AF104" s="34"/>
    </row>
    <row r="105" spans="7:32" ht="18.5" x14ac:dyDescent="0.45">
      <c r="G105" s="59">
        <v>2012</v>
      </c>
      <c r="H105" s="59">
        <v>4</v>
      </c>
      <c r="I105" s="46">
        <f t="shared" si="16"/>
        <v>12</v>
      </c>
      <c r="J105" s="46">
        <f t="shared" si="16"/>
        <v>102</v>
      </c>
      <c r="K105" s="125">
        <v>17.399999999999999</v>
      </c>
      <c r="L105" s="125">
        <v>12.3</v>
      </c>
      <c r="M105" s="54">
        <f t="shared" si="10"/>
        <v>14.85</v>
      </c>
      <c r="N105" s="36">
        <v>51.5</v>
      </c>
      <c r="O105" s="55">
        <f t="shared" si="11"/>
        <v>55.447227127325867</v>
      </c>
      <c r="P105" s="56">
        <f t="shared" si="12"/>
        <v>22.622468667948947</v>
      </c>
      <c r="Q105" s="126">
        <v>20.034794999999999</v>
      </c>
      <c r="R105" s="11">
        <f t="shared" si="13"/>
        <v>3.8365079728387492</v>
      </c>
      <c r="S105" s="35">
        <f t="shared" si="14"/>
        <v>3.8111842382882068</v>
      </c>
      <c r="AF105" s="34"/>
    </row>
    <row r="106" spans="7:32" ht="18.5" x14ac:dyDescent="0.45">
      <c r="G106" s="59">
        <v>2012</v>
      </c>
      <c r="H106" s="59">
        <v>4</v>
      </c>
      <c r="I106" s="46">
        <f t="shared" si="16"/>
        <v>13</v>
      </c>
      <c r="J106" s="46">
        <f t="shared" si="16"/>
        <v>103</v>
      </c>
      <c r="K106" s="125">
        <v>16.2</v>
      </c>
      <c r="L106" s="125">
        <v>9.6</v>
      </c>
      <c r="M106" s="54">
        <f t="shared" si="10"/>
        <v>12.899999999999999</v>
      </c>
      <c r="N106" s="36">
        <v>39</v>
      </c>
      <c r="O106" s="55">
        <f t="shared" si="11"/>
        <v>33.12543174241366</v>
      </c>
      <c r="P106" s="56">
        <f t="shared" si="12"/>
        <v>17.490227959994414</v>
      </c>
      <c r="Q106" s="126">
        <v>13.616123999999999</v>
      </c>
      <c r="R106" s="11">
        <f t="shared" si="13"/>
        <v>2.4516580148819993</v>
      </c>
      <c r="S106" s="35">
        <f t="shared" si="14"/>
        <v>3.2475206659362152</v>
      </c>
      <c r="AF106" s="34"/>
    </row>
    <row r="107" spans="7:32" ht="18.5" x14ac:dyDescent="0.45">
      <c r="G107" s="59">
        <v>2012</v>
      </c>
      <c r="H107" s="59">
        <v>4</v>
      </c>
      <c r="I107" s="46">
        <f t="shared" si="16"/>
        <v>14</v>
      </c>
      <c r="J107" s="46">
        <f t="shared" si="16"/>
        <v>104</v>
      </c>
      <c r="K107" s="125">
        <v>20</v>
      </c>
      <c r="L107" s="125">
        <v>10.9</v>
      </c>
      <c r="M107" s="54">
        <f t="shared" si="10"/>
        <v>15.45</v>
      </c>
      <c r="N107" s="36">
        <v>34.5</v>
      </c>
      <c r="O107" s="55">
        <f t="shared" si="11"/>
        <v>28.705099013584231</v>
      </c>
      <c r="P107" s="56">
        <f t="shared" si="12"/>
        <v>20.897312081889321</v>
      </c>
      <c r="Q107" s="126">
        <v>13.854782999999998</v>
      </c>
      <c r="R107" s="11">
        <f t="shared" si="13"/>
        <v>2.7018385513087497</v>
      </c>
      <c r="S107" s="35">
        <f t="shared" si="14"/>
        <v>4.4163058967796669</v>
      </c>
      <c r="AF107" s="34"/>
    </row>
    <row r="108" spans="7:32" ht="18.5" x14ac:dyDescent="0.45">
      <c r="G108" s="59">
        <v>2012</v>
      </c>
      <c r="H108" s="59">
        <v>4</v>
      </c>
      <c r="I108" s="46">
        <f t="shared" si="16"/>
        <v>15</v>
      </c>
      <c r="J108" s="46">
        <f t="shared" si="16"/>
        <v>105</v>
      </c>
      <c r="K108" s="125">
        <v>22.8</v>
      </c>
      <c r="L108" s="125">
        <v>11.4</v>
      </c>
      <c r="M108" s="54">
        <f t="shared" si="10"/>
        <v>17.100000000000001</v>
      </c>
      <c r="N108" s="36">
        <v>48</v>
      </c>
      <c r="O108" s="55">
        <f t="shared" si="11"/>
        <v>14.241571032151015</v>
      </c>
      <c r="P108" s="56">
        <f t="shared" si="12"/>
        <v>12.988312781321726</v>
      </c>
      <c r="Q108" s="126">
        <v>7.6936124999999995</v>
      </c>
      <c r="R108" s="11">
        <f t="shared" si="13"/>
        <v>1.5747940022062501</v>
      </c>
      <c r="S108" s="35">
        <f t="shared" si="14"/>
        <v>2.5611792594003675</v>
      </c>
      <c r="AF108" s="34"/>
    </row>
    <row r="109" spans="7:32" ht="18.5" x14ac:dyDescent="0.45">
      <c r="G109" s="59">
        <v>2012</v>
      </c>
      <c r="H109" s="59">
        <v>4</v>
      </c>
      <c r="I109" s="46">
        <f t="shared" si="16"/>
        <v>16</v>
      </c>
      <c r="J109" s="46">
        <f t="shared" si="16"/>
        <v>106</v>
      </c>
      <c r="K109" s="125">
        <v>18.7</v>
      </c>
      <c r="L109" s="125">
        <v>14.2</v>
      </c>
      <c r="M109" s="54">
        <f t="shared" si="10"/>
        <v>16.45</v>
      </c>
      <c r="N109" s="36">
        <v>54.5</v>
      </c>
      <c r="O109" s="55">
        <f t="shared" si="11"/>
        <v>46.223243249278312</v>
      </c>
      <c r="P109" s="56">
        <f t="shared" si="12"/>
        <v>16.640367569740192</v>
      </c>
      <c r="Q109" s="126">
        <v>15.688688999999998</v>
      </c>
      <c r="R109" s="11">
        <f t="shared" si="13"/>
        <v>3.1514850137362496</v>
      </c>
      <c r="S109" s="35">
        <f t="shared" si="14"/>
        <v>3.037059123112563</v>
      </c>
      <c r="AF109" s="34"/>
    </row>
    <row r="110" spans="7:32" ht="18.5" x14ac:dyDescent="0.45">
      <c r="G110" s="59">
        <v>2012</v>
      </c>
      <c r="H110" s="59">
        <v>4</v>
      </c>
      <c r="I110" s="46">
        <f t="shared" si="16"/>
        <v>17</v>
      </c>
      <c r="J110" s="46">
        <f t="shared" si="16"/>
        <v>107</v>
      </c>
      <c r="K110" s="125">
        <v>16.8</v>
      </c>
      <c r="L110" s="125">
        <v>10.3</v>
      </c>
      <c r="M110" s="54">
        <f t="shared" si="10"/>
        <v>13.55</v>
      </c>
      <c r="N110" s="36">
        <v>52.5</v>
      </c>
      <c r="O110" s="55">
        <f t="shared" si="11"/>
        <v>40.831099870277342</v>
      </c>
      <c r="P110" s="56">
        <f t="shared" si="12"/>
        <v>21.232171932544219</v>
      </c>
      <c r="Q110" s="126">
        <v>16.655885999999999</v>
      </c>
      <c r="R110" s="11">
        <f t="shared" si="13"/>
        <v>3.0624802830764994</v>
      </c>
      <c r="S110" s="35">
        <f t="shared" si="14"/>
        <v>3.431340917781156</v>
      </c>
      <c r="AF110" s="34"/>
    </row>
    <row r="111" spans="7:32" ht="18.5" x14ac:dyDescent="0.45">
      <c r="G111" s="59">
        <v>2012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25">
        <v>17.399999999999999</v>
      </c>
      <c r="L111" s="125">
        <v>8.4</v>
      </c>
      <c r="M111" s="54">
        <f t="shared" si="10"/>
        <v>12.899999999999999</v>
      </c>
      <c r="N111" s="36">
        <v>51</v>
      </c>
      <c r="O111" s="55">
        <f t="shared" si="11"/>
        <v>34.333400000000005</v>
      </c>
      <c r="P111" s="56">
        <f t="shared" si="12"/>
        <v>24.720047999999998</v>
      </c>
      <c r="Q111" s="126">
        <v>16.480032000000001</v>
      </c>
      <c r="R111" s="11">
        <f t="shared" si="13"/>
        <v>2.9673204017759995</v>
      </c>
      <c r="S111" s="35">
        <f t="shared" si="14"/>
        <v>3.8427735466666664</v>
      </c>
      <c r="AF111" s="34"/>
    </row>
    <row r="112" spans="7:32" ht="18.5" x14ac:dyDescent="0.45">
      <c r="G112" s="59">
        <v>2012</v>
      </c>
      <c r="H112" s="59">
        <v>4</v>
      </c>
      <c r="I112" s="46">
        <f t="shared" si="17"/>
        <v>19</v>
      </c>
      <c r="J112" s="46">
        <f t="shared" si="17"/>
        <v>109</v>
      </c>
      <c r="K112" s="125">
        <v>22.2</v>
      </c>
      <c r="L112" s="125">
        <v>11.5</v>
      </c>
      <c r="M112" s="54">
        <f t="shared" si="10"/>
        <v>16.850000000000001</v>
      </c>
      <c r="N112" s="36">
        <v>64.5</v>
      </c>
      <c r="O112" s="55">
        <f t="shared" si="11"/>
        <v>39.000098996616103</v>
      </c>
      <c r="P112" s="56">
        <f t="shared" si="12"/>
        <v>33.384084741103386</v>
      </c>
      <c r="Q112" s="126">
        <v>20.411624999999997</v>
      </c>
      <c r="R112" s="11">
        <f t="shared" si="13"/>
        <v>4.1480963586562503</v>
      </c>
      <c r="S112" s="35">
        <f t="shared" si="14"/>
        <v>5.8178612761429678</v>
      </c>
      <c r="AF112" s="34"/>
    </row>
    <row r="113" spans="7:32" ht="18.5" x14ac:dyDescent="0.45">
      <c r="G113" s="59">
        <v>2012</v>
      </c>
      <c r="H113" s="59">
        <v>4</v>
      </c>
      <c r="I113" s="46">
        <f t="shared" si="17"/>
        <v>20</v>
      </c>
      <c r="J113" s="46">
        <f t="shared" si="17"/>
        <v>110</v>
      </c>
      <c r="K113" s="125">
        <v>17.5</v>
      </c>
      <c r="L113" s="125">
        <v>10</v>
      </c>
      <c r="M113" s="54">
        <f t="shared" si="10"/>
        <v>13.75</v>
      </c>
      <c r="N113" s="36">
        <v>62.5</v>
      </c>
      <c r="O113" s="55">
        <f t="shared" si="11"/>
        <v>38.800012129862942</v>
      </c>
      <c r="P113" s="56">
        <f t="shared" si="12"/>
        <v>23.280007277917765</v>
      </c>
      <c r="Q113" s="126">
        <v>17.001313499999998</v>
      </c>
      <c r="R113" s="11">
        <f t="shared" si="13"/>
        <v>3.1459358010251242</v>
      </c>
      <c r="S113" s="35">
        <f t="shared" si="14"/>
        <v>3.7613793398999817</v>
      </c>
      <c r="AF113" s="34"/>
    </row>
    <row r="114" spans="7:32" ht="18.5" x14ac:dyDescent="0.45">
      <c r="G114" s="59">
        <v>2012</v>
      </c>
      <c r="H114" s="59">
        <v>4</v>
      </c>
      <c r="I114" s="46">
        <f t="shared" si="17"/>
        <v>21</v>
      </c>
      <c r="J114" s="46">
        <f t="shared" si="17"/>
        <v>111</v>
      </c>
      <c r="K114" s="125">
        <v>19.600000000000001</v>
      </c>
      <c r="L114" s="125">
        <v>9.4</v>
      </c>
      <c r="M114" s="54">
        <f t="shared" si="10"/>
        <v>14.5</v>
      </c>
      <c r="N114" s="36">
        <v>62</v>
      </c>
      <c r="O114" s="55">
        <f t="shared" si="11"/>
        <v>39.256272820474798</v>
      </c>
      <c r="P114" s="56">
        <f t="shared" si="12"/>
        <v>32.033118621507441</v>
      </c>
      <c r="Q114" s="126">
        <v>20.059916999999999</v>
      </c>
      <c r="R114" s="11">
        <f t="shared" si="13"/>
        <v>3.8001406465214984</v>
      </c>
      <c r="S114" s="35">
        <f t="shared" si="14"/>
        <v>5.1994379052093551</v>
      </c>
      <c r="AF114" s="34"/>
    </row>
    <row r="115" spans="7:32" ht="18.5" x14ac:dyDescent="0.45">
      <c r="G115" s="59">
        <v>2012</v>
      </c>
      <c r="H115" s="59">
        <v>4</v>
      </c>
      <c r="I115" s="46">
        <f t="shared" si="17"/>
        <v>22</v>
      </c>
      <c r="J115" s="46">
        <f t="shared" si="17"/>
        <v>112</v>
      </c>
      <c r="K115" s="125">
        <v>20.399999999999999</v>
      </c>
      <c r="L115" s="125">
        <v>12.7</v>
      </c>
      <c r="M115" s="54">
        <f t="shared" si="10"/>
        <v>16.549999999999997</v>
      </c>
      <c r="N115" s="36">
        <v>39.5</v>
      </c>
      <c r="O115" s="55">
        <f t="shared" si="11"/>
        <v>48.972913091746605</v>
      </c>
      <c r="P115" s="56">
        <f t="shared" si="12"/>
        <v>30.167314464515908</v>
      </c>
      <c r="Q115" s="126">
        <v>21.743090999999996</v>
      </c>
      <c r="R115" s="11">
        <f t="shared" si="13"/>
        <v>4.3804229063602484</v>
      </c>
      <c r="S115" s="35">
        <f t="shared" si="14"/>
        <v>6.0323478491039202</v>
      </c>
      <c r="AF115" s="34"/>
    </row>
    <row r="116" spans="7:32" ht="18.5" x14ac:dyDescent="0.45">
      <c r="G116" s="59">
        <v>2012</v>
      </c>
      <c r="H116" s="59">
        <v>4</v>
      </c>
      <c r="I116" s="46">
        <f t="shared" si="17"/>
        <v>23</v>
      </c>
      <c r="J116" s="46">
        <f t="shared" si="17"/>
        <v>113</v>
      </c>
      <c r="K116" s="125">
        <v>20.399999999999999</v>
      </c>
      <c r="L116" s="125">
        <v>13.3</v>
      </c>
      <c r="M116" s="54">
        <f t="shared" si="10"/>
        <v>16.850000000000001</v>
      </c>
      <c r="N116" s="36">
        <v>37.5</v>
      </c>
      <c r="O116" s="55">
        <f t="shared" si="11"/>
        <v>44.253231665314182</v>
      </c>
      <c r="P116" s="56">
        <f t="shared" si="12"/>
        <v>25.135835585898448</v>
      </c>
      <c r="Q116" s="126">
        <v>18.866622</v>
      </c>
      <c r="R116" s="11">
        <f t="shared" si="13"/>
        <v>3.8341173727394997</v>
      </c>
      <c r="S116" s="35">
        <f t="shared" si="14"/>
        <v>5.2624658242173563</v>
      </c>
      <c r="AF116" s="34"/>
    </row>
    <row r="117" spans="7:32" ht="18.5" x14ac:dyDescent="0.45">
      <c r="G117" s="59">
        <v>2012</v>
      </c>
      <c r="H117" s="59">
        <v>4</v>
      </c>
      <c r="I117" s="46">
        <f t="shared" si="17"/>
        <v>24</v>
      </c>
      <c r="J117" s="46">
        <f t="shared" si="17"/>
        <v>114</v>
      </c>
      <c r="K117" s="125">
        <v>22.1</v>
      </c>
      <c r="L117" s="125">
        <v>13.7</v>
      </c>
      <c r="M117" s="54">
        <f t="shared" si="10"/>
        <v>17.899999999999999</v>
      </c>
      <c r="N117" s="36">
        <v>35.5</v>
      </c>
      <c r="O117" s="55">
        <f t="shared" si="11"/>
        <v>33.506903088257644</v>
      </c>
      <c r="P117" s="56">
        <f t="shared" si="12"/>
        <v>22.516638875309141</v>
      </c>
      <c r="Q117" s="126">
        <v>15.537957</v>
      </c>
      <c r="R117" s="11">
        <f t="shared" si="13"/>
        <v>3.253345205638499</v>
      </c>
      <c r="S117" s="35">
        <f t="shared" si="14"/>
        <v>5.0099084696322791</v>
      </c>
      <c r="AF117" s="34"/>
    </row>
    <row r="118" spans="7:32" ht="18.5" x14ac:dyDescent="0.45">
      <c r="G118" s="59">
        <v>2012</v>
      </c>
      <c r="H118" s="59">
        <v>4</v>
      </c>
      <c r="I118" s="46">
        <f t="shared" si="17"/>
        <v>25</v>
      </c>
      <c r="J118" s="46">
        <f t="shared" si="17"/>
        <v>115</v>
      </c>
      <c r="K118" s="125">
        <v>22.8</v>
      </c>
      <c r="L118" s="125">
        <v>15</v>
      </c>
      <c r="M118" s="54">
        <f t="shared" si="10"/>
        <v>18.899999999999999</v>
      </c>
      <c r="N118" s="36">
        <v>32.5</v>
      </c>
      <c r="O118" s="55">
        <f t="shared" si="11"/>
        <v>15.263592439110806</v>
      </c>
      <c r="P118" s="56">
        <f t="shared" si="12"/>
        <v>9.5244816820051437</v>
      </c>
      <c r="Q118" s="126">
        <v>6.8206229999999994</v>
      </c>
      <c r="R118" s="11">
        <f t="shared" si="13"/>
        <v>1.4681084079464999</v>
      </c>
      <c r="S118" s="35">
        <f t="shared" si="14"/>
        <v>2.5091905669199166</v>
      </c>
      <c r="AF118" s="34"/>
    </row>
    <row r="119" spans="7:32" ht="18.5" x14ac:dyDescent="0.45">
      <c r="G119" s="59">
        <v>2012</v>
      </c>
      <c r="H119" s="59">
        <v>4</v>
      </c>
      <c r="I119" s="46">
        <f t="shared" si="17"/>
        <v>26</v>
      </c>
      <c r="J119" s="46">
        <f t="shared" si="17"/>
        <v>116</v>
      </c>
      <c r="K119" s="125">
        <v>24.6</v>
      </c>
      <c r="L119" s="125">
        <v>17.100000000000001</v>
      </c>
      <c r="M119" s="54">
        <f t="shared" si="10"/>
        <v>20.85</v>
      </c>
      <c r="N119" s="36">
        <v>30.5</v>
      </c>
      <c r="O119" s="55">
        <f t="shared" si="11"/>
        <v>52.975561445132406</v>
      </c>
      <c r="P119" s="56">
        <f t="shared" si="12"/>
        <v>31.785336867079444</v>
      </c>
      <c r="Q119" s="126">
        <v>23.212727999999998</v>
      </c>
      <c r="R119" s="11">
        <f t="shared" si="13"/>
        <v>5.2619134116779991</v>
      </c>
      <c r="S119" s="35">
        <f t="shared" si="14"/>
        <v>7.8088523473651845</v>
      </c>
      <c r="AF119" s="34"/>
    </row>
    <row r="120" spans="7:32" ht="18.5" x14ac:dyDescent="0.45">
      <c r="G120" s="59">
        <v>2012</v>
      </c>
      <c r="H120" s="59">
        <v>4</v>
      </c>
      <c r="I120" s="46">
        <f t="shared" si="17"/>
        <v>27</v>
      </c>
      <c r="J120" s="46">
        <f t="shared" si="17"/>
        <v>117</v>
      </c>
      <c r="K120" s="125">
        <v>25.2</v>
      </c>
      <c r="L120" s="125">
        <v>17.399999999999999</v>
      </c>
      <c r="M120" s="54">
        <f t="shared" si="10"/>
        <v>21.299999999999997</v>
      </c>
      <c r="N120" s="36">
        <v>30.5</v>
      </c>
      <c r="O120" s="55">
        <f t="shared" si="11"/>
        <v>50.850531717037661</v>
      </c>
      <c r="P120" s="56">
        <f t="shared" si="12"/>
        <v>31.730731791431506</v>
      </c>
      <c r="Q120" s="126">
        <v>22.722849</v>
      </c>
      <c r="R120" s="11">
        <f t="shared" si="13"/>
        <v>5.2108378169534983</v>
      </c>
      <c r="S120" s="35">
        <f t="shared" si="14"/>
        <v>7.8657958031029453</v>
      </c>
      <c r="AF120" s="34"/>
    </row>
    <row r="121" spans="7:32" ht="18.5" x14ac:dyDescent="0.45">
      <c r="G121" s="59">
        <v>2012</v>
      </c>
      <c r="H121" s="59">
        <v>4</v>
      </c>
      <c r="I121" s="46">
        <f t="shared" si="17"/>
        <v>28</v>
      </c>
      <c r="J121" s="46">
        <f t="shared" si="17"/>
        <v>118</v>
      </c>
      <c r="K121" s="125">
        <v>25.2</v>
      </c>
      <c r="L121" s="125">
        <v>17.100000000000001</v>
      </c>
      <c r="M121" s="54">
        <f t="shared" si="10"/>
        <v>21.15</v>
      </c>
      <c r="N121" s="36">
        <v>36</v>
      </c>
      <c r="O121" s="55">
        <f t="shared" si="11"/>
        <v>37.569795497867204</v>
      </c>
      <c r="P121" s="56">
        <f t="shared" si="12"/>
        <v>24.34522748261794</v>
      </c>
      <c r="Q121" s="126">
        <v>17.108082</v>
      </c>
      <c r="R121" s="11">
        <f t="shared" si="13"/>
        <v>3.9082001912235005</v>
      </c>
      <c r="S121" s="35">
        <f t="shared" si="14"/>
        <v>5.7534462735198186</v>
      </c>
      <c r="AF121" s="34"/>
    </row>
    <row r="122" spans="7:32" ht="18.5" x14ac:dyDescent="0.45">
      <c r="G122" s="59">
        <v>2012</v>
      </c>
      <c r="H122" s="59">
        <v>4</v>
      </c>
      <c r="I122" s="46">
        <f t="shared" si="17"/>
        <v>29</v>
      </c>
      <c r="J122" s="46">
        <f t="shared" si="17"/>
        <v>119</v>
      </c>
      <c r="K122" s="125">
        <v>25.6</v>
      </c>
      <c r="L122" s="125">
        <v>15.5</v>
      </c>
      <c r="M122" s="54">
        <f t="shared" si="10"/>
        <v>20.55</v>
      </c>
      <c r="N122" s="36">
        <v>49.5</v>
      </c>
      <c r="O122" s="55">
        <f t="shared" si="11"/>
        <v>33.719117324228641</v>
      </c>
      <c r="P122" s="56">
        <f t="shared" si="12"/>
        <v>27.245046797976748</v>
      </c>
      <c r="Q122" s="126">
        <v>17.145764999999997</v>
      </c>
      <c r="R122" s="11">
        <f t="shared" si="13"/>
        <v>3.8564726146537494</v>
      </c>
      <c r="S122" s="35">
        <f t="shared" si="14"/>
        <v>5.2943393818239981</v>
      </c>
      <c r="AF122" s="34"/>
    </row>
    <row r="123" spans="7:32" ht="18.5" x14ac:dyDescent="0.45">
      <c r="G123" s="59">
        <v>2012</v>
      </c>
      <c r="H123" s="60">
        <v>4</v>
      </c>
      <c r="I123" s="60">
        <f t="shared" si="17"/>
        <v>30</v>
      </c>
      <c r="J123" s="46">
        <f t="shared" si="17"/>
        <v>120</v>
      </c>
      <c r="K123" s="125">
        <v>26.8</v>
      </c>
      <c r="L123" s="125">
        <v>17.100000000000001</v>
      </c>
      <c r="M123" s="54">
        <f t="shared" si="10"/>
        <v>21.950000000000003</v>
      </c>
      <c r="N123" s="36">
        <v>47</v>
      </c>
      <c r="O123" s="55">
        <f t="shared" si="11"/>
        <v>40.608215603128926</v>
      </c>
      <c r="P123" s="56">
        <f t="shared" si="12"/>
        <v>31.511975308028042</v>
      </c>
      <c r="Q123" s="126">
        <v>20.235771</v>
      </c>
      <c r="R123" s="49">
        <f t="shared" si="13"/>
        <v>4.7176411773712488</v>
      </c>
      <c r="S123" s="48">
        <f t="shared" si="14"/>
        <v>6.4531447097598331</v>
      </c>
      <c r="AF123" s="34"/>
    </row>
    <row r="124" spans="7:32" ht="18.5" x14ac:dyDescent="0.45">
      <c r="G124" s="59">
        <v>2012</v>
      </c>
      <c r="H124" s="59">
        <v>5</v>
      </c>
      <c r="I124" s="46">
        <v>1</v>
      </c>
      <c r="J124" s="46">
        <f t="shared" si="17"/>
        <v>121</v>
      </c>
      <c r="K124" s="125">
        <v>22.3</v>
      </c>
      <c r="L124" s="125">
        <v>17.5</v>
      </c>
      <c r="M124" s="54">
        <f t="shared" si="10"/>
        <v>19.899999999999999</v>
      </c>
      <c r="N124" s="36">
        <v>35.5</v>
      </c>
      <c r="O124" s="55">
        <f t="shared" si="11"/>
        <v>58.909512321291714</v>
      </c>
      <c r="P124" s="56">
        <f t="shared" si="12"/>
        <v>22.621252731376021</v>
      </c>
      <c r="Q124" s="126">
        <v>20.650283999999999</v>
      </c>
      <c r="R124" s="11">
        <f t="shared" si="13"/>
        <v>4.5659946203819999</v>
      </c>
      <c r="S124" s="35">
        <f t="shared" si="14"/>
        <v>5.272817920359417</v>
      </c>
      <c r="AF124" s="34"/>
    </row>
    <row r="125" spans="7:32" ht="18.5" x14ac:dyDescent="0.45">
      <c r="G125" s="59">
        <v>2012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25">
        <v>26.7</v>
      </c>
      <c r="L125" s="125">
        <v>17.8</v>
      </c>
      <c r="M125" s="54">
        <f t="shared" si="10"/>
        <v>22.25</v>
      </c>
      <c r="N125" s="36">
        <v>36.5</v>
      </c>
      <c r="O125" s="55">
        <f t="shared" si="11"/>
        <v>35.104683287931032</v>
      </c>
      <c r="P125" s="56">
        <f t="shared" si="12"/>
        <v>24.994534501006889</v>
      </c>
      <c r="Q125" s="126">
        <v>16.756373999999997</v>
      </c>
      <c r="R125" s="11">
        <f t="shared" si="13"/>
        <v>3.9359591470754989</v>
      </c>
      <c r="S125" s="35">
        <f t="shared" si="14"/>
        <v>5.9823971835773859</v>
      </c>
      <c r="AF125" s="34"/>
    </row>
    <row r="126" spans="7:32" ht="18.5" x14ac:dyDescent="0.45">
      <c r="G126" s="59">
        <v>2012</v>
      </c>
      <c r="H126" s="59">
        <v>5</v>
      </c>
      <c r="I126" s="46">
        <f t="shared" si="18"/>
        <v>3</v>
      </c>
      <c r="J126" s="46">
        <f t="shared" si="17"/>
        <v>123</v>
      </c>
      <c r="K126" s="125">
        <v>27.7</v>
      </c>
      <c r="L126" s="125">
        <v>17.5</v>
      </c>
      <c r="M126" s="54">
        <f t="shared" si="10"/>
        <v>22.6</v>
      </c>
      <c r="N126" s="36">
        <v>23</v>
      </c>
      <c r="O126" s="55">
        <f t="shared" si="11"/>
        <v>39.526666684610831</v>
      </c>
      <c r="P126" s="56">
        <f t="shared" si="12"/>
        <v>32.253760014642438</v>
      </c>
      <c r="Q126" s="126">
        <v>20.198087999999998</v>
      </c>
      <c r="R126" s="11">
        <f t="shared" si="13"/>
        <v>4.7858561592480013</v>
      </c>
      <c r="S126" s="35">
        <f t="shared" si="14"/>
        <v>8.8675536163642636</v>
      </c>
      <c r="AF126" s="34"/>
    </row>
    <row r="127" spans="7:32" ht="18.5" x14ac:dyDescent="0.45">
      <c r="G127" s="59">
        <v>2012</v>
      </c>
      <c r="H127" s="59">
        <v>5</v>
      </c>
      <c r="I127" s="46">
        <f t="shared" si="18"/>
        <v>4</v>
      </c>
      <c r="J127" s="46">
        <f t="shared" si="18"/>
        <v>124</v>
      </c>
      <c r="K127" s="125">
        <v>24</v>
      </c>
      <c r="L127" s="125">
        <v>12.9</v>
      </c>
      <c r="M127" s="54">
        <f t="shared" si="10"/>
        <v>18.45</v>
      </c>
      <c r="N127" s="36">
        <v>21.5</v>
      </c>
      <c r="O127" s="55">
        <f t="shared" si="11"/>
        <v>42.95655177314201</v>
      </c>
      <c r="P127" s="56">
        <f t="shared" si="12"/>
        <v>38.145417974550107</v>
      </c>
      <c r="Q127" s="126">
        <v>22.898702999999998</v>
      </c>
      <c r="R127" s="11">
        <f t="shared" si="13"/>
        <v>4.8684073746937493</v>
      </c>
      <c r="S127" s="35">
        <f t="shared" si="14"/>
        <v>9.680742088783159</v>
      </c>
      <c r="AF127" s="34"/>
    </row>
    <row r="128" spans="7:32" ht="18.5" x14ac:dyDescent="0.45">
      <c r="G128" s="59">
        <v>2012</v>
      </c>
      <c r="H128" s="59">
        <v>5</v>
      </c>
      <c r="I128" s="46">
        <f t="shared" si="18"/>
        <v>5</v>
      </c>
      <c r="J128" s="46">
        <f t="shared" si="18"/>
        <v>125</v>
      </c>
      <c r="K128" s="125">
        <v>18.5</v>
      </c>
      <c r="L128" s="125">
        <v>12.6</v>
      </c>
      <c r="M128" s="54">
        <f t="shared" si="10"/>
        <v>15.55</v>
      </c>
      <c r="N128" s="36">
        <v>27</v>
      </c>
      <c r="O128" s="55">
        <f t="shared" si="11"/>
        <v>59.340459372490876</v>
      </c>
      <c r="P128" s="56">
        <f t="shared" si="12"/>
        <v>28.008696823815697</v>
      </c>
      <c r="Q128" s="126">
        <v>23.061995999999997</v>
      </c>
      <c r="R128" s="11">
        <f t="shared" si="13"/>
        <v>4.5108745281089986</v>
      </c>
      <c r="S128" s="35">
        <f t="shared" si="14"/>
        <v>6.3097691969352017</v>
      </c>
      <c r="AF128" s="34"/>
    </row>
    <row r="129" spans="7:32" ht="18.5" x14ac:dyDescent="0.45">
      <c r="G129" s="59">
        <v>2012</v>
      </c>
      <c r="H129" s="59">
        <v>5</v>
      </c>
      <c r="I129" s="46">
        <f t="shared" si="18"/>
        <v>6</v>
      </c>
      <c r="J129" s="46">
        <f t="shared" si="18"/>
        <v>126</v>
      </c>
      <c r="K129" s="125">
        <v>21.8</v>
      </c>
      <c r="L129" s="125">
        <v>13.9</v>
      </c>
      <c r="M129" s="54">
        <f t="shared" si="10"/>
        <v>17.850000000000001</v>
      </c>
      <c r="N129" s="36">
        <v>40.5</v>
      </c>
      <c r="O129" s="55">
        <f t="shared" si="11"/>
        <v>44.075544499596788</v>
      </c>
      <c r="P129" s="56">
        <f t="shared" si="12"/>
        <v>27.855744123745168</v>
      </c>
      <c r="Q129" s="126">
        <v>19.821257999999997</v>
      </c>
      <c r="R129" s="11">
        <f t="shared" si="13"/>
        <v>4.1443723267604993</v>
      </c>
      <c r="S129" s="35">
        <f t="shared" si="14"/>
        <v>5.7288669802762078</v>
      </c>
      <c r="AF129" s="34"/>
    </row>
    <row r="130" spans="7:32" ht="18.5" x14ac:dyDescent="0.45">
      <c r="G130" s="59">
        <v>2012</v>
      </c>
      <c r="H130" s="59">
        <v>5</v>
      </c>
      <c r="I130" s="46">
        <f t="shared" si="18"/>
        <v>7</v>
      </c>
      <c r="J130" s="46">
        <f t="shared" si="18"/>
        <v>127</v>
      </c>
      <c r="K130" s="125">
        <v>22.5</v>
      </c>
      <c r="L130" s="125">
        <v>14</v>
      </c>
      <c r="M130" s="54">
        <f t="shared" si="10"/>
        <v>18.25</v>
      </c>
      <c r="N130" s="36">
        <v>57.5</v>
      </c>
      <c r="O130" s="55">
        <f t="shared" si="11"/>
        <v>37.590680553164681</v>
      </c>
      <c r="P130" s="56">
        <f t="shared" si="12"/>
        <v>25.561662776151984</v>
      </c>
      <c r="Q130" s="126">
        <v>17.535156000000001</v>
      </c>
      <c r="R130" s="11">
        <f t="shared" si="13"/>
        <v>3.7075150223369997</v>
      </c>
      <c r="S130" s="35">
        <f t="shared" si="14"/>
        <v>4.7049408167242062</v>
      </c>
      <c r="AF130" s="34"/>
    </row>
    <row r="131" spans="7:32" ht="18.5" x14ac:dyDescent="0.45">
      <c r="G131" s="59">
        <v>2012</v>
      </c>
      <c r="H131" s="59">
        <v>5</v>
      </c>
      <c r="I131" s="46">
        <f t="shared" si="18"/>
        <v>8</v>
      </c>
      <c r="J131" s="46">
        <f t="shared" si="18"/>
        <v>128</v>
      </c>
      <c r="K131" s="125">
        <v>22.7</v>
      </c>
      <c r="L131" s="125">
        <v>12.7</v>
      </c>
      <c r="M131" s="54">
        <f t="shared" si="10"/>
        <v>17.7</v>
      </c>
      <c r="N131" s="36">
        <v>51</v>
      </c>
      <c r="O131" s="55">
        <f t="shared" si="11"/>
        <v>41.856393310178909</v>
      </c>
      <c r="P131" s="56">
        <f t="shared" si="12"/>
        <v>33.485114648143131</v>
      </c>
      <c r="Q131" s="126">
        <v>21.177845999999999</v>
      </c>
      <c r="R131" s="11">
        <f t="shared" si="13"/>
        <v>4.4093863710449988</v>
      </c>
      <c r="S131" s="35">
        <f t="shared" si="14"/>
        <v>5.9694389625186943</v>
      </c>
      <c r="AF131" s="34"/>
    </row>
    <row r="132" spans="7:32" ht="18.5" x14ac:dyDescent="0.45">
      <c r="G132" s="59">
        <v>2012</v>
      </c>
      <c r="H132" s="59">
        <v>5</v>
      </c>
      <c r="I132" s="46">
        <f t="shared" si="18"/>
        <v>9</v>
      </c>
      <c r="J132" s="46">
        <f t="shared" si="18"/>
        <v>129</v>
      </c>
      <c r="K132" s="125">
        <v>21.9</v>
      </c>
      <c r="L132" s="125">
        <v>13.8</v>
      </c>
      <c r="M132" s="54">
        <f t="shared" si="10"/>
        <v>17.850000000000001</v>
      </c>
      <c r="N132" s="36">
        <v>67.5</v>
      </c>
      <c r="O132" s="55">
        <f t="shared" si="11"/>
        <v>50.561993500433616</v>
      </c>
      <c r="P132" s="56">
        <f t="shared" si="12"/>
        <v>32.764171788280976</v>
      </c>
      <c r="Q132" s="126">
        <v>23.024312999999999</v>
      </c>
      <c r="R132" s="11">
        <f t="shared" si="13"/>
        <v>4.8140902883092505</v>
      </c>
      <c r="S132" s="35">
        <f t="shared" si="14"/>
        <v>5.871097704427787</v>
      </c>
      <c r="AF132" s="34"/>
    </row>
    <row r="133" spans="7:32" ht="18.5" x14ac:dyDescent="0.45">
      <c r="G133" s="59">
        <v>2012</v>
      </c>
      <c r="H133" s="59">
        <v>5</v>
      </c>
      <c r="I133" s="46">
        <f t="shared" si="18"/>
        <v>10</v>
      </c>
      <c r="J133" s="46">
        <f t="shared" si="18"/>
        <v>130</v>
      </c>
      <c r="K133" s="125">
        <v>25.9</v>
      </c>
      <c r="L133" s="125">
        <v>15.2</v>
      </c>
      <c r="M133" s="54">
        <f t="shared" ref="M133:M196" si="19">(K133+L133)/2</f>
        <v>20.549999999999997</v>
      </c>
      <c r="N133" s="36">
        <v>50.5</v>
      </c>
      <c r="O133" s="55">
        <f t="shared" ref="O133:O196" si="20">((Q133)/(0.16*(K133-(L133))^0.5))</f>
        <v>43.752111058973021</v>
      </c>
      <c r="P133" s="56">
        <f t="shared" ref="P133:P196" si="21">0.16*((K133-L133)^1/2)*O133</f>
        <v>37.451807066480903</v>
      </c>
      <c r="Q133" s="126">
        <v>22.898702999999998</v>
      </c>
      <c r="R133" s="11">
        <f t="shared" ref="R133:R196" si="22">0.0023*0.408*O133*(K133-L133)^0.5*(M133+17.8)</f>
        <v>5.1504392501932488</v>
      </c>
      <c r="S133" s="35">
        <f t="shared" ref="S133:S196" si="23">0.31*(IF(N133&gt;50,1,(1+(50-N133)/70)))*(P133+2.09)*((M133/(M133+15)))</f>
        <v>7.08582508908626</v>
      </c>
      <c r="AF133" s="34"/>
    </row>
    <row r="134" spans="7:32" ht="18.5" x14ac:dyDescent="0.45">
      <c r="G134" s="59">
        <v>2012</v>
      </c>
      <c r="H134" s="59">
        <v>5</v>
      </c>
      <c r="I134" s="46">
        <f t="shared" si="18"/>
        <v>11</v>
      </c>
      <c r="J134" s="46">
        <f t="shared" si="18"/>
        <v>131</v>
      </c>
      <c r="K134" s="125">
        <v>25.3</v>
      </c>
      <c r="L134" s="125">
        <v>15</v>
      </c>
      <c r="M134" s="54">
        <f t="shared" si="19"/>
        <v>20.149999999999999</v>
      </c>
      <c r="N134" s="36">
        <v>50</v>
      </c>
      <c r="O134" s="55">
        <f t="shared" si="20"/>
        <v>44.37342008877765</v>
      </c>
      <c r="P134" s="56">
        <f t="shared" si="21"/>
        <v>36.563698153152785</v>
      </c>
      <c r="Q134" s="126">
        <v>22.785654000000001</v>
      </c>
      <c r="R134" s="11">
        <f t="shared" si="22"/>
        <v>5.0715568139444995</v>
      </c>
      <c r="S134" s="35">
        <f t="shared" si="23"/>
        <v>6.8691415508867397</v>
      </c>
      <c r="AF134" s="34"/>
    </row>
    <row r="135" spans="7:32" ht="18.5" x14ac:dyDescent="0.45">
      <c r="G135" s="59">
        <v>2012</v>
      </c>
      <c r="H135" s="59">
        <v>5</v>
      </c>
      <c r="I135" s="46">
        <f t="shared" si="18"/>
        <v>12</v>
      </c>
      <c r="J135" s="46">
        <f t="shared" si="18"/>
        <v>132</v>
      </c>
      <c r="K135" s="125">
        <v>27.8</v>
      </c>
      <c r="L135" s="125">
        <v>17.8</v>
      </c>
      <c r="M135" s="54">
        <f t="shared" si="19"/>
        <v>22.8</v>
      </c>
      <c r="N135" s="36">
        <v>45</v>
      </c>
      <c r="O135" s="55">
        <f t="shared" si="20"/>
        <v>45.712676284189065</v>
      </c>
      <c r="P135" s="56">
        <f t="shared" si="21"/>
        <v>36.570141027351255</v>
      </c>
      <c r="Q135" s="126">
        <v>23.128987999999996</v>
      </c>
      <c r="R135" s="11">
        <f t="shared" si="22"/>
        <v>5.5074514935719989</v>
      </c>
      <c r="S135" s="35">
        <f t="shared" si="23"/>
        <v>7.745177913302685</v>
      </c>
      <c r="AF135" s="34"/>
    </row>
    <row r="136" spans="7:32" ht="18.5" x14ac:dyDescent="0.45">
      <c r="G136" s="59">
        <v>2012</v>
      </c>
      <c r="H136" s="59">
        <v>5</v>
      </c>
      <c r="I136" s="46">
        <f t="shared" si="18"/>
        <v>13</v>
      </c>
      <c r="J136" s="46">
        <f t="shared" si="18"/>
        <v>133</v>
      </c>
      <c r="K136" s="125">
        <v>23.7</v>
      </c>
      <c r="L136" s="125">
        <v>19.399999999999999</v>
      </c>
      <c r="M136" s="54">
        <f t="shared" si="19"/>
        <v>21.549999999999997</v>
      </c>
      <c r="N136" s="36">
        <v>40</v>
      </c>
      <c r="O136" s="55">
        <f t="shared" si="20"/>
        <v>70.190726084561504</v>
      </c>
      <c r="P136" s="56">
        <f t="shared" si="21"/>
        <v>24.145609773089163</v>
      </c>
      <c r="Q136" s="126">
        <v>23.288094000000001</v>
      </c>
      <c r="R136" s="11">
        <f t="shared" si="22"/>
        <v>5.3746068160484999</v>
      </c>
      <c r="S136" s="35">
        <f t="shared" si="23"/>
        <v>5.4803045875043068</v>
      </c>
      <c r="AF136" s="34"/>
    </row>
    <row r="137" spans="7:32" ht="18.5" x14ac:dyDescent="0.45">
      <c r="G137" s="59">
        <v>2012</v>
      </c>
      <c r="H137" s="59">
        <v>5</v>
      </c>
      <c r="I137" s="46">
        <f t="shared" si="18"/>
        <v>14</v>
      </c>
      <c r="J137" s="46">
        <f t="shared" si="18"/>
        <v>134</v>
      </c>
      <c r="K137" s="125">
        <v>25.7</v>
      </c>
      <c r="L137" s="125">
        <v>18.100000000000001</v>
      </c>
      <c r="M137" s="54">
        <f t="shared" si="19"/>
        <v>21.9</v>
      </c>
      <c r="N137" s="36">
        <v>35.5</v>
      </c>
      <c r="O137" s="55">
        <f t="shared" si="20"/>
        <v>54.277562126769752</v>
      </c>
      <c r="P137" s="56">
        <f t="shared" si="21"/>
        <v>33.000757773076003</v>
      </c>
      <c r="Q137" s="126">
        <v>23.941265999999995</v>
      </c>
      <c r="R137" s="11">
        <f t="shared" si="22"/>
        <v>5.5744963460729986</v>
      </c>
      <c r="S137" s="35">
        <f t="shared" si="23"/>
        <v>7.793469824645527</v>
      </c>
      <c r="AF137" s="34"/>
    </row>
    <row r="138" spans="7:32" ht="18.5" x14ac:dyDescent="0.45">
      <c r="G138" s="59">
        <v>2012</v>
      </c>
      <c r="H138" s="59">
        <v>5</v>
      </c>
      <c r="I138" s="46">
        <f t="shared" si="18"/>
        <v>15</v>
      </c>
      <c r="J138" s="46">
        <f t="shared" si="18"/>
        <v>135</v>
      </c>
      <c r="K138" s="125">
        <v>23.6</v>
      </c>
      <c r="L138" s="125">
        <v>17.100000000000001</v>
      </c>
      <c r="M138" s="54">
        <f t="shared" si="19"/>
        <v>20.350000000000001</v>
      </c>
      <c r="N138" s="36">
        <v>29</v>
      </c>
      <c r="O138" s="55">
        <f t="shared" si="20"/>
        <v>55.426832403091417</v>
      </c>
      <c r="P138" s="56">
        <f t="shared" si="21"/>
        <v>28.821952849607538</v>
      </c>
      <c r="Q138" s="126">
        <v>22.6098</v>
      </c>
      <c r="R138" s="11">
        <f t="shared" si="22"/>
        <v>5.0589370975499994</v>
      </c>
      <c r="S138" s="35">
        <f t="shared" si="23"/>
        <v>7.1714418929921901</v>
      </c>
      <c r="AF138" s="34"/>
    </row>
    <row r="139" spans="7:32" ht="18.5" x14ac:dyDescent="0.45">
      <c r="G139" s="59">
        <v>2012</v>
      </c>
      <c r="H139" s="59">
        <v>5</v>
      </c>
      <c r="I139" s="46">
        <f t="shared" si="18"/>
        <v>16</v>
      </c>
      <c r="J139" s="46">
        <f t="shared" si="18"/>
        <v>136</v>
      </c>
      <c r="K139" s="125">
        <v>22.3</v>
      </c>
      <c r="L139" s="125">
        <v>12.1</v>
      </c>
      <c r="M139" s="54">
        <f t="shared" si="19"/>
        <v>17.2</v>
      </c>
      <c r="N139" s="36">
        <v>27.5</v>
      </c>
      <c r="O139" s="55">
        <f t="shared" si="20"/>
        <v>44.770668898157858</v>
      </c>
      <c r="P139" s="56">
        <f t="shared" si="21"/>
        <v>36.532865820896816</v>
      </c>
      <c r="Q139" s="126">
        <v>22.877767999999996</v>
      </c>
      <c r="R139" s="11">
        <f t="shared" si="22"/>
        <v>4.6962338261999985</v>
      </c>
      <c r="S139" s="35">
        <f t="shared" si="23"/>
        <v>8.4512793485024478</v>
      </c>
      <c r="AF139" s="34"/>
    </row>
    <row r="140" spans="7:32" ht="18.5" x14ac:dyDescent="0.45">
      <c r="G140" s="59">
        <v>2012</v>
      </c>
      <c r="H140" s="59">
        <v>5</v>
      </c>
      <c r="I140" s="46">
        <f t="shared" si="18"/>
        <v>17</v>
      </c>
      <c r="J140" s="46">
        <f t="shared" si="18"/>
        <v>137</v>
      </c>
      <c r="K140" s="125">
        <v>25.4</v>
      </c>
      <c r="L140" s="125">
        <v>16.8</v>
      </c>
      <c r="M140" s="54">
        <f t="shared" si="19"/>
        <v>21.1</v>
      </c>
      <c r="N140" s="36">
        <v>25</v>
      </c>
      <c r="O140" s="55">
        <f t="shared" si="20"/>
        <v>42.029542218747281</v>
      </c>
      <c r="P140" s="56">
        <f t="shared" si="21"/>
        <v>28.916325046498123</v>
      </c>
      <c r="Q140" s="126">
        <v>19.720769999999998</v>
      </c>
      <c r="R140" s="11">
        <f t="shared" si="22"/>
        <v>4.4992640943449995</v>
      </c>
      <c r="S140" s="35">
        <f t="shared" si="23"/>
        <v>7.6245252680129401</v>
      </c>
      <c r="AF140" s="34"/>
    </row>
    <row r="141" spans="7:32" ht="18.5" x14ac:dyDescent="0.45">
      <c r="G141" s="59">
        <v>2012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25">
        <v>24.8</v>
      </c>
      <c r="L141" s="125">
        <v>16.899999999999999</v>
      </c>
      <c r="M141" s="54">
        <f t="shared" si="19"/>
        <v>20.85</v>
      </c>
      <c r="N141" s="36">
        <v>25</v>
      </c>
      <c r="O141" s="55">
        <f t="shared" si="20"/>
        <v>47.692644000672701</v>
      </c>
      <c r="P141" s="56">
        <f t="shared" si="21"/>
        <v>30.141751008425157</v>
      </c>
      <c r="Q141" s="126">
        <v>21.447907499999999</v>
      </c>
      <c r="R141" s="11">
        <f t="shared" si="22"/>
        <v>4.8618599298918763</v>
      </c>
      <c r="S141" s="35">
        <f t="shared" si="23"/>
        <v>7.8865681016460734</v>
      </c>
      <c r="AF141" s="34"/>
    </row>
    <row r="142" spans="7:32" ht="18.5" x14ac:dyDescent="0.45">
      <c r="G142" s="59">
        <v>2012</v>
      </c>
      <c r="H142" s="59">
        <v>5</v>
      </c>
      <c r="I142" s="46">
        <f t="shared" si="24"/>
        <v>19</v>
      </c>
      <c r="J142" s="46">
        <f t="shared" si="24"/>
        <v>139</v>
      </c>
      <c r="K142" s="125">
        <v>26.4</v>
      </c>
      <c r="L142" s="125">
        <v>18.3</v>
      </c>
      <c r="M142" s="54">
        <f t="shared" si="19"/>
        <v>22.35</v>
      </c>
      <c r="N142" s="36">
        <v>32.5</v>
      </c>
      <c r="O142" s="55">
        <f t="shared" si="20"/>
        <v>47.555306489223973</v>
      </c>
      <c r="P142" s="56">
        <f t="shared" si="21"/>
        <v>30.815838605017124</v>
      </c>
      <c r="Q142" s="126">
        <v>21.655163999999999</v>
      </c>
      <c r="R142" s="11">
        <f t="shared" si="22"/>
        <v>5.0993526049290008</v>
      </c>
      <c r="S142" s="35">
        <f t="shared" si="23"/>
        <v>7.6301239215147634</v>
      </c>
      <c r="AF142" s="34"/>
    </row>
    <row r="143" spans="7:32" ht="18.5" x14ac:dyDescent="0.45">
      <c r="G143" s="59">
        <v>2012</v>
      </c>
      <c r="H143" s="59">
        <v>5</v>
      </c>
      <c r="I143" s="46">
        <f t="shared" si="24"/>
        <v>20</v>
      </c>
      <c r="J143" s="46">
        <f t="shared" si="24"/>
        <v>140</v>
      </c>
      <c r="K143" s="125">
        <v>28.4</v>
      </c>
      <c r="L143" s="125">
        <v>19.3</v>
      </c>
      <c r="M143" s="54">
        <f t="shared" si="19"/>
        <v>23.85</v>
      </c>
      <c r="N143" s="36">
        <v>46</v>
      </c>
      <c r="O143" s="55">
        <f t="shared" si="20"/>
        <v>45.386847397725212</v>
      </c>
      <c r="P143" s="56">
        <f t="shared" si="21"/>
        <v>33.041624905543948</v>
      </c>
      <c r="Q143" s="126">
        <v>21.906383999999999</v>
      </c>
      <c r="R143" s="11">
        <f t="shared" si="22"/>
        <v>5.351231240964001</v>
      </c>
      <c r="S143" s="35">
        <f t="shared" si="23"/>
        <v>7.0679093534459643</v>
      </c>
      <c r="AF143" s="34"/>
    </row>
    <row r="144" spans="7:32" ht="18.5" x14ac:dyDescent="0.45">
      <c r="G144" s="59">
        <v>2012</v>
      </c>
      <c r="H144" s="59">
        <v>5</v>
      </c>
      <c r="I144" s="46">
        <f t="shared" si="24"/>
        <v>21</v>
      </c>
      <c r="J144" s="46">
        <f t="shared" si="24"/>
        <v>141</v>
      </c>
      <c r="K144" s="125">
        <v>28.5</v>
      </c>
      <c r="L144" s="125">
        <v>19.8</v>
      </c>
      <c r="M144" s="54">
        <f t="shared" si="19"/>
        <v>24.15</v>
      </c>
      <c r="N144" s="36">
        <v>37</v>
      </c>
      <c r="O144" s="55">
        <f t="shared" si="20"/>
        <v>47.483142854569074</v>
      </c>
      <c r="P144" s="56">
        <f t="shared" si="21"/>
        <v>33.048267426780072</v>
      </c>
      <c r="Q144" s="126">
        <v>22.408823999999999</v>
      </c>
      <c r="R144" s="11">
        <f t="shared" si="22"/>
        <v>5.5133942282820003</v>
      </c>
      <c r="S144" s="35">
        <f t="shared" si="23"/>
        <v>7.9672319082353171</v>
      </c>
      <c r="AF144" s="34"/>
    </row>
    <row r="145" spans="7:32" ht="18.5" x14ac:dyDescent="0.45">
      <c r="G145" s="59">
        <v>2012</v>
      </c>
      <c r="H145" s="59">
        <v>5</v>
      </c>
      <c r="I145" s="46">
        <f t="shared" si="24"/>
        <v>22</v>
      </c>
      <c r="J145" s="46">
        <f t="shared" si="24"/>
        <v>142</v>
      </c>
      <c r="K145" s="125">
        <v>22.4</v>
      </c>
      <c r="L145" s="125">
        <v>13.7</v>
      </c>
      <c r="M145" s="54">
        <f t="shared" si="19"/>
        <v>18.049999999999997</v>
      </c>
      <c r="N145" s="36">
        <v>37</v>
      </c>
      <c r="O145" s="55">
        <f t="shared" si="20"/>
        <v>45.93940838956626</v>
      </c>
      <c r="P145" s="56">
        <f t="shared" si="21"/>
        <v>31.973828239138115</v>
      </c>
      <c r="Q145" s="126">
        <v>21.680285999999995</v>
      </c>
      <c r="R145" s="11">
        <f t="shared" si="22"/>
        <v>4.5585023544314973</v>
      </c>
      <c r="S145" s="35">
        <f t="shared" si="23"/>
        <v>6.8381865250503902</v>
      </c>
      <c r="AF145" s="34"/>
    </row>
    <row r="146" spans="7:32" ht="18.5" x14ac:dyDescent="0.45">
      <c r="G146" s="59">
        <v>2012</v>
      </c>
      <c r="H146" s="59">
        <v>5</v>
      </c>
      <c r="I146" s="46">
        <f t="shared" si="24"/>
        <v>23</v>
      </c>
      <c r="J146" s="46">
        <f t="shared" si="24"/>
        <v>143</v>
      </c>
      <c r="K146" s="125">
        <v>24.4</v>
      </c>
      <c r="L146" s="125">
        <v>12.8</v>
      </c>
      <c r="M146" s="54">
        <f t="shared" si="19"/>
        <v>18.600000000000001</v>
      </c>
      <c r="N146" s="36">
        <v>30.5</v>
      </c>
      <c r="O146" s="55">
        <f t="shared" si="20"/>
        <v>36.788164971904401</v>
      </c>
      <c r="P146" s="56">
        <f t="shared" si="21"/>
        <v>34.139417093927278</v>
      </c>
      <c r="Q146" s="126">
        <v>20.047356000000001</v>
      </c>
      <c r="R146" s="11">
        <f t="shared" si="22"/>
        <v>4.2798298430160004</v>
      </c>
      <c r="S146" s="35">
        <f t="shared" si="23"/>
        <v>7.9491684937248426</v>
      </c>
      <c r="AF146" s="34"/>
    </row>
    <row r="147" spans="7:32" ht="18.5" x14ac:dyDescent="0.45">
      <c r="G147" s="59">
        <v>2012</v>
      </c>
      <c r="H147" s="59">
        <v>5</v>
      </c>
      <c r="I147" s="46">
        <f t="shared" si="24"/>
        <v>24</v>
      </c>
      <c r="J147" s="46">
        <f t="shared" si="24"/>
        <v>144</v>
      </c>
      <c r="K147" s="125">
        <v>25.3</v>
      </c>
      <c r="L147" s="125">
        <v>15.4</v>
      </c>
      <c r="M147" s="54">
        <f t="shared" si="19"/>
        <v>20.350000000000001</v>
      </c>
      <c r="N147" s="36">
        <v>38</v>
      </c>
      <c r="O147" s="55">
        <f t="shared" si="20"/>
        <v>44.712056045118501</v>
      </c>
      <c r="P147" s="56">
        <f t="shared" si="21"/>
        <v>35.411948387733858</v>
      </c>
      <c r="Q147" s="126">
        <v>22.509312000000001</v>
      </c>
      <c r="R147" s="11">
        <f t="shared" si="22"/>
        <v>5.0364529326719998</v>
      </c>
      <c r="S147" s="35">
        <f t="shared" si="23"/>
        <v>7.8398243665910536</v>
      </c>
      <c r="AF147" s="34"/>
    </row>
    <row r="148" spans="7:32" ht="18.5" x14ac:dyDescent="0.45">
      <c r="G148" s="59">
        <v>2012</v>
      </c>
      <c r="H148" s="59">
        <v>5</v>
      </c>
      <c r="I148" s="46">
        <f t="shared" si="24"/>
        <v>25</v>
      </c>
      <c r="J148" s="46">
        <f t="shared" si="24"/>
        <v>145</v>
      </c>
      <c r="K148" s="125">
        <v>25.6</v>
      </c>
      <c r="L148" s="125">
        <v>16.2</v>
      </c>
      <c r="M148" s="54">
        <f t="shared" si="19"/>
        <v>20.9</v>
      </c>
      <c r="N148" s="36">
        <v>38</v>
      </c>
      <c r="O148" s="55">
        <f t="shared" si="20"/>
        <v>45.476105737214787</v>
      </c>
      <c r="P148" s="56">
        <f t="shared" si="21"/>
        <v>34.198031514385534</v>
      </c>
      <c r="Q148" s="126">
        <v>22.308335999999997</v>
      </c>
      <c r="R148" s="11">
        <f t="shared" si="22"/>
        <v>5.0634457177679995</v>
      </c>
      <c r="S148" s="35">
        <f t="shared" si="23"/>
        <v>7.6717201778351454</v>
      </c>
      <c r="AF148" s="34"/>
    </row>
    <row r="149" spans="7:32" ht="18.5" x14ac:dyDescent="0.45">
      <c r="G149" s="59">
        <v>2012</v>
      </c>
      <c r="H149" s="59">
        <v>5</v>
      </c>
      <c r="I149" s="46">
        <f t="shared" si="24"/>
        <v>26</v>
      </c>
      <c r="J149" s="46">
        <f t="shared" si="24"/>
        <v>146</v>
      </c>
      <c r="K149" s="125">
        <v>21.7</v>
      </c>
      <c r="L149" s="125">
        <v>11.6</v>
      </c>
      <c r="M149" s="54">
        <f t="shared" si="19"/>
        <v>16.649999999999999</v>
      </c>
      <c r="N149" s="36">
        <v>48</v>
      </c>
      <c r="O149" s="55">
        <f t="shared" si="20"/>
        <v>42.192126292880978</v>
      </c>
      <c r="P149" s="56">
        <f t="shared" si="21"/>
        <v>34.091238044647831</v>
      </c>
      <c r="Q149" s="126">
        <v>21.454187999999998</v>
      </c>
      <c r="R149" s="11">
        <f t="shared" si="22"/>
        <v>4.3348025947590001</v>
      </c>
      <c r="S149" s="35">
        <f t="shared" si="23"/>
        <v>6.069041359537974</v>
      </c>
      <c r="AF149" s="34"/>
    </row>
    <row r="150" spans="7:32" ht="18.5" x14ac:dyDescent="0.45">
      <c r="G150" s="59">
        <v>2012</v>
      </c>
      <c r="H150" s="59">
        <v>5</v>
      </c>
      <c r="I150" s="46">
        <f t="shared" si="24"/>
        <v>27</v>
      </c>
      <c r="J150" s="46">
        <f t="shared" si="24"/>
        <v>147</v>
      </c>
      <c r="K150" s="125">
        <v>22.1</v>
      </c>
      <c r="L150" s="125">
        <v>13.6</v>
      </c>
      <c r="M150" s="54">
        <f t="shared" si="19"/>
        <v>17.850000000000001</v>
      </c>
      <c r="N150" s="36">
        <v>43.5</v>
      </c>
      <c r="O150" s="55">
        <f t="shared" si="20"/>
        <v>49.277181527429342</v>
      </c>
      <c r="P150" s="56">
        <f t="shared" si="21"/>
        <v>33.508483438651957</v>
      </c>
      <c r="Q150" s="126">
        <v>22.986629999999998</v>
      </c>
      <c r="R150" s="11">
        <f t="shared" si="22"/>
        <v>4.8062112534675006</v>
      </c>
      <c r="S150" s="35">
        <f t="shared" si="23"/>
        <v>6.5532906806893738</v>
      </c>
      <c r="AF150" s="34"/>
    </row>
    <row r="151" spans="7:32" ht="18.5" x14ac:dyDescent="0.45">
      <c r="G151" s="59">
        <v>2012</v>
      </c>
      <c r="H151" s="59">
        <v>5</v>
      </c>
      <c r="I151" s="46">
        <f t="shared" si="24"/>
        <v>28</v>
      </c>
      <c r="J151" s="46">
        <f t="shared" si="24"/>
        <v>148</v>
      </c>
      <c r="K151" s="125">
        <v>25</v>
      </c>
      <c r="L151" s="125">
        <v>14.9</v>
      </c>
      <c r="M151" s="54">
        <f t="shared" si="19"/>
        <v>19.95</v>
      </c>
      <c r="N151" s="36">
        <v>40.5</v>
      </c>
      <c r="O151" s="55">
        <f t="shared" si="20"/>
        <v>40.01829308809554</v>
      </c>
      <c r="P151" s="56">
        <f t="shared" si="21"/>
        <v>32.33478081518119</v>
      </c>
      <c r="Q151" s="126">
        <v>20.34882</v>
      </c>
      <c r="R151" s="11">
        <f t="shared" si="22"/>
        <v>4.5053050560749996</v>
      </c>
      <c r="S151" s="35">
        <f t="shared" si="23"/>
        <v>6.9182728500483552</v>
      </c>
      <c r="AF151" s="34"/>
    </row>
    <row r="152" spans="7:32" ht="18.5" x14ac:dyDescent="0.45">
      <c r="G152" s="59">
        <v>2012</v>
      </c>
      <c r="H152" s="59">
        <v>5</v>
      </c>
      <c r="I152" s="46">
        <f t="shared" si="24"/>
        <v>29</v>
      </c>
      <c r="J152" s="46">
        <f t="shared" si="24"/>
        <v>149</v>
      </c>
      <c r="K152" s="125">
        <v>25.3</v>
      </c>
      <c r="L152" s="125">
        <v>19.7</v>
      </c>
      <c r="M152" s="54">
        <f t="shared" si="19"/>
        <v>22.5</v>
      </c>
      <c r="N152" s="36">
        <v>30</v>
      </c>
      <c r="O152" s="55">
        <f t="shared" si="20"/>
        <v>59.648552198042239</v>
      </c>
      <c r="P152" s="56">
        <f t="shared" si="21"/>
        <v>26.72255138472293</v>
      </c>
      <c r="Q152" s="126">
        <v>22.584677999999997</v>
      </c>
      <c r="R152" s="11">
        <f t="shared" si="22"/>
        <v>5.3381031997409982</v>
      </c>
      <c r="S152" s="35">
        <f t="shared" si="23"/>
        <v>6.890315859718025</v>
      </c>
      <c r="AF152" s="34"/>
    </row>
    <row r="153" spans="7:32" ht="18.5" x14ac:dyDescent="0.45">
      <c r="G153" s="59">
        <v>2012</v>
      </c>
      <c r="H153" s="59">
        <v>5</v>
      </c>
      <c r="I153" s="46">
        <f t="shared" si="24"/>
        <v>30</v>
      </c>
      <c r="J153" s="46">
        <f t="shared" si="24"/>
        <v>150</v>
      </c>
      <c r="K153" s="125">
        <v>29</v>
      </c>
      <c r="L153" s="125">
        <v>18.7</v>
      </c>
      <c r="M153" s="54">
        <f t="shared" si="19"/>
        <v>23.85</v>
      </c>
      <c r="N153" s="36">
        <v>43</v>
      </c>
      <c r="O153" s="55">
        <f t="shared" si="20"/>
        <v>41.217868164052</v>
      </c>
      <c r="P153" s="56">
        <f t="shared" si="21"/>
        <v>33.963523367178851</v>
      </c>
      <c r="Q153" s="126">
        <v>21.165284999999997</v>
      </c>
      <c r="R153" s="11">
        <f t="shared" si="22"/>
        <v>5.1701976152662485</v>
      </c>
      <c r="S153" s="35">
        <f t="shared" si="23"/>
        <v>7.5474362295176469</v>
      </c>
      <c r="AF153" s="34"/>
    </row>
    <row r="154" spans="7:32" ht="18.5" x14ac:dyDescent="0.45">
      <c r="G154" s="59">
        <v>2012</v>
      </c>
      <c r="H154" s="60">
        <v>5</v>
      </c>
      <c r="I154" s="60">
        <f t="shared" si="24"/>
        <v>31</v>
      </c>
      <c r="J154" s="46">
        <f t="shared" si="24"/>
        <v>151</v>
      </c>
      <c r="K154" s="125">
        <v>30</v>
      </c>
      <c r="L154" s="125">
        <v>21.4</v>
      </c>
      <c r="M154" s="54">
        <f t="shared" si="19"/>
        <v>25.7</v>
      </c>
      <c r="N154" s="36">
        <v>38</v>
      </c>
      <c r="O154" s="55">
        <f t="shared" si="20"/>
        <v>48.695374073822492</v>
      </c>
      <c r="P154" s="56">
        <f t="shared" si="21"/>
        <v>33.502417362789885</v>
      </c>
      <c r="Q154" s="126">
        <v>22.848459000000002</v>
      </c>
      <c r="R154" s="49">
        <f t="shared" si="22"/>
        <v>5.8292702235225011</v>
      </c>
      <c r="S154" s="48">
        <f t="shared" si="23"/>
        <v>8.1615699222907878</v>
      </c>
      <c r="AF154" s="34"/>
    </row>
    <row r="155" spans="7:32" ht="18.5" x14ac:dyDescent="0.45">
      <c r="G155" s="59">
        <v>2012</v>
      </c>
      <c r="H155" s="59">
        <v>6</v>
      </c>
      <c r="I155" s="46">
        <v>1</v>
      </c>
      <c r="J155" s="46">
        <f t="shared" si="24"/>
        <v>152</v>
      </c>
      <c r="K155" s="125">
        <v>25.6</v>
      </c>
      <c r="L155" s="125">
        <v>17.5</v>
      </c>
      <c r="M155" s="54">
        <f t="shared" si="19"/>
        <v>21.55</v>
      </c>
      <c r="N155" s="36">
        <v>39</v>
      </c>
      <c r="O155" s="55">
        <f t="shared" si="20"/>
        <v>40.493729655557303</v>
      </c>
      <c r="P155" s="56">
        <f t="shared" si="21"/>
        <v>26.239936816801137</v>
      </c>
      <c r="Q155" s="126">
        <v>18.439547999999998</v>
      </c>
      <c r="R155" s="11">
        <f t="shared" si="22"/>
        <v>4.2556217939370002</v>
      </c>
      <c r="S155" s="35">
        <f t="shared" si="23"/>
        <v>5.9917567227968886</v>
      </c>
      <c r="AF155" s="34"/>
    </row>
    <row r="156" spans="7:32" ht="18.5" x14ac:dyDescent="0.45">
      <c r="G156" s="59">
        <v>2012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25">
        <v>24.8</v>
      </c>
      <c r="L156" s="125">
        <v>16.899999999999999</v>
      </c>
      <c r="M156" s="54">
        <f t="shared" si="19"/>
        <v>20.85</v>
      </c>
      <c r="N156" s="36">
        <v>23</v>
      </c>
      <c r="O156" s="55">
        <f t="shared" si="20"/>
        <v>44.717963716004093</v>
      </c>
      <c r="P156" s="56">
        <f t="shared" si="21"/>
        <v>28.261753068514597</v>
      </c>
      <c r="Q156" s="126">
        <v>20.110160999999998</v>
      </c>
      <c r="R156" s="11">
        <f t="shared" si="22"/>
        <v>4.5586165433422501</v>
      </c>
      <c r="S156" s="35">
        <f t="shared" si="23"/>
        <v>7.5829129021555604</v>
      </c>
      <c r="AF156" s="34"/>
    </row>
    <row r="157" spans="7:32" ht="18.5" x14ac:dyDescent="0.45">
      <c r="G157" s="59">
        <v>2012</v>
      </c>
      <c r="H157" s="59">
        <v>6</v>
      </c>
      <c r="I157" s="46">
        <f t="shared" si="25"/>
        <v>3</v>
      </c>
      <c r="J157" s="46">
        <f t="shared" si="25"/>
        <v>154</v>
      </c>
      <c r="K157" s="125">
        <v>28</v>
      </c>
      <c r="L157" s="125">
        <v>17.8</v>
      </c>
      <c r="M157" s="54">
        <f t="shared" si="19"/>
        <v>22.9</v>
      </c>
      <c r="N157" s="36">
        <v>47.5</v>
      </c>
      <c r="O157" s="55">
        <f t="shared" si="20"/>
        <v>37.732234677162701</v>
      </c>
      <c r="P157" s="56">
        <f t="shared" si="21"/>
        <v>30.789503496564762</v>
      </c>
      <c r="Q157" s="126">
        <v>19.281134999999999</v>
      </c>
      <c r="R157" s="11">
        <f t="shared" si="22"/>
        <v>4.6025129707425005</v>
      </c>
      <c r="S157" s="35">
        <f t="shared" si="23"/>
        <v>6.3785679083502504</v>
      </c>
      <c r="AF157" s="34"/>
    </row>
    <row r="158" spans="7:32" ht="18.5" x14ac:dyDescent="0.45">
      <c r="G158" s="59">
        <v>2012</v>
      </c>
      <c r="H158" s="59">
        <v>6</v>
      </c>
      <c r="I158" s="46">
        <f t="shared" si="25"/>
        <v>4</v>
      </c>
      <c r="J158" s="46">
        <f t="shared" si="25"/>
        <v>155</v>
      </c>
      <c r="K158" s="125">
        <v>31.2</v>
      </c>
      <c r="L158" s="125">
        <v>18.2</v>
      </c>
      <c r="M158" s="54">
        <f t="shared" si="19"/>
        <v>24.7</v>
      </c>
      <c r="N158" s="36">
        <v>42.5</v>
      </c>
      <c r="O158" s="55">
        <f t="shared" si="20"/>
        <v>38.016908380358714</v>
      </c>
      <c r="P158" s="56">
        <f t="shared" si="21"/>
        <v>39.537584715573061</v>
      </c>
      <c r="Q158" s="126">
        <v>21.931505999999995</v>
      </c>
      <c r="R158" s="11">
        <f t="shared" si="22"/>
        <v>5.4667020143249996</v>
      </c>
      <c r="S158" s="35">
        <f t="shared" si="23"/>
        <v>8.889002250073256</v>
      </c>
      <c r="AF158" s="34"/>
    </row>
    <row r="159" spans="7:32" ht="18.5" x14ac:dyDescent="0.45">
      <c r="G159" s="59">
        <v>2012</v>
      </c>
      <c r="H159" s="59">
        <v>6</v>
      </c>
      <c r="I159" s="46">
        <f t="shared" si="25"/>
        <v>5</v>
      </c>
      <c r="J159" s="46">
        <f t="shared" si="25"/>
        <v>156</v>
      </c>
      <c r="K159" s="125">
        <v>33</v>
      </c>
      <c r="L159" s="125">
        <v>22.4</v>
      </c>
      <c r="M159" s="54">
        <f t="shared" si="19"/>
        <v>27.7</v>
      </c>
      <c r="N159" s="36">
        <v>39.5</v>
      </c>
      <c r="O159" s="55">
        <f t="shared" si="20"/>
        <v>42.487111300047879</v>
      </c>
      <c r="P159" s="56">
        <f t="shared" si="21"/>
        <v>36.029070382440608</v>
      </c>
      <c r="Q159" s="126">
        <v>22.132482</v>
      </c>
      <c r="R159" s="11">
        <f t="shared" si="22"/>
        <v>5.9062188153149995</v>
      </c>
      <c r="S159" s="35">
        <f t="shared" si="23"/>
        <v>8.8156376107756476</v>
      </c>
      <c r="AF159" s="34"/>
    </row>
    <row r="160" spans="7:32" ht="18.5" x14ac:dyDescent="0.45">
      <c r="G160" s="59">
        <v>2012</v>
      </c>
      <c r="H160" s="59">
        <v>6</v>
      </c>
      <c r="I160" s="46">
        <f t="shared" si="25"/>
        <v>6</v>
      </c>
      <c r="J160" s="46">
        <f t="shared" si="25"/>
        <v>157</v>
      </c>
      <c r="K160" s="125">
        <v>31.8</v>
      </c>
      <c r="L160" s="125">
        <v>24</v>
      </c>
      <c r="M160" s="54">
        <f t="shared" si="19"/>
        <v>27.9</v>
      </c>
      <c r="N160" s="36">
        <v>31</v>
      </c>
      <c r="O160" s="55">
        <f t="shared" si="20"/>
        <v>49.416934637121173</v>
      </c>
      <c r="P160" s="56">
        <f t="shared" si="21"/>
        <v>30.836167213563616</v>
      </c>
      <c r="Q160" s="126">
        <v>22.082237999999997</v>
      </c>
      <c r="R160" s="11">
        <f t="shared" si="22"/>
        <v>5.9187132922590004</v>
      </c>
      <c r="S160" s="35">
        <f t="shared" si="23"/>
        <v>8.4399864803463007</v>
      </c>
      <c r="AF160" s="34"/>
    </row>
    <row r="161" spans="7:32" ht="18.5" x14ac:dyDescent="0.45">
      <c r="G161" s="59">
        <v>2012</v>
      </c>
      <c r="H161" s="59">
        <v>6</v>
      </c>
      <c r="I161" s="46">
        <f t="shared" si="25"/>
        <v>7</v>
      </c>
      <c r="J161" s="46">
        <f t="shared" si="25"/>
        <v>158</v>
      </c>
      <c r="K161" s="125">
        <v>32.1</v>
      </c>
      <c r="L161" s="125">
        <v>23.5</v>
      </c>
      <c r="M161" s="54">
        <f t="shared" si="19"/>
        <v>27.8</v>
      </c>
      <c r="N161" s="36">
        <v>34</v>
      </c>
      <c r="O161" s="55">
        <f t="shared" si="20"/>
        <v>53.433736476827747</v>
      </c>
      <c r="P161" s="56">
        <f t="shared" si="21"/>
        <v>36.762410696057501</v>
      </c>
      <c r="Q161" s="126">
        <v>25.071755999999997</v>
      </c>
      <c r="R161" s="11">
        <f t="shared" si="22"/>
        <v>6.7052907116639986</v>
      </c>
      <c r="S161" s="35">
        <f t="shared" si="23"/>
        <v>9.6112771971166993</v>
      </c>
      <c r="AF161" s="34"/>
    </row>
    <row r="162" spans="7:32" ht="18.5" x14ac:dyDescent="0.45">
      <c r="G162" s="59">
        <v>2012</v>
      </c>
      <c r="H162" s="59">
        <v>6</v>
      </c>
      <c r="I162" s="46">
        <f t="shared" si="25"/>
        <v>8</v>
      </c>
      <c r="J162" s="46">
        <f t="shared" si="25"/>
        <v>159</v>
      </c>
      <c r="K162" s="125">
        <v>27.9</v>
      </c>
      <c r="L162" s="125">
        <v>19.3</v>
      </c>
      <c r="M162" s="54">
        <f t="shared" si="19"/>
        <v>23.6</v>
      </c>
      <c r="N162" s="36">
        <v>45.5</v>
      </c>
      <c r="O162" s="55">
        <f t="shared" si="20"/>
        <v>51.66688947909698</v>
      </c>
      <c r="P162" s="56">
        <f t="shared" si="21"/>
        <v>35.546819961618716</v>
      </c>
      <c r="Q162" s="126">
        <v>24.242729999999998</v>
      </c>
      <c r="R162" s="11">
        <f t="shared" si="22"/>
        <v>5.8864015140299992</v>
      </c>
      <c r="S162" s="35">
        <f t="shared" si="23"/>
        <v>7.5920235475649838</v>
      </c>
      <c r="AF162" s="34"/>
    </row>
    <row r="163" spans="7:32" ht="18.5" x14ac:dyDescent="0.45">
      <c r="G163" s="59">
        <v>2012</v>
      </c>
      <c r="H163" s="59">
        <v>6</v>
      </c>
      <c r="I163" s="46">
        <f t="shared" si="25"/>
        <v>9</v>
      </c>
      <c r="J163" s="46">
        <f t="shared" si="25"/>
        <v>160</v>
      </c>
      <c r="K163" s="125">
        <v>28.6</v>
      </c>
      <c r="L163" s="125">
        <v>17.899999999999999</v>
      </c>
      <c r="M163" s="54">
        <f t="shared" si="19"/>
        <v>23.25</v>
      </c>
      <c r="N163" s="36">
        <v>48.5</v>
      </c>
      <c r="O163" s="55">
        <f t="shared" si="20"/>
        <v>46.560118186729369</v>
      </c>
      <c r="P163" s="56">
        <f t="shared" si="21"/>
        <v>39.855461167840346</v>
      </c>
      <c r="Q163" s="126">
        <v>24.36834</v>
      </c>
      <c r="R163" s="11">
        <f t="shared" si="22"/>
        <v>5.8668788938049996</v>
      </c>
      <c r="S163" s="35">
        <f t="shared" si="23"/>
        <v>8.0732088376304247</v>
      </c>
      <c r="AF163" s="34"/>
    </row>
    <row r="164" spans="7:32" ht="18.5" x14ac:dyDescent="0.45">
      <c r="G164" s="59">
        <v>2012</v>
      </c>
      <c r="H164" s="59">
        <v>6</v>
      </c>
      <c r="I164" s="46">
        <f t="shared" si="25"/>
        <v>10</v>
      </c>
      <c r="J164" s="46">
        <f t="shared" si="25"/>
        <v>161</v>
      </c>
      <c r="K164" s="125">
        <v>36.4</v>
      </c>
      <c r="L164" s="125">
        <v>23.7</v>
      </c>
      <c r="M164" s="54">
        <f t="shared" si="19"/>
        <v>30.049999999999997</v>
      </c>
      <c r="N164" s="36">
        <v>42.5</v>
      </c>
      <c r="O164" s="55">
        <f t="shared" si="20"/>
        <v>42.450624842959961</v>
      </c>
      <c r="P164" s="56">
        <f t="shared" si="21"/>
        <v>43.129834840447323</v>
      </c>
      <c r="Q164" s="126">
        <v>24.205047</v>
      </c>
      <c r="R164" s="11">
        <f t="shared" si="22"/>
        <v>6.7929104413417489</v>
      </c>
      <c r="S164" s="35">
        <f t="shared" si="23"/>
        <v>10.35247067951625</v>
      </c>
      <c r="AF164" s="34"/>
    </row>
    <row r="165" spans="7:32" ht="18.5" x14ac:dyDescent="0.45">
      <c r="G165" s="59">
        <v>2012</v>
      </c>
      <c r="H165" s="59">
        <v>6</v>
      </c>
      <c r="I165" s="46">
        <f t="shared" si="25"/>
        <v>11</v>
      </c>
      <c r="J165" s="46">
        <f t="shared" si="25"/>
        <v>162</v>
      </c>
      <c r="K165" s="125">
        <v>36.4</v>
      </c>
      <c r="L165" s="125">
        <v>26.1</v>
      </c>
      <c r="M165" s="54">
        <f t="shared" si="19"/>
        <v>31.25</v>
      </c>
      <c r="N165" s="36">
        <v>42</v>
      </c>
      <c r="O165" s="55">
        <f t="shared" si="20"/>
        <v>47.626818584812625</v>
      </c>
      <c r="P165" s="56">
        <f t="shared" si="21"/>
        <v>39.244498513885596</v>
      </c>
      <c r="Q165" s="126">
        <v>24.456267</v>
      </c>
      <c r="R165" s="11">
        <f t="shared" si="22"/>
        <v>7.0355360920927499</v>
      </c>
      <c r="S165" s="35">
        <f t="shared" si="23"/>
        <v>9.6473761975458849</v>
      </c>
      <c r="AF165" s="34"/>
    </row>
    <row r="166" spans="7:32" ht="18.5" x14ac:dyDescent="0.45">
      <c r="G166" s="59">
        <v>2012</v>
      </c>
      <c r="H166" s="59">
        <v>6</v>
      </c>
      <c r="I166" s="46">
        <f t="shared" si="25"/>
        <v>12</v>
      </c>
      <c r="J166" s="46">
        <f t="shared" si="25"/>
        <v>163</v>
      </c>
      <c r="K166" s="125">
        <v>34</v>
      </c>
      <c r="L166" s="125">
        <v>26</v>
      </c>
      <c r="M166" s="54">
        <f t="shared" si="19"/>
        <v>30</v>
      </c>
      <c r="N166" s="36">
        <v>34</v>
      </c>
      <c r="O166" s="55">
        <f t="shared" si="20"/>
        <v>54.249396875929413</v>
      </c>
      <c r="P166" s="56">
        <f t="shared" si="21"/>
        <v>34.719614000594824</v>
      </c>
      <c r="Q166" s="126">
        <v>24.5504745</v>
      </c>
      <c r="R166" s="11">
        <f t="shared" si="22"/>
        <v>6.882651874651498</v>
      </c>
      <c r="S166" s="35">
        <f t="shared" si="23"/>
        <v>9.3461362786272186</v>
      </c>
      <c r="AF166" s="34"/>
    </row>
    <row r="167" spans="7:32" ht="18.5" x14ac:dyDescent="0.45">
      <c r="G167" s="59">
        <v>2012</v>
      </c>
      <c r="H167" s="59">
        <v>6</v>
      </c>
      <c r="I167" s="46">
        <f t="shared" si="25"/>
        <v>13</v>
      </c>
      <c r="J167" s="46">
        <f t="shared" si="25"/>
        <v>164</v>
      </c>
      <c r="K167" s="125">
        <v>34.5</v>
      </c>
      <c r="L167" s="125">
        <v>26.3</v>
      </c>
      <c r="M167" s="54">
        <f t="shared" si="19"/>
        <v>30.4</v>
      </c>
      <c r="N167" s="36">
        <v>30.5</v>
      </c>
      <c r="O167" s="55">
        <f t="shared" si="20"/>
        <v>51.733183804750233</v>
      </c>
      <c r="P167" s="56">
        <f t="shared" si="21"/>
        <v>33.936968575916147</v>
      </c>
      <c r="Q167" s="126">
        <v>23.702607</v>
      </c>
      <c r="R167" s="11">
        <f t="shared" si="22"/>
        <v>6.7005610806509992</v>
      </c>
      <c r="S167" s="35">
        <f t="shared" si="23"/>
        <v>9.5616345473314404</v>
      </c>
      <c r="AF167" s="34"/>
    </row>
    <row r="168" spans="7:32" ht="18.5" x14ac:dyDescent="0.45">
      <c r="G168" s="59">
        <v>2012</v>
      </c>
      <c r="H168" s="59">
        <v>6</v>
      </c>
      <c r="I168" s="46">
        <f t="shared" si="25"/>
        <v>14</v>
      </c>
      <c r="J168" s="46">
        <f t="shared" si="25"/>
        <v>165</v>
      </c>
      <c r="K168" s="125">
        <v>34.799999999999997</v>
      </c>
      <c r="L168" s="125">
        <v>22.9</v>
      </c>
      <c r="M168" s="54">
        <f t="shared" si="19"/>
        <v>28.849999999999998</v>
      </c>
      <c r="N168" s="36">
        <v>26.5</v>
      </c>
      <c r="O168" s="55">
        <f t="shared" si="20"/>
        <v>42.238523077216342</v>
      </c>
      <c r="P168" s="56">
        <f t="shared" si="21"/>
        <v>40.211073969509954</v>
      </c>
      <c r="Q168" s="126">
        <v>23.313215999999997</v>
      </c>
      <c r="R168" s="11">
        <f t="shared" si="22"/>
        <v>6.3785483523359989</v>
      </c>
      <c r="S168" s="35">
        <f t="shared" si="23"/>
        <v>11.523990143942077</v>
      </c>
      <c r="AF168" s="34"/>
    </row>
    <row r="169" spans="7:32" ht="18.5" x14ac:dyDescent="0.45">
      <c r="G169" s="59">
        <v>2012</v>
      </c>
      <c r="H169" s="59">
        <v>6</v>
      </c>
      <c r="I169" s="46">
        <f t="shared" si="25"/>
        <v>15</v>
      </c>
      <c r="J169" s="46">
        <f t="shared" si="25"/>
        <v>166</v>
      </c>
      <c r="K169" s="125">
        <v>36.5</v>
      </c>
      <c r="L169" s="125">
        <v>25.2</v>
      </c>
      <c r="M169" s="54">
        <f t="shared" si="19"/>
        <v>30.85</v>
      </c>
      <c r="N169" s="36">
        <v>25</v>
      </c>
      <c r="O169" s="55">
        <f t="shared" si="20"/>
        <v>45.423920686770558</v>
      </c>
      <c r="P169" s="56">
        <f t="shared" si="21"/>
        <v>41.063224300840588</v>
      </c>
      <c r="Q169" s="126">
        <v>24.431144999999997</v>
      </c>
      <c r="R169" s="11">
        <f t="shared" si="22"/>
        <v>6.9709935729262478</v>
      </c>
      <c r="S169" s="35">
        <f t="shared" si="23"/>
        <v>12.215643170931127</v>
      </c>
      <c r="AF169" s="34"/>
    </row>
    <row r="170" spans="7:32" ht="18.5" x14ac:dyDescent="0.45">
      <c r="G170" s="59">
        <v>2012</v>
      </c>
      <c r="H170" s="59">
        <v>6</v>
      </c>
      <c r="I170" s="46">
        <f t="shared" si="25"/>
        <v>16</v>
      </c>
      <c r="J170" s="46">
        <f t="shared" si="25"/>
        <v>167</v>
      </c>
      <c r="K170" s="125">
        <v>37.700000000000003</v>
      </c>
      <c r="L170" s="125">
        <v>29.6</v>
      </c>
      <c r="M170" s="54">
        <f t="shared" si="19"/>
        <v>33.650000000000006</v>
      </c>
      <c r="N170" s="36">
        <v>35</v>
      </c>
      <c r="O170" s="55">
        <f t="shared" si="20"/>
        <v>52.299803424343757</v>
      </c>
      <c r="P170" s="56">
        <f t="shared" si="21"/>
        <v>33.890272618974763</v>
      </c>
      <c r="Q170" s="126">
        <v>23.815655999999997</v>
      </c>
      <c r="R170" s="11">
        <f t="shared" si="22"/>
        <v>7.1864754145379983</v>
      </c>
      <c r="S170" s="35">
        <f t="shared" si="23"/>
        <v>9.3680511452388764</v>
      </c>
      <c r="AF170" s="34"/>
    </row>
    <row r="171" spans="7:32" ht="18.5" x14ac:dyDescent="0.45">
      <c r="G171" s="59">
        <v>2012</v>
      </c>
      <c r="H171" s="59">
        <v>6</v>
      </c>
      <c r="I171" s="46">
        <f t="shared" si="25"/>
        <v>17</v>
      </c>
      <c r="J171" s="46">
        <f t="shared" si="25"/>
        <v>168</v>
      </c>
      <c r="K171" s="125">
        <v>37.1</v>
      </c>
      <c r="L171" s="125">
        <v>26.1</v>
      </c>
      <c r="M171" s="54">
        <f t="shared" si="19"/>
        <v>31.6</v>
      </c>
      <c r="N171" s="36">
        <v>37</v>
      </c>
      <c r="O171" s="55">
        <f t="shared" si="20"/>
        <v>43.317060741322237</v>
      </c>
      <c r="P171" s="56">
        <f t="shared" si="21"/>
        <v>38.119013452363568</v>
      </c>
      <c r="Q171" s="126">
        <v>22.986629999999998</v>
      </c>
      <c r="R171" s="11">
        <f t="shared" si="22"/>
        <v>6.6599392965300002</v>
      </c>
      <c r="S171" s="35">
        <f t="shared" si="23"/>
        <v>10.022275337120275</v>
      </c>
      <c r="AF171" s="34"/>
    </row>
    <row r="172" spans="7:32" ht="18.5" x14ac:dyDescent="0.45">
      <c r="G172" s="59">
        <v>2012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25">
        <v>35.6</v>
      </c>
      <c r="L172" s="125">
        <v>23.4</v>
      </c>
      <c r="M172" s="54">
        <f t="shared" si="19"/>
        <v>29.5</v>
      </c>
      <c r="N172" s="36">
        <v>46</v>
      </c>
      <c r="O172" s="55">
        <f t="shared" si="20"/>
        <v>40.861866116754342</v>
      </c>
      <c r="P172" s="56">
        <f t="shared" si="21"/>
        <v>39.881181329952248</v>
      </c>
      <c r="Q172" s="126">
        <v>22.835897999999997</v>
      </c>
      <c r="R172" s="11">
        <f t="shared" si="22"/>
        <v>6.3350092257209978</v>
      </c>
      <c r="S172" s="35">
        <f t="shared" si="23"/>
        <v>9.1181886168277959</v>
      </c>
      <c r="AF172" s="34"/>
    </row>
    <row r="173" spans="7:32" ht="18.5" x14ac:dyDescent="0.45">
      <c r="G173" s="59">
        <v>2012</v>
      </c>
      <c r="H173" s="59">
        <v>6</v>
      </c>
      <c r="I173" s="46">
        <f t="shared" si="26"/>
        <v>19</v>
      </c>
      <c r="J173" s="46">
        <f t="shared" si="26"/>
        <v>170</v>
      </c>
      <c r="K173" s="125">
        <v>29.5</v>
      </c>
      <c r="L173" s="125">
        <v>18.3</v>
      </c>
      <c r="M173" s="54">
        <f t="shared" si="19"/>
        <v>23.9</v>
      </c>
      <c r="N173" s="36">
        <v>39</v>
      </c>
      <c r="O173" s="55">
        <f t="shared" si="20"/>
        <v>41.990229915172307</v>
      </c>
      <c r="P173" s="56">
        <f t="shared" si="21"/>
        <v>37.623246003994382</v>
      </c>
      <c r="Q173" s="126">
        <v>22.484189999999998</v>
      </c>
      <c r="R173" s="11">
        <f t="shared" si="22"/>
        <v>5.4989695903949993</v>
      </c>
      <c r="S173" s="35">
        <f t="shared" si="23"/>
        <v>8.7525048149581863</v>
      </c>
      <c r="AF173" s="34"/>
    </row>
    <row r="174" spans="7:32" ht="18.5" x14ac:dyDescent="0.45">
      <c r="G174" s="59">
        <v>2012</v>
      </c>
      <c r="H174" s="59">
        <v>6</v>
      </c>
      <c r="I174" s="46">
        <f t="shared" si="26"/>
        <v>20</v>
      </c>
      <c r="J174" s="46">
        <f t="shared" si="26"/>
        <v>171</v>
      </c>
      <c r="K174" s="125">
        <v>32</v>
      </c>
      <c r="L174" s="125">
        <v>19.2</v>
      </c>
      <c r="M174" s="54">
        <f t="shared" si="19"/>
        <v>25.6</v>
      </c>
      <c r="N174" s="36">
        <v>36.5</v>
      </c>
      <c r="O174" s="55">
        <f t="shared" si="20"/>
        <v>39.717126762756628</v>
      </c>
      <c r="P174" s="56">
        <f t="shared" si="21"/>
        <v>40.670337805062786</v>
      </c>
      <c r="Q174" s="126">
        <v>22.735409999999998</v>
      </c>
      <c r="R174" s="11">
        <f t="shared" si="22"/>
        <v>5.7870939968099986</v>
      </c>
      <c r="S174" s="35">
        <f t="shared" si="23"/>
        <v>9.9702302633890536</v>
      </c>
      <c r="AF174" s="34"/>
    </row>
    <row r="175" spans="7:32" ht="18.5" x14ac:dyDescent="0.45">
      <c r="G175" s="59">
        <v>2012</v>
      </c>
      <c r="H175" s="59">
        <v>6</v>
      </c>
      <c r="I175" s="46">
        <f t="shared" si="26"/>
        <v>21</v>
      </c>
      <c r="J175" s="46">
        <f t="shared" si="26"/>
        <v>172</v>
      </c>
      <c r="K175" s="125">
        <v>33.299999999999997</v>
      </c>
      <c r="L175" s="125">
        <v>24.2</v>
      </c>
      <c r="M175" s="54">
        <f t="shared" si="19"/>
        <v>28.75</v>
      </c>
      <c r="N175" s="36">
        <v>37.5</v>
      </c>
      <c r="O175" s="55">
        <f t="shared" si="20"/>
        <v>46.636026683901143</v>
      </c>
      <c r="P175" s="56">
        <f t="shared" si="21"/>
        <v>33.951027425880028</v>
      </c>
      <c r="Q175" s="126">
        <v>22.509312000000001</v>
      </c>
      <c r="R175" s="11">
        <f t="shared" si="22"/>
        <v>6.1453966976640002</v>
      </c>
      <c r="S175" s="35">
        <f t="shared" si="23"/>
        <v>8.6531564724850121</v>
      </c>
      <c r="AF175" s="34"/>
    </row>
    <row r="176" spans="7:32" ht="18.5" x14ac:dyDescent="0.45">
      <c r="G176" s="59">
        <v>2012</v>
      </c>
      <c r="H176" s="59">
        <v>6</v>
      </c>
      <c r="I176" s="46">
        <f t="shared" si="26"/>
        <v>22</v>
      </c>
      <c r="J176" s="46">
        <f t="shared" si="26"/>
        <v>173</v>
      </c>
      <c r="K176" s="125">
        <v>35.1</v>
      </c>
      <c r="L176" s="125">
        <v>25.4</v>
      </c>
      <c r="M176" s="54">
        <f t="shared" si="19"/>
        <v>30.25</v>
      </c>
      <c r="N176" s="36">
        <v>33.5</v>
      </c>
      <c r="O176" s="55">
        <f t="shared" si="20"/>
        <v>45.4731352874268</v>
      </c>
      <c r="P176" s="56">
        <f t="shared" si="21"/>
        <v>35.287152983043207</v>
      </c>
      <c r="Q176" s="126">
        <v>22.660043999999999</v>
      </c>
      <c r="R176" s="11">
        <f t="shared" si="22"/>
        <v>6.3859006447829998</v>
      </c>
      <c r="S176" s="35">
        <f t="shared" si="23"/>
        <v>9.5717814700928745</v>
      </c>
      <c r="AF176" s="34"/>
    </row>
    <row r="177" spans="7:32" ht="18.5" x14ac:dyDescent="0.45">
      <c r="G177" s="59">
        <v>2012</v>
      </c>
      <c r="H177" s="59">
        <v>6</v>
      </c>
      <c r="I177" s="46">
        <f t="shared" si="26"/>
        <v>23</v>
      </c>
      <c r="J177" s="46">
        <f t="shared" si="26"/>
        <v>174</v>
      </c>
      <c r="K177" s="125">
        <v>35.1</v>
      </c>
      <c r="L177" s="125">
        <v>25.2</v>
      </c>
      <c r="M177" s="54">
        <f t="shared" si="19"/>
        <v>30.15</v>
      </c>
      <c r="N177" s="36">
        <v>31.5</v>
      </c>
      <c r="O177" s="55">
        <f t="shared" si="20"/>
        <v>43.464509838502472</v>
      </c>
      <c r="P177" s="56">
        <f t="shared" si="21"/>
        <v>34.423891792093961</v>
      </c>
      <c r="Q177" s="126">
        <v>21.881262</v>
      </c>
      <c r="R177" s="11">
        <f t="shared" si="22"/>
        <v>6.1535961981584997</v>
      </c>
      <c r="S177" s="35">
        <f t="shared" si="23"/>
        <v>9.5564064017340122</v>
      </c>
      <c r="AF177" s="34"/>
    </row>
    <row r="178" spans="7:32" ht="18.5" x14ac:dyDescent="0.45">
      <c r="G178" s="59">
        <v>2012</v>
      </c>
      <c r="H178" s="59">
        <v>6</v>
      </c>
      <c r="I178" s="46">
        <f t="shared" si="26"/>
        <v>24</v>
      </c>
      <c r="J178" s="46">
        <f t="shared" si="26"/>
        <v>175</v>
      </c>
      <c r="K178" s="125">
        <v>32.1</v>
      </c>
      <c r="L178" s="125">
        <v>24</v>
      </c>
      <c r="M178" s="54">
        <f t="shared" si="19"/>
        <v>28.05</v>
      </c>
      <c r="N178" s="36">
        <v>34</v>
      </c>
      <c r="O178" s="55">
        <f t="shared" si="20"/>
        <v>49.52758283143946</v>
      </c>
      <c r="P178" s="56">
        <f t="shared" si="21"/>
        <v>32.09387367477278</v>
      </c>
      <c r="Q178" s="126">
        <v>22.553275499999998</v>
      </c>
      <c r="R178" s="11">
        <f t="shared" si="22"/>
        <v>6.064806953023874</v>
      </c>
      <c r="S178" s="35">
        <f t="shared" si="23"/>
        <v>8.4828754353253242</v>
      </c>
      <c r="AF178" s="34"/>
    </row>
    <row r="179" spans="7:32" ht="18.5" x14ac:dyDescent="0.45">
      <c r="G179" s="59">
        <v>2012</v>
      </c>
      <c r="H179" s="59">
        <v>6</v>
      </c>
      <c r="I179" s="46">
        <f t="shared" si="26"/>
        <v>25</v>
      </c>
      <c r="J179" s="46">
        <f t="shared" si="26"/>
        <v>176</v>
      </c>
      <c r="K179" s="125">
        <v>31.6</v>
      </c>
      <c r="L179" s="125">
        <v>23.7</v>
      </c>
      <c r="M179" s="54">
        <f t="shared" si="19"/>
        <v>27.65</v>
      </c>
      <c r="N179" s="36">
        <v>41</v>
      </c>
      <c r="O179" s="55">
        <f t="shared" si="20"/>
        <v>51.393537312584343</v>
      </c>
      <c r="P179" s="56">
        <f t="shared" si="21"/>
        <v>32.480715581553319</v>
      </c>
      <c r="Q179" s="126">
        <v>23.11224</v>
      </c>
      <c r="R179" s="11">
        <f t="shared" si="22"/>
        <v>6.16089692142</v>
      </c>
      <c r="S179" s="35">
        <f t="shared" si="23"/>
        <v>7.8410678948167662</v>
      </c>
      <c r="AF179" s="34"/>
    </row>
    <row r="180" spans="7:32" ht="18.5" x14ac:dyDescent="0.45">
      <c r="G180" s="59">
        <v>2012</v>
      </c>
      <c r="H180" s="59">
        <v>6</v>
      </c>
      <c r="I180" s="46">
        <f t="shared" si="26"/>
        <v>26</v>
      </c>
      <c r="J180" s="46">
        <f t="shared" si="26"/>
        <v>177</v>
      </c>
      <c r="K180" s="125">
        <v>32.799999999999997</v>
      </c>
      <c r="L180" s="125">
        <v>24.4</v>
      </c>
      <c r="M180" s="54">
        <f t="shared" si="19"/>
        <v>28.599999999999998</v>
      </c>
      <c r="N180" s="36">
        <v>34.5</v>
      </c>
      <c r="O180" s="55">
        <f t="shared" si="20"/>
        <v>49.19040906085359</v>
      </c>
      <c r="P180" s="56">
        <f t="shared" si="21"/>
        <v>33.055954888893609</v>
      </c>
      <c r="Q180" s="126">
        <v>22.810775999999997</v>
      </c>
      <c r="R180" s="11">
        <f t="shared" si="22"/>
        <v>6.2076333375359978</v>
      </c>
      <c r="S180" s="35">
        <f t="shared" si="23"/>
        <v>8.7294053348104796</v>
      </c>
      <c r="AF180" s="34"/>
    </row>
    <row r="181" spans="7:32" ht="18.5" x14ac:dyDescent="0.45">
      <c r="G181" s="59">
        <v>2012</v>
      </c>
      <c r="H181" s="59">
        <v>6</v>
      </c>
      <c r="I181" s="46">
        <f t="shared" si="26"/>
        <v>27</v>
      </c>
      <c r="J181" s="46">
        <f t="shared" si="26"/>
        <v>178</v>
      </c>
      <c r="K181" s="125">
        <v>33.299999999999997</v>
      </c>
      <c r="L181" s="125">
        <v>0.6</v>
      </c>
      <c r="M181" s="54">
        <f t="shared" si="19"/>
        <v>16.95</v>
      </c>
      <c r="N181" s="36">
        <v>39</v>
      </c>
      <c r="O181" s="55">
        <f t="shared" si="20"/>
        <v>24.629341205718045</v>
      </c>
      <c r="P181" s="56">
        <f t="shared" si="21"/>
        <v>64.430356594158397</v>
      </c>
      <c r="Q181" s="126">
        <v>22.534434000000001</v>
      </c>
      <c r="R181" s="11">
        <f t="shared" si="22"/>
        <v>4.5927148254975005</v>
      </c>
      <c r="S181" s="35">
        <f t="shared" si="23"/>
        <v>12.659078163042444</v>
      </c>
      <c r="AF181" s="34"/>
    </row>
    <row r="182" spans="7:32" ht="18.5" x14ac:dyDescent="0.45">
      <c r="G182" s="59">
        <v>2012</v>
      </c>
      <c r="H182" s="59">
        <v>6</v>
      </c>
      <c r="I182" s="46">
        <f t="shared" si="26"/>
        <v>28</v>
      </c>
      <c r="J182" s="46">
        <f t="shared" si="26"/>
        <v>179</v>
      </c>
      <c r="K182" s="125">
        <v>34.6</v>
      </c>
      <c r="L182" s="125">
        <v>24.4</v>
      </c>
      <c r="M182" s="54">
        <f t="shared" si="19"/>
        <v>29.5</v>
      </c>
      <c r="N182" s="36">
        <v>34.5</v>
      </c>
      <c r="O182" s="55">
        <f t="shared" si="20"/>
        <v>44.688731363571186</v>
      </c>
      <c r="P182" s="56">
        <f t="shared" si="21"/>
        <v>36.466004792674099</v>
      </c>
      <c r="Q182" s="126">
        <v>22.835897999999997</v>
      </c>
      <c r="R182" s="11">
        <f t="shared" si="22"/>
        <v>6.3350092257209978</v>
      </c>
      <c r="S182" s="35">
        <f t="shared" si="23"/>
        <v>9.6779594726741252</v>
      </c>
      <c r="AF182" s="34"/>
    </row>
    <row r="183" spans="7:32" ht="18.5" x14ac:dyDescent="0.45">
      <c r="G183" s="59">
        <v>2012</v>
      </c>
      <c r="H183" s="59">
        <v>6</v>
      </c>
      <c r="I183" s="46">
        <f t="shared" si="26"/>
        <v>29</v>
      </c>
      <c r="J183" s="46">
        <f t="shared" si="26"/>
        <v>180</v>
      </c>
      <c r="K183" s="125">
        <v>34.1</v>
      </c>
      <c r="L183" s="125">
        <v>23.2</v>
      </c>
      <c r="M183" s="54">
        <f t="shared" si="19"/>
        <v>28.65</v>
      </c>
      <c r="N183" s="36">
        <v>25.5</v>
      </c>
      <c r="O183" s="55">
        <f t="shared" si="20"/>
        <v>38.997326272806859</v>
      </c>
      <c r="P183" s="56">
        <f t="shared" si="21"/>
        <v>34.005668509887592</v>
      </c>
      <c r="Q183" s="126">
        <v>20.60004</v>
      </c>
      <c r="R183" s="11">
        <f t="shared" si="22"/>
        <v>5.6120534471700001</v>
      </c>
      <c r="S183" s="35">
        <f t="shared" si="23"/>
        <v>9.9149591712546385</v>
      </c>
      <c r="AF183" s="34"/>
    </row>
    <row r="184" spans="7:32" ht="18.5" x14ac:dyDescent="0.45">
      <c r="G184" s="59">
        <v>2012</v>
      </c>
      <c r="H184" s="60">
        <v>6</v>
      </c>
      <c r="I184" s="60">
        <f t="shared" si="26"/>
        <v>30</v>
      </c>
      <c r="J184" s="46">
        <f t="shared" si="26"/>
        <v>181</v>
      </c>
      <c r="K184" s="125">
        <v>31.1</v>
      </c>
      <c r="L184" s="125">
        <v>19.600000000000001</v>
      </c>
      <c r="M184" s="54">
        <f t="shared" si="19"/>
        <v>25.35</v>
      </c>
      <c r="N184" s="36">
        <v>30</v>
      </c>
      <c r="O184" s="55">
        <f t="shared" si="20"/>
        <v>39.309090779028786</v>
      </c>
      <c r="P184" s="56">
        <f t="shared" si="21"/>
        <v>36.164363516706487</v>
      </c>
      <c r="Q184" s="126">
        <v>21.328577999999997</v>
      </c>
      <c r="R184" s="49">
        <f t="shared" si="22"/>
        <v>5.3977245452054987</v>
      </c>
      <c r="S184" s="48">
        <f t="shared" si="23"/>
        <v>9.5790307709836835</v>
      </c>
      <c r="AF184" s="34"/>
    </row>
    <row r="185" spans="7:32" ht="18.5" x14ac:dyDescent="0.45">
      <c r="G185" s="59">
        <v>2012</v>
      </c>
      <c r="H185" s="59">
        <v>7</v>
      </c>
      <c r="I185" s="46">
        <v>1</v>
      </c>
      <c r="J185" s="46">
        <f t="shared" si="26"/>
        <v>182</v>
      </c>
      <c r="K185" s="125">
        <v>30.8</v>
      </c>
      <c r="L185" s="125">
        <v>19.5</v>
      </c>
      <c r="M185" s="54">
        <f t="shared" si="19"/>
        <v>25.15</v>
      </c>
      <c r="N185" s="36">
        <v>33</v>
      </c>
      <c r="O185" s="55">
        <f t="shared" si="20"/>
        <v>39.25841165782073</v>
      </c>
      <c r="P185" s="56">
        <f t="shared" si="21"/>
        <v>35.489604138669939</v>
      </c>
      <c r="Q185" s="126">
        <v>21.115040999999998</v>
      </c>
      <c r="R185" s="11">
        <f t="shared" si="22"/>
        <v>5.318915779221749</v>
      </c>
      <c r="S185" s="35">
        <f t="shared" si="23"/>
        <v>9.0695877527276956</v>
      </c>
      <c r="AF185" s="34"/>
    </row>
    <row r="186" spans="7:32" ht="18.5" x14ac:dyDescent="0.45">
      <c r="G186" s="59">
        <v>2012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25">
        <v>28.7</v>
      </c>
      <c r="L186" s="125">
        <v>18.399999999999999</v>
      </c>
      <c r="M186" s="54">
        <f t="shared" si="19"/>
        <v>23.549999999999997</v>
      </c>
      <c r="N186" s="36">
        <v>38</v>
      </c>
      <c r="O186" s="55">
        <f t="shared" si="20"/>
        <v>39.945862737030815</v>
      </c>
      <c r="P186" s="56">
        <f t="shared" si="21"/>
        <v>32.915390895313394</v>
      </c>
      <c r="Q186" s="126">
        <v>20.512112999999999</v>
      </c>
      <c r="R186" s="11">
        <f t="shared" si="22"/>
        <v>4.9745514925057481</v>
      </c>
      <c r="S186" s="35">
        <f t="shared" si="23"/>
        <v>7.7656706358944989</v>
      </c>
      <c r="AF186" s="34"/>
    </row>
    <row r="187" spans="7:32" ht="18.5" x14ac:dyDescent="0.45">
      <c r="G187" s="59">
        <v>2012</v>
      </c>
      <c r="H187" s="59">
        <v>7</v>
      </c>
      <c r="I187" s="46">
        <f t="shared" si="27"/>
        <v>3</v>
      </c>
      <c r="J187" s="46">
        <f t="shared" si="26"/>
        <v>184</v>
      </c>
      <c r="K187" s="125">
        <v>29.1</v>
      </c>
      <c r="L187" s="125">
        <v>17</v>
      </c>
      <c r="M187" s="54">
        <f t="shared" si="19"/>
        <v>23.05</v>
      </c>
      <c r="N187" s="36">
        <v>38.5</v>
      </c>
      <c r="O187" s="55">
        <f t="shared" si="20"/>
        <v>32.702423113582043</v>
      </c>
      <c r="P187" s="56">
        <f t="shared" si="21"/>
        <v>31.65594557394742</v>
      </c>
      <c r="Q187" s="126">
        <v>18.200889</v>
      </c>
      <c r="R187" s="11">
        <f t="shared" si="22"/>
        <v>4.3606645412872505</v>
      </c>
      <c r="S187" s="35">
        <f t="shared" si="23"/>
        <v>7.3783479666000638</v>
      </c>
      <c r="AF187" s="34"/>
    </row>
    <row r="188" spans="7:32" ht="18.5" x14ac:dyDescent="0.45">
      <c r="G188" s="59">
        <v>2012</v>
      </c>
      <c r="H188" s="59">
        <v>7</v>
      </c>
      <c r="I188" s="46">
        <f t="shared" si="27"/>
        <v>4</v>
      </c>
      <c r="J188" s="46">
        <f t="shared" si="27"/>
        <v>185</v>
      </c>
      <c r="K188" s="125">
        <v>31.1</v>
      </c>
      <c r="L188" s="125">
        <v>21.2</v>
      </c>
      <c r="M188" s="54">
        <f t="shared" si="19"/>
        <v>26.15</v>
      </c>
      <c r="N188" s="36">
        <v>26.5</v>
      </c>
      <c r="O188" s="55">
        <f t="shared" si="20"/>
        <v>43.065295052385331</v>
      </c>
      <c r="P188" s="56">
        <f t="shared" si="21"/>
        <v>34.107713681489187</v>
      </c>
      <c r="Q188" s="126">
        <v>21.680285999999995</v>
      </c>
      <c r="R188" s="11">
        <f t="shared" si="22"/>
        <v>5.5884568612904983</v>
      </c>
      <c r="S188" s="35">
        <f t="shared" si="23"/>
        <v>9.5248524968462984</v>
      </c>
      <c r="AF188" s="34"/>
    </row>
    <row r="189" spans="7:32" ht="18.5" x14ac:dyDescent="0.45">
      <c r="G189" s="59">
        <v>2012</v>
      </c>
      <c r="H189" s="59">
        <v>7</v>
      </c>
      <c r="I189" s="46">
        <f t="shared" si="27"/>
        <v>5</v>
      </c>
      <c r="J189" s="46">
        <f t="shared" si="27"/>
        <v>186</v>
      </c>
      <c r="K189" s="125">
        <v>28.2</v>
      </c>
      <c r="L189" s="125">
        <v>20.399999999999999</v>
      </c>
      <c r="M189" s="54">
        <f t="shared" si="19"/>
        <v>24.299999999999997</v>
      </c>
      <c r="N189" s="36">
        <v>22</v>
      </c>
      <c r="O189" s="55">
        <f t="shared" si="20"/>
        <v>51.272177917013096</v>
      </c>
      <c r="P189" s="56">
        <f t="shared" si="21"/>
        <v>31.993839020216178</v>
      </c>
      <c r="Q189" s="126">
        <v>22.911263999999999</v>
      </c>
      <c r="R189" s="11">
        <f t="shared" si="22"/>
        <v>5.6571691174559984</v>
      </c>
      <c r="S189" s="35">
        <f t="shared" si="23"/>
        <v>9.1464372283715978</v>
      </c>
      <c r="AF189" s="34"/>
    </row>
    <row r="190" spans="7:32" ht="18.5" x14ac:dyDescent="0.45">
      <c r="G190" s="59">
        <v>2012</v>
      </c>
      <c r="H190" s="59">
        <v>7</v>
      </c>
      <c r="I190" s="46">
        <f t="shared" si="27"/>
        <v>6</v>
      </c>
      <c r="J190" s="46">
        <f t="shared" si="27"/>
        <v>187</v>
      </c>
      <c r="K190" s="125">
        <v>30.7</v>
      </c>
      <c r="L190" s="125">
        <v>20.100000000000001</v>
      </c>
      <c r="M190" s="54">
        <f t="shared" si="19"/>
        <v>25.4</v>
      </c>
      <c r="N190" s="36">
        <v>44</v>
      </c>
      <c r="O190" s="55">
        <f t="shared" si="20"/>
        <v>42.655902321103689</v>
      </c>
      <c r="P190" s="56">
        <f t="shared" si="21"/>
        <v>36.172205168295925</v>
      </c>
      <c r="Q190" s="126">
        <v>22.220409</v>
      </c>
      <c r="R190" s="11">
        <f t="shared" si="22"/>
        <v>5.6299405875120003</v>
      </c>
      <c r="S190" s="35">
        <f t="shared" si="23"/>
        <v>8.0965423853013849</v>
      </c>
      <c r="AF190" s="34"/>
    </row>
    <row r="191" spans="7:32" ht="18.5" x14ac:dyDescent="0.45">
      <c r="G191" s="59">
        <v>2012</v>
      </c>
      <c r="H191" s="59">
        <v>7</v>
      </c>
      <c r="I191" s="46">
        <f t="shared" si="27"/>
        <v>7</v>
      </c>
      <c r="J191" s="46">
        <f t="shared" si="27"/>
        <v>188</v>
      </c>
      <c r="K191" s="125">
        <v>32.700000000000003</v>
      </c>
      <c r="L191" s="125">
        <v>21.1</v>
      </c>
      <c r="M191" s="54">
        <f t="shared" si="19"/>
        <v>26.900000000000002</v>
      </c>
      <c r="N191" s="36">
        <v>37.5</v>
      </c>
      <c r="O191" s="55">
        <f t="shared" si="20"/>
        <v>38.44778143680233</v>
      </c>
      <c r="P191" s="56">
        <f t="shared" si="21"/>
        <v>35.679541173352568</v>
      </c>
      <c r="Q191" s="126">
        <v>20.951747999999998</v>
      </c>
      <c r="R191" s="11">
        <f t="shared" si="22"/>
        <v>5.492825490293999</v>
      </c>
      <c r="S191" s="35">
        <f t="shared" si="23"/>
        <v>8.8592624675003169</v>
      </c>
      <c r="AF191" s="34"/>
    </row>
    <row r="192" spans="7:32" ht="18.5" x14ac:dyDescent="0.45">
      <c r="G192" s="59">
        <v>2012</v>
      </c>
      <c r="H192" s="59">
        <v>7</v>
      </c>
      <c r="I192" s="46">
        <f t="shared" si="27"/>
        <v>8</v>
      </c>
      <c r="J192" s="46">
        <f t="shared" si="27"/>
        <v>189</v>
      </c>
      <c r="K192" s="125">
        <v>34.799999999999997</v>
      </c>
      <c r="L192" s="125">
        <v>23.3</v>
      </c>
      <c r="M192" s="54">
        <f t="shared" si="19"/>
        <v>29.049999999999997</v>
      </c>
      <c r="N192" s="36">
        <v>30</v>
      </c>
      <c r="O192" s="55">
        <f t="shared" si="20"/>
        <v>43.846535886619883</v>
      </c>
      <c r="P192" s="56">
        <f t="shared" si="21"/>
        <v>40.338813015690278</v>
      </c>
      <c r="Q192" s="126">
        <v>23.790534000000001</v>
      </c>
      <c r="R192" s="11">
        <f t="shared" si="22"/>
        <v>6.5370499274835003</v>
      </c>
      <c r="S192" s="35">
        <f t="shared" si="23"/>
        <v>11.152372565316002</v>
      </c>
      <c r="AF192" s="34"/>
    </row>
    <row r="193" spans="7:32" ht="18.5" x14ac:dyDescent="0.45">
      <c r="G193" s="59">
        <v>2012</v>
      </c>
      <c r="H193" s="59">
        <v>7</v>
      </c>
      <c r="I193" s="46">
        <f t="shared" si="27"/>
        <v>9</v>
      </c>
      <c r="J193" s="46">
        <f t="shared" si="27"/>
        <v>190</v>
      </c>
      <c r="K193" s="125">
        <v>34.200000000000003</v>
      </c>
      <c r="L193" s="125">
        <v>23.5</v>
      </c>
      <c r="M193" s="54">
        <f t="shared" si="19"/>
        <v>28.85</v>
      </c>
      <c r="N193" s="36">
        <v>21.5</v>
      </c>
      <c r="O193" s="55">
        <f t="shared" si="20"/>
        <v>43.99211166818295</v>
      </c>
      <c r="P193" s="56">
        <f t="shared" si="21"/>
        <v>37.657247587964612</v>
      </c>
      <c r="Q193" s="126">
        <v>23.024312999999999</v>
      </c>
      <c r="R193" s="11">
        <f t="shared" si="22"/>
        <v>6.299503841504249</v>
      </c>
      <c r="S193" s="35">
        <f t="shared" si="23"/>
        <v>11.407307905877733</v>
      </c>
      <c r="AF193" s="34"/>
    </row>
    <row r="194" spans="7:32" ht="18.5" x14ac:dyDescent="0.45">
      <c r="G194" s="59">
        <v>2012</v>
      </c>
      <c r="H194" s="59">
        <v>7</v>
      </c>
      <c r="I194" s="46">
        <f t="shared" si="27"/>
        <v>10</v>
      </c>
      <c r="J194" s="46">
        <f t="shared" si="27"/>
        <v>191</v>
      </c>
      <c r="K194" s="125">
        <v>33.200000000000003</v>
      </c>
      <c r="L194" s="125">
        <v>24.7</v>
      </c>
      <c r="M194" s="54">
        <f t="shared" si="19"/>
        <v>28.950000000000003</v>
      </c>
      <c r="N194" s="36">
        <v>28.5</v>
      </c>
      <c r="O194" s="55">
        <f t="shared" si="20"/>
        <v>49.061762154631836</v>
      </c>
      <c r="P194" s="56">
        <f t="shared" si="21"/>
        <v>33.361998265149658</v>
      </c>
      <c r="Q194" s="126">
        <v>22.886142</v>
      </c>
      <c r="R194" s="11">
        <f t="shared" si="22"/>
        <v>6.2751226673025</v>
      </c>
      <c r="S194" s="35">
        <f t="shared" si="23"/>
        <v>9.462701835331897</v>
      </c>
      <c r="AF194" s="34"/>
    </row>
    <row r="195" spans="7:32" ht="18.5" x14ac:dyDescent="0.45">
      <c r="G195" s="59">
        <v>2012</v>
      </c>
      <c r="H195" s="59">
        <v>7</v>
      </c>
      <c r="I195" s="46">
        <f t="shared" si="27"/>
        <v>11</v>
      </c>
      <c r="J195" s="46">
        <f t="shared" si="27"/>
        <v>192</v>
      </c>
      <c r="K195" s="125">
        <v>32.299999999999997</v>
      </c>
      <c r="L195" s="125">
        <v>22.5</v>
      </c>
      <c r="M195" s="54">
        <f t="shared" si="19"/>
        <v>27.4</v>
      </c>
      <c r="N195" s="36">
        <v>34.5</v>
      </c>
      <c r="O195" s="55">
        <f t="shared" si="20"/>
        <v>45.340846211247992</v>
      </c>
      <c r="P195" s="56">
        <f t="shared" si="21"/>
        <v>35.54722342961842</v>
      </c>
      <c r="Q195" s="126">
        <v>22.710287999999998</v>
      </c>
      <c r="R195" s="11">
        <f t="shared" si="22"/>
        <v>6.0204519282240003</v>
      </c>
      <c r="S195" s="35">
        <f t="shared" si="23"/>
        <v>9.2094151724581508</v>
      </c>
      <c r="AF195" s="34"/>
    </row>
    <row r="196" spans="7:32" ht="18.5" x14ac:dyDescent="0.45">
      <c r="G196" s="59">
        <v>2012</v>
      </c>
      <c r="H196" s="59">
        <v>7</v>
      </c>
      <c r="I196" s="46">
        <f t="shared" si="27"/>
        <v>12</v>
      </c>
      <c r="J196" s="46">
        <f t="shared" si="27"/>
        <v>193</v>
      </c>
      <c r="K196" s="125">
        <v>34.200000000000003</v>
      </c>
      <c r="L196" s="125">
        <v>24</v>
      </c>
      <c r="M196" s="54">
        <f t="shared" si="19"/>
        <v>29.1</v>
      </c>
      <c r="N196" s="36">
        <v>22.5</v>
      </c>
      <c r="O196" s="55">
        <f t="shared" si="20"/>
        <v>47.736807650195409</v>
      </c>
      <c r="P196" s="56">
        <f t="shared" si="21"/>
        <v>38.95323504255947</v>
      </c>
      <c r="Q196" s="126">
        <v>24.393462</v>
      </c>
      <c r="R196" s="11">
        <f t="shared" si="22"/>
        <v>6.7098730021469999</v>
      </c>
      <c r="S196" s="35">
        <f t="shared" si="23"/>
        <v>11.694031348751404</v>
      </c>
      <c r="AF196" s="34"/>
    </row>
    <row r="197" spans="7:32" ht="18.5" x14ac:dyDescent="0.45">
      <c r="G197" s="59">
        <v>2012</v>
      </c>
      <c r="H197" s="59">
        <v>7</v>
      </c>
      <c r="I197" s="46">
        <f t="shared" si="27"/>
        <v>13</v>
      </c>
      <c r="J197" s="46">
        <f t="shared" si="27"/>
        <v>194</v>
      </c>
      <c r="K197" s="125">
        <v>36.299999999999997</v>
      </c>
      <c r="L197" s="125">
        <v>26.7</v>
      </c>
      <c r="M197" s="54">
        <f t="shared" ref="M197:M260" si="28">(K197+L197)/2</f>
        <v>31.5</v>
      </c>
      <c r="N197" s="36">
        <v>19</v>
      </c>
      <c r="O197" s="55">
        <f t="shared" ref="O197:O260" si="29">((Q197)/(0.16*(K197-(L197))^0.5))</f>
        <v>46.874898985242723</v>
      </c>
      <c r="P197" s="56">
        <f t="shared" ref="P197:P260" si="30">0.16*((K197-L197)^1/2)*O197</f>
        <v>35.999922420666401</v>
      </c>
      <c r="Q197" s="126">
        <v>23.237849999999998</v>
      </c>
      <c r="R197" s="11">
        <f t="shared" ref="R197:R260" si="31">0.0023*0.408*O197*(K197-L197)^0.5*(M197+17.8)</f>
        <v>6.7190965193249994</v>
      </c>
      <c r="S197" s="35">
        <f t="shared" ref="S197:S260" si="32">0.31*(IF(N197&gt;50,1,(1+(50-N197)/70)))*(P197+2.09)*((M197/(M197+15)))</f>
        <v>11.541246493461918</v>
      </c>
      <c r="AF197" s="34"/>
    </row>
    <row r="198" spans="7:32" ht="18.5" x14ac:dyDescent="0.45">
      <c r="G198" s="59">
        <v>2012</v>
      </c>
      <c r="H198" s="59">
        <v>7</v>
      </c>
      <c r="I198" s="46">
        <f t="shared" si="27"/>
        <v>14</v>
      </c>
      <c r="J198" s="46">
        <f t="shared" si="27"/>
        <v>195</v>
      </c>
      <c r="K198" s="125">
        <v>37.799999999999997</v>
      </c>
      <c r="L198" s="125">
        <v>27</v>
      </c>
      <c r="M198" s="54">
        <f t="shared" si="28"/>
        <v>32.4</v>
      </c>
      <c r="N198" s="36">
        <v>22.5</v>
      </c>
      <c r="O198" s="55">
        <f t="shared" si="29"/>
        <v>43.071310103523508</v>
      </c>
      <c r="P198" s="56">
        <f t="shared" si="30"/>
        <v>37.213611929444298</v>
      </c>
      <c r="Q198" s="126">
        <v>22.647482999999998</v>
      </c>
      <c r="R198" s="11">
        <f t="shared" si="31"/>
        <v>6.6679398873089992</v>
      </c>
      <c r="S198" s="35">
        <f t="shared" si="32"/>
        <v>11.600251394329566</v>
      </c>
      <c r="AF198" s="34"/>
    </row>
    <row r="199" spans="7:32" ht="18.5" x14ac:dyDescent="0.45">
      <c r="G199" s="59">
        <v>2012</v>
      </c>
      <c r="H199" s="59">
        <v>7</v>
      </c>
      <c r="I199" s="46">
        <f t="shared" si="27"/>
        <v>15</v>
      </c>
      <c r="J199" s="46">
        <f t="shared" si="27"/>
        <v>196</v>
      </c>
      <c r="K199" s="125">
        <v>37.5</v>
      </c>
      <c r="L199" s="125">
        <v>29.6</v>
      </c>
      <c r="M199" s="54">
        <f t="shared" si="28"/>
        <v>33.549999999999997</v>
      </c>
      <c r="N199" s="36">
        <v>21.5</v>
      </c>
      <c r="O199" s="55">
        <f t="shared" si="29"/>
        <v>50.388011582555528</v>
      </c>
      <c r="P199" s="56">
        <f t="shared" si="30"/>
        <v>31.845223320175087</v>
      </c>
      <c r="Q199" s="126">
        <v>22.660043999999999</v>
      </c>
      <c r="R199" s="11">
        <f t="shared" si="31"/>
        <v>6.8244744663809973</v>
      </c>
      <c r="S199" s="35">
        <f t="shared" si="32"/>
        <v>10.229487738395136</v>
      </c>
      <c r="AF199" s="34"/>
    </row>
    <row r="200" spans="7:32" ht="18.5" x14ac:dyDescent="0.45">
      <c r="G200" s="59">
        <v>2012</v>
      </c>
      <c r="H200" s="59">
        <v>7</v>
      </c>
      <c r="I200" s="46">
        <f t="shared" si="27"/>
        <v>16</v>
      </c>
      <c r="J200" s="46">
        <f t="shared" si="27"/>
        <v>197</v>
      </c>
      <c r="K200" s="125">
        <v>37</v>
      </c>
      <c r="L200" s="125">
        <v>26.5</v>
      </c>
      <c r="M200" s="54">
        <f t="shared" si="28"/>
        <v>31.75</v>
      </c>
      <c r="N200" s="36">
        <v>17.5</v>
      </c>
      <c r="O200" s="55">
        <f t="shared" si="29"/>
        <v>44.191059838323469</v>
      </c>
      <c r="P200" s="56">
        <f t="shared" si="30"/>
        <v>37.120490264191709</v>
      </c>
      <c r="Q200" s="126">
        <v>22.911263999999999</v>
      </c>
      <c r="R200" s="11">
        <f t="shared" si="31"/>
        <v>6.6582596144879984</v>
      </c>
      <c r="S200" s="35">
        <f t="shared" si="32"/>
        <v>12.087929157706329</v>
      </c>
      <c r="AF200" s="34"/>
    </row>
    <row r="201" spans="7:32" ht="18.5" x14ac:dyDescent="0.45">
      <c r="G201" s="59">
        <v>2012</v>
      </c>
      <c r="H201" s="59">
        <v>7</v>
      </c>
      <c r="I201" s="46">
        <f t="shared" si="27"/>
        <v>17</v>
      </c>
      <c r="J201" s="46">
        <f t="shared" si="27"/>
        <v>198</v>
      </c>
      <c r="K201" s="125">
        <v>36.5</v>
      </c>
      <c r="L201" s="125">
        <v>25.3</v>
      </c>
      <c r="M201" s="54">
        <f t="shared" si="28"/>
        <v>30.9</v>
      </c>
      <c r="N201" s="36">
        <v>16.5</v>
      </c>
      <c r="O201" s="55">
        <f t="shared" si="29"/>
        <v>43.632305945374576</v>
      </c>
      <c r="P201" s="56">
        <f t="shared" si="30"/>
        <v>39.094546127055615</v>
      </c>
      <c r="Q201" s="126">
        <v>23.36346</v>
      </c>
      <c r="R201" s="11">
        <f t="shared" si="31"/>
        <v>6.6731999442299985</v>
      </c>
      <c r="S201" s="35">
        <f t="shared" si="32"/>
        <v>12.708201189179988</v>
      </c>
      <c r="AF201" s="34"/>
    </row>
    <row r="202" spans="7:32" ht="18.5" x14ac:dyDescent="0.45">
      <c r="G202" s="59">
        <v>2012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25">
        <v>36.799999999999997</v>
      </c>
      <c r="L202" s="125">
        <v>27.3</v>
      </c>
      <c r="M202" s="54">
        <f t="shared" si="28"/>
        <v>32.049999999999997</v>
      </c>
      <c r="N202" s="36">
        <v>21</v>
      </c>
      <c r="O202" s="55">
        <f t="shared" si="29"/>
        <v>45.872894384414238</v>
      </c>
      <c r="P202" s="56">
        <f t="shared" si="30"/>
        <v>34.863399732154811</v>
      </c>
      <c r="Q202" s="126">
        <v>22.622360999999998</v>
      </c>
      <c r="R202" s="11">
        <f t="shared" si="31"/>
        <v>6.6141053411602488</v>
      </c>
      <c r="S202" s="35">
        <f t="shared" si="32"/>
        <v>11.036253165581776</v>
      </c>
      <c r="AF202" s="34"/>
    </row>
    <row r="203" spans="7:32" ht="18.5" x14ac:dyDescent="0.45">
      <c r="G203" s="59">
        <v>2012</v>
      </c>
      <c r="H203" s="59">
        <v>7</v>
      </c>
      <c r="I203" s="46">
        <f t="shared" si="33"/>
        <v>19</v>
      </c>
      <c r="J203" s="46">
        <f t="shared" si="33"/>
        <v>200</v>
      </c>
      <c r="K203" s="125">
        <v>39.1</v>
      </c>
      <c r="L203" s="125">
        <v>27.7</v>
      </c>
      <c r="M203" s="54">
        <f t="shared" si="28"/>
        <v>33.4</v>
      </c>
      <c r="N203" s="36">
        <v>23.5</v>
      </c>
      <c r="O203" s="55">
        <f t="shared" si="29"/>
        <v>41.434252374356099</v>
      </c>
      <c r="P203" s="56">
        <f t="shared" si="30"/>
        <v>37.788038165412765</v>
      </c>
      <c r="Q203" s="126">
        <v>22.383702</v>
      </c>
      <c r="R203" s="11">
        <f t="shared" si="31"/>
        <v>6.7215571061760002</v>
      </c>
      <c r="S203" s="35">
        <f t="shared" si="32"/>
        <v>11.760501915995272</v>
      </c>
      <c r="AF203" s="34"/>
    </row>
    <row r="204" spans="7:32" ht="18.5" x14ac:dyDescent="0.45">
      <c r="G204" s="59">
        <v>2012</v>
      </c>
      <c r="H204" s="59">
        <v>7</v>
      </c>
      <c r="I204" s="46">
        <f t="shared" si="33"/>
        <v>20</v>
      </c>
      <c r="J204" s="46">
        <f t="shared" si="33"/>
        <v>201</v>
      </c>
      <c r="K204" s="125">
        <v>38.799999999999997</v>
      </c>
      <c r="L204" s="125">
        <v>28.8</v>
      </c>
      <c r="M204" s="54">
        <f t="shared" si="28"/>
        <v>33.799999999999997</v>
      </c>
      <c r="N204" s="36">
        <v>19.5</v>
      </c>
      <c r="O204" s="55">
        <f t="shared" si="29"/>
        <v>46.573305960792212</v>
      </c>
      <c r="P204" s="56">
        <f t="shared" si="30"/>
        <v>37.258644768633758</v>
      </c>
      <c r="Q204" s="126">
        <v>23.564435999999997</v>
      </c>
      <c r="R204" s="11">
        <f t="shared" si="31"/>
        <v>7.1313995244239985</v>
      </c>
      <c r="S204" s="35">
        <f t="shared" si="32"/>
        <v>12.129876328605775</v>
      </c>
      <c r="AF204" s="34"/>
    </row>
    <row r="205" spans="7:32" ht="18.5" x14ac:dyDescent="0.45">
      <c r="G205" s="59">
        <v>2012</v>
      </c>
      <c r="H205" s="59">
        <v>7</v>
      </c>
      <c r="I205" s="46">
        <f t="shared" si="33"/>
        <v>21</v>
      </c>
      <c r="J205" s="46">
        <f t="shared" si="33"/>
        <v>202</v>
      </c>
      <c r="K205" s="125">
        <v>37.4</v>
      </c>
      <c r="L205" s="125">
        <v>26.9</v>
      </c>
      <c r="M205" s="54">
        <f t="shared" si="28"/>
        <v>32.15</v>
      </c>
      <c r="N205" s="36">
        <v>27.5</v>
      </c>
      <c r="O205" s="55">
        <f t="shared" si="29"/>
        <v>42.737406554168089</v>
      </c>
      <c r="P205" s="56">
        <f t="shared" si="30"/>
        <v>35.899421505501195</v>
      </c>
      <c r="Q205" s="126">
        <v>22.157603999999999</v>
      </c>
      <c r="R205" s="11">
        <f t="shared" si="31"/>
        <v>6.491219655626999</v>
      </c>
      <c r="S205" s="35">
        <f t="shared" si="32"/>
        <v>10.611269556945443</v>
      </c>
      <c r="AF205" s="34"/>
    </row>
    <row r="206" spans="7:32" ht="18.5" x14ac:dyDescent="0.45">
      <c r="G206" s="59">
        <v>2012</v>
      </c>
      <c r="H206" s="59">
        <v>7</v>
      </c>
      <c r="I206" s="46">
        <f t="shared" si="33"/>
        <v>22</v>
      </c>
      <c r="J206" s="46">
        <f t="shared" si="33"/>
        <v>203</v>
      </c>
      <c r="K206" s="125">
        <v>38.5</v>
      </c>
      <c r="L206" s="125">
        <v>27.1</v>
      </c>
      <c r="M206" s="54">
        <f t="shared" si="28"/>
        <v>32.799999999999997</v>
      </c>
      <c r="N206" s="36">
        <v>24</v>
      </c>
      <c r="O206" s="55">
        <f t="shared" si="29"/>
        <v>40.527442137206883</v>
      </c>
      <c r="P206" s="56">
        <f t="shared" si="30"/>
        <v>36.961027229132675</v>
      </c>
      <c r="Q206" s="126">
        <v>21.893822999999998</v>
      </c>
      <c r="R206" s="11">
        <f t="shared" si="31"/>
        <v>6.4974079578869981</v>
      </c>
      <c r="S206" s="35">
        <f t="shared" si="32"/>
        <v>11.392349404398928</v>
      </c>
      <c r="AF206" s="34"/>
    </row>
    <row r="207" spans="7:32" ht="18.5" x14ac:dyDescent="0.45">
      <c r="G207" s="59">
        <v>2012</v>
      </c>
      <c r="H207" s="59">
        <v>7</v>
      </c>
      <c r="I207" s="46">
        <f t="shared" si="33"/>
        <v>23</v>
      </c>
      <c r="J207" s="46">
        <f t="shared" si="33"/>
        <v>204</v>
      </c>
      <c r="K207" s="125">
        <v>39.9</v>
      </c>
      <c r="L207" s="125">
        <v>30.3</v>
      </c>
      <c r="M207" s="54">
        <f t="shared" si="28"/>
        <v>35.1</v>
      </c>
      <c r="N207" s="36">
        <v>25</v>
      </c>
      <c r="O207" s="55">
        <f t="shared" si="29"/>
        <v>44.974565242597748</v>
      </c>
      <c r="P207" s="56">
        <f t="shared" si="30"/>
        <v>34.540466106315058</v>
      </c>
      <c r="Q207" s="126">
        <v>22.295774999999999</v>
      </c>
      <c r="R207" s="11">
        <f t="shared" si="31"/>
        <v>6.9174537078374998</v>
      </c>
      <c r="S207" s="35">
        <f t="shared" si="32"/>
        <v>10.796900388299782</v>
      </c>
      <c r="AF207" s="34"/>
    </row>
    <row r="208" spans="7:32" ht="18.5" x14ac:dyDescent="0.45">
      <c r="G208" s="59">
        <v>2012</v>
      </c>
      <c r="H208" s="59">
        <v>7</v>
      </c>
      <c r="I208" s="46">
        <f t="shared" si="33"/>
        <v>24</v>
      </c>
      <c r="J208" s="46">
        <f t="shared" si="33"/>
        <v>205</v>
      </c>
      <c r="K208" s="125">
        <v>37.1</v>
      </c>
      <c r="L208" s="125">
        <v>32.200000000000003</v>
      </c>
      <c r="M208" s="54">
        <f t="shared" si="28"/>
        <v>34.650000000000006</v>
      </c>
      <c r="N208" s="36">
        <v>41</v>
      </c>
      <c r="O208" s="55">
        <f t="shared" si="29"/>
        <v>59.511123516760065</v>
      </c>
      <c r="P208" s="56">
        <f t="shared" si="30"/>
        <v>23.32836041856994</v>
      </c>
      <c r="Q208" s="126">
        <v>21.077357999999997</v>
      </c>
      <c r="R208" s="11">
        <f t="shared" si="31"/>
        <v>6.4838010599414986</v>
      </c>
      <c r="S208" s="35">
        <f t="shared" si="32"/>
        <v>6.2061499515032237</v>
      </c>
      <c r="AF208" s="34"/>
    </row>
    <row r="209" spans="7:32" ht="18.5" x14ac:dyDescent="0.45">
      <c r="G209" s="59">
        <v>2012</v>
      </c>
      <c r="H209" s="59">
        <v>7</v>
      </c>
      <c r="I209" s="46">
        <f t="shared" si="33"/>
        <v>25</v>
      </c>
      <c r="J209" s="46">
        <f t="shared" si="33"/>
        <v>206</v>
      </c>
      <c r="K209" s="125">
        <v>39.6</v>
      </c>
      <c r="L209" s="125">
        <v>31.9</v>
      </c>
      <c r="M209" s="54">
        <f t="shared" si="28"/>
        <v>35.75</v>
      </c>
      <c r="N209" s="36">
        <v>47.5</v>
      </c>
      <c r="O209" s="55">
        <f t="shared" si="29"/>
        <v>47.586620346804033</v>
      </c>
      <c r="P209" s="56">
        <f t="shared" si="30"/>
        <v>29.313358133631294</v>
      </c>
      <c r="Q209" s="126">
        <v>21.127602</v>
      </c>
      <c r="R209" s="11">
        <f t="shared" si="31"/>
        <v>6.6355618058414993</v>
      </c>
      <c r="S209" s="35">
        <f t="shared" si="32"/>
        <v>7.1026064595095688</v>
      </c>
      <c r="AF209" s="34"/>
    </row>
    <row r="210" spans="7:32" ht="18.5" x14ac:dyDescent="0.45">
      <c r="G210" s="59">
        <v>2012</v>
      </c>
      <c r="H210" s="59">
        <v>7</v>
      </c>
      <c r="I210" s="46">
        <f t="shared" si="33"/>
        <v>26</v>
      </c>
      <c r="J210" s="46">
        <f t="shared" si="33"/>
        <v>207</v>
      </c>
      <c r="K210" s="125">
        <v>40</v>
      </c>
      <c r="L210" s="125">
        <v>29.5</v>
      </c>
      <c r="M210" s="54">
        <f t="shared" si="28"/>
        <v>34.75</v>
      </c>
      <c r="N210" s="36">
        <v>28</v>
      </c>
      <c r="O210" s="55">
        <f t="shared" si="29"/>
        <v>41.768304364731172</v>
      </c>
      <c r="P210" s="56">
        <f t="shared" si="30"/>
        <v>35.085375666374183</v>
      </c>
      <c r="Q210" s="126">
        <v>21.655163999999999</v>
      </c>
      <c r="R210" s="11">
        <f t="shared" si="31"/>
        <v>6.6742460619929975</v>
      </c>
      <c r="S210" s="35">
        <f t="shared" si="32"/>
        <v>10.579583506582471</v>
      </c>
      <c r="AF210" s="34"/>
    </row>
    <row r="211" spans="7:32" ht="18.5" x14ac:dyDescent="0.45">
      <c r="G211" s="59">
        <v>2012</v>
      </c>
      <c r="H211" s="59">
        <v>7</v>
      </c>
      <c r="I211" s="46">
        <f t="shared" si="33"/>
        <v>27</v>
      </c>
      <c r="J211" s="46">
        <f t="shared" si="33"/>
        <v>208</v>
      </c>
      <c r="K211" s="125">
        <v>38.6</v>
      </c>
      <c r="L211" s="125">
        <v>29.3</v>
      </c>
      <c r="M211" s="54">
        <f t="shared" si="28"/>
        <v>33.950000000000003</v>
      </c>
      <c r="N211" s="36">
        <v>21</v>
      </c>
      <c r="O211" s="55">
        <f t="shared" si="29"/>
        <v>43.647618506640704</v>
      </c>
      <c r="P211" s="56">
        <f t="shared" si="30"/>
        <v>32.473828168940692</v>
      </c>
      <c r="Q211" s="126">
        <v>21.297175499999998</v>
      </c>
      <c r="R211" s="11">
        <f t="shared" si="31"/>
        <v>6.4639856004131246</v>
      </c>
      <c r="S211" s="35">
        <f t="shared" si="32"/>
        <v>10.510122266697099</v>
      </c>
      <c r="AF211" s="34"/>
    </row>
    <row r="212" spans="7:32" ht="18.5" x14ac:dyDescent="0.45">
      <c r="G212" s="59">
        <v>2012</v>
      </c>
      <c r="H212" s="59">
        <v>7</v>
      </c>
      <c r="I212" s="46">
        <f t="shared" si="33"/>
        <v>28</v>
      </c>
      <c r="J212" s="46">
        <f t="shared" si="33"/>
        <v>209</v>
      </c>
      <c r="K212" s="125">
        <v>38.299999999999997</v>
      </c>
      <c r="L212" s="125">
        <v>30.5</v>
      </c>
      <c r="M212" s="54">
        <f t="shared" si="28"/>
        <v>34.4</v>
      </c>
      <c r="N212" s="36">
        <v>41</v>
      </c>
      <c r="O212" s="55">
        <f t="shared" si="29"/>
        <v>49.27638590379604</v>
      </c>
      <c r="P212" s="56">
        <f t="shared" si="30"/>
        <v>30.748464803968719</v>
      </c>
      <c r="Q212" s="126">
        <v>22.019432999999999</v>
      </c>
      <c r="R212" s="11">
        <f t="shared" si="31"/>
        <v>6.7413154712489982</v>
      </c>
      <c r="S212" s="35">
        <f t="shared" si="32"/>
        <v>8.0002781101481411</v>
      </c>
      <c r="AF212" s="34"/>
    </row>
    <row r="213" spans="7:32" ht="18.5" x14ac:dyDescent="0.45">
      <c r="G213" s="59">
        <v>2012</v>
      </c>
      <c r="H213" s="59">
        <v>7</v>
      </c>
      <c r="I213" s="46">
        <f t="shared" si="33"/>
        <v>29</v>
      </c>
      <c r="J213" s="46">
        <f t="shared" si="33"/>
        <v>210</v>
      </c>
      <c r="K213" s="125">
        <v>38.799999999999997</v>
      </c>
      <c r="L213" s="125">
        <v>30.6</v>
      </c>
      <c r="M213" s="54">
        <f t="shared" si="28"/>
        <v>34.700000000000003</v>
      </c>
      <c r="N213" s="36">
        <v>38.5</v>
      </c>
      <c r="O213" s="55">
        <f t="shared" si="29"/>
        <v>44.79704416373179</v>
      </c>
      <c r="P213" s="56">
        <f t="shared" si="30"/>
        <v>29.386860971408041</v>
      </c>
      <c r="Q213" s="126">
        <v>20.524673999999997</v>
      </c>
      <c r="R213" s="11">
        <f t="shared" si="31"/>
        <v>6.3198036830249995</v>
      </c>
      <c r="S213" s="35">
        <f t="shared" si="32"/>
        <v>7.9320558688585967</v>
      </c>
      <c r="AF213" s="34"/>
    </row>
    <row r="214" spans="7:32" ht="18.5" x14ac:dyDescent="0.45">
      <c r="G214" s="59">
        <v>2012</v>
      </c>
      <c r="H214" s="59">
        <v>7</v>
      </c>
      <c r="I214" s="46">
        <f t="shared" si="33"/>
        <v>30</v>
      </c>
      <c r="J214" s="46">
        <f t="shared" si="33"/>
        <v>211</v>
      </c>
      <c r="K214" s="125">
        <v>37.9</v>
      </c>
      <c r="L214" s="125">
        <v>29.6</v>
      </c>
      <c r="M214" s="54">
        <f t="shared" si="28"/>
        <v>33.75</v>
      </c>
      <c r="N214" s="36">
        <v>37</v>
      </c>
      <c r="O214" s="55">
        <f t="shared" si="29"/>
        <v>47.414855903326426</v>
      </c>
      <c r="P214" s="56">
        <f t="shared" si="30"/>
        <v>31.483464319808739</v>
      </c>
      <c r="Q214" s="126">
        <v>21.85614</v>
      </c>
      <c r="R214" s="11">
        <f t="shared" si="31"/>
        <v>6.608001759705</v>
      </c>
      <c r="S214" s="35">
        <f t="shared" si="32"/>
        <v>8.5435243214704482</v>
      </c>
      <c r="AF214" s="34"/>
    </row>
    <row r="215" spans="7:32" ht="18.5" x14ac:dyDescent="0.45">
      <c r="G215" s="59">
        <v>2012</v>
      </c>
      <c r="H215" s="60">
        <v>7</v>
      </c>
      <c r="I215" s="60">
        <f t="shared" si="33"/>
        <v>31</v>
      </c>
      <c r="J215" s="46">
        <f t="shared" si="33"/>
        <v>212</v>
      </c>
      <c r="K215" s="125">
        <v>36.6</v>
      </c>
      <c r="L215" s="125">
        <v>24.1</v>
      </c>
      <c r="M215" s="54">
        <f t="shared" si="28"/>
        <v>30.35</v>
      </c>
      <c r="N215" s="36">
        <v>28</v>
      </c>
      <c r="O215" s="55">
        <f t="shared" si="29"/>
        <v>39.480348997862365</v>
      </c>
      <c r="P215" s="56">
        <f t="shared" si="30"/>
        <v>39.480348997862365</v>
      </c>
      <c r="Q215" s="126">
        <v>22.333457999999997</v>
      </c>
      <c r="R215" s="49">
        <f t="shared" si="31"/>
        <v>6.3069629558355</v>
      </c>
      <c r="S215" s="48">
        <f t="shared" si="32"/>
        <v>11.33487031855968</v>
      </c>
      <c r="AF215" s="34"/>
    </row>
    <row r="216" spans="7:32" ht="18.5" x14ac:dyDescent="0.45">
      <c r="G216" s="59">
        <v>2012</v>
      </c>
      <c r="H216" s="59">
        <v>8</v>
      </c>
      <c r="I216" s="46">
        <v>1</v>
      </c>
      <c r="J216" s="46">
        <f t="shared" si="33"/>
        <v>213</v>
      </c>
      <c r="K216" s="125">
        <v>33.700000000000003</v>
      </c>
      <c r="L216" s="125">
        <v>23.2</v>
      </c>
      <c r="M216" s="54">
        <f t="shared" si="28"/>
        <v>28.450000000000003</v>
      </c>
      <c r="N216" s="36">
        <v>22</v>
      </c>
      <c r="O216" s="55">
        <f t="shared" si="29"/>
        <v>42.737406554168089</v>
      </c>
      <c r="P216" s="56">
        <f t="shared" si="30"/>
        <v>35.899421505501209</v>
      </c>
      <c r="Q216" s="126">
        <v>22.157603999999999</v>
      </c>
      <c r="R216" s="11">
        <f t="shared" si="31"/>
        <v>6.0103885700250004</v>
      </c>
      <c r="S216" s="35">
        <f t="shared" si="32"/>
        <v>10.795553145106448</v>
      </c>
      <c r="AF216" s="34"/>
    </row>
    <row r="217" spans="7:32" ht="18.5" x14ac:dyDescent="0.45">
      <c r="G217" s="59">
        <v>2012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25">
        <v>34.5</v>
      </c>
      <c r="L217" s="125">
        <v>27.2</v>
      </c>
      <c r="M217" s="54">
        <f t="shared" si="28"/>
        <v>30.85</v>
      </c>
      <c r="N217" s="36">
        <v>23</v>
      </c>
      <c r="O217" s="55">
        <f t="shared" si="29"/>
        <v>50.761647375629167</v>
      </c>
      <c r="P217" s="56">
        <f t="shared" si="30"/>
        <v>29.644802067367436</v>
      </c>
      <c r="Q217" s="126">
        <v>21.944067</v>
      </c>
      <c r="R217" s="11">
        <f t="shared" si="31"/>
        <v>6.2613500112607507</v>
      </c>
      <c r="S217" s="35">
        <f t="shared" si="32"/>
        <v>9.1724850034002312</v>
      </c>
      <c r="AF217" s="34"/>
    </row>
    <row r="218" spans="7:32" ht="18.5" x14ac:dyDescent="0.45">
      <c r="G218" s="59">
        <v>2012</v>
      </c>
      <c r="H218" s="59">
        <v>8</v>
      </c>
      <c r="I218" s="46">
        <f t="shared" si="34"/>
        <v>3</v>
      </c>
      <c r="J218" s="46">
        <f t="shared" si="34"/>
        <v>215</v>
      </c>
      <c r="K218" s="125">
        <v>35.200000000000003</v>
      </c>
      <c r="L218" s="125">
        <v>27.8</v>
      </c>
      <c r="M218" s="54">
        <f t="shared" si="28"/>
        <v>31.5</v>
      </c>
      <c r="N218" s="36">
        <v>31</v>
      </c>
      <c r="O218" s="55">
        <f t="shared" si="29"/>
        <v>47.358392670579498</v>
      </c>
      <c r="P218" s="56">
        <f t="shared" si="30"/>
        <v>28.03616846098307</v>
      </c>
      <c r="Q218" s="126">
        <v>20.612600999999998</v>
      </c>
      <c r="R218" s="11">
        <f t="shared" si="31"/>
        <v>5.9600202098444983</v>
      </c>
      <c r="S218" s="35">
        <f t="shared" si="32"/>
        <v>8.0436869790824783</v>
      </c>
      <c r="AF218" s="34"/>
    </row>
    <row r="219" spans="7:32" ht="18.5" x14ac:dyDescent="0.45">
      <c r="G219" s="59">
        <v>2012</v>
      </c>
      <c r="H219" s="59">
        <v>8</v>
      </c>
      <c r="I219" s="46">
        <f t="shared" si="34"/>
        <v>4</v>
      </c>
      <c r="J219" s="46">
        <f t="shared" si="34"/>
        <v>216</v>
      </c>
      <c r="K219" s="125">
        <v>35.6</v>
      </c>
      <c r="L219" s="125">
        <v>26.1</v>
      </c>
      <c r="M219" s="54">
        <f t="shared" si="28"/>
        <v>30.85</v>
      </c>
      <c r="N219" s="36">
        <v>44</v>
      </c>
      <c r="O219" s="55">
        <f t="shared" si="29"/>
        <v>43.911643486246604</v>
      </c>
      <c r="P219" s="56">
        <f t="shared" si="30"/>
        <v>33.372849049547419</v>
      </c>
      <c r="Q219" s="126">
        <v>21.655163999999999</v>
      </c>
      <c r="R219" s="11">
        <f t="shared" si="31"/>
        <v>6.1789166682390002</v>
      </c>
      <c r="S219" s="35">
        <f t="shared" si="32"/>
        <v>8.0309458555184126</v>
      </c>
      <c r="AF219" s="34"/>
    </row>
    <row r="220" spans="7:32" ht="18.5" x14ac:dyDescent="0.45">
      <c r="G220" s="59">
        <v>2012</v>
      </c>
      <c r="H220" s="59">
        <v>8</v>
      </c>
      <c r="I220" s="46">
        <f t="shared" si="34"/>
        <v>5</v>
      </c>
      <c r="J220" s="46">
        <f t="shared" si="34"/>
        <v>217</v>
      </c>
      <c r="K220" s="125">
        <v>35.1</v>
      </c>
      <c r="L220" s="125">
        <v>26.3</v>
      </c>
      <c r="M220" s="54">
        <f t="shared" si="28"/>
        <v>30.700000000000003</v>
      </c>
      <c r="N220" s="36">
        <v>35</v>
      </c>
      <c r="O220" s="55">
        <f t="shared" si="29"/>
        <v>47.371368142491882</v>
      </c>
      <c r="P220" s="56">
        <f t="shared" si="30"/>
        <v>33.349443172314288</v>
      </c>
      <c r="Q220" s="126">
        <v>22.484189999999998</v>
      </c>
      <c r="R220" s="11">
        <f t="shared" si="31"/>
        <v>6.3956840559749999</v>
      </c>
      <c r="S220" s="35">
        <f t="shared" si="32"/>
        <v>8.9617256508370673</v>
      </c>
      <c r="AF220" s="34"/>
    </row>
    <row r="221" spans="7:32" ht="18.5" x14ac:dyDescent="0.45">
      <c r="G221" s="59">
        <v>2012</v>
      </c>
      <c r="H221" s="59">
        <v>8</v>
      </c>
      <c r="I221" s="46">
        <f t="shared" si="34"/>
        <v>6</v>
      </c>
      <c r="J221" s="46">
        <f t="shared" si="34"/>
        <v>218</v>
      </c>
      <c r="K221" s="125">
        <v>35.700000000000003</v>
      </c>
      <c r="L221" s="125">
        <v>25.4</v>
      </c>
      <c r="M221" s="54">
        <f t="shared" si="28"/>
        <v>30.55</v>
      </c>
      <c r="N221" s="36">
        <v>38</v>
      </c>
      <c r="O221" s="55">
        <f t="shared" si="29"/>
        <v>41.756024306253281</v>
      </c>
      <c r="P221" s="56">
        <f t="shared" si="30"/>
        <v>34.406964028352718</v>
      </c>
      <c r="Q221" s="126">
        <v>21.441627</v>
      </c>
      <c r="R221" s="11">
        <f t="shared" si="31"/>
        <v>6.0802611328642495</v>
      </c>
      <c r="S221" s="35">
        <f t="shared" si="32"/>
        <v>8.8890854075904606</v>
      </c>
      <c r="AF221" s="34"/>
    </row>
    <row r="222" spans="7:32" ht="18.5" x14ac:dyDescent="0.45">
      <c r="G222" s="59">
        <v>2012</v>
      </c>
      <c r="H222" s="59">
        <v>8</v>
      </c>
      <c r="I222" s="46">
        <f t="shared" si="34"/>
        <v>7</v>
      </c>
      <c r="J222" s="46">
        <f t="shared" si="34"/>
        <v>219</v>
      </c>
      <c r="K222" s="125">
        <v>37</v>
      </c>
      <c r="L222" s="125">
        <v>25.3</v>
      </c>
      <c r="M222" s="54">
        <f t="shared" si="28"/>
        <v>31.15</v>
      </c>
      <c r="N222" s="36">
        <v>48.5</v>
      </c>
      <c r="O222" s="55">
        <f t="shared" si="29"/>
        <v>38.673297792018275</v>
      </c>
      <c r="P222" s="56">
        <f t="shared" si="30"/>
        <v>36.198206733329101</v>
      </c>
      <c r="Q222" s="126">
        <v>21.165284999999997</v>
      </c>
      <c r="R222" s="11">
        <f t="shared" si="31"/>
        <v>6.0763787098987487</v>
      </c>
      <c r="S222" s="35">
        <f t="shared" si="32"/>
        <v>8.1831604658436952</v>
      </c>
      <c r="AF222" s="34"/>
    </row>
    <row r="223" spans="7:32" ht="18.5" x14ac:dyDescent="0.45">
      <c r="G223" s="59">
        <v>2012</v>
      </c>
      <c r="H223" s="59">
        <v>8</v>
      </c>
      <c r="I223" s="46">
        <f t="shared" si="34"/>
        <v>8</v>
      </c>
      <c r="J223" s="46">
        <f t="shared" si="34"/>
        <v>220</v>
      </c>
      <c r="K223" s="125">
        <v>35.4</v>
      </c>
      <c r="L223" s="125">
        <v>26.3</v>
      </c>
      <c r="M223" s="54">
        <f t="shared" si="28"/>
        <v>30.85</v>
      </c>
      <c r="N223" s="36">
        <v>46.5</v>
      </c>
      <c r="O223" s="55">
        <f t="shared" si="29"/>
        <v>44.423938364631276</v>
      </c>
      <c r="P223" s="56">
        <f t="shared" si="30"/>
        <v>32.340627129451562</v>
      </c>
      <c r="Q223" s="126">
        <v>21.441627</v>
      </c>
      <c r="R223" s="11">
        <f t="shared" si="31"/>
        <v>6.1179876755707516</v>
      </c>
      <c r="S223" s="35">
        <f t="shared" si="32"/>
        <v>7.5407015851719859</v>
      </c>
      <c r="AF223" s="34"/>
    </row>
    <row r="224" spans="7:32" ht="18.5" x14ac:dyDescent="0.45">
      <c r="G224" s="59">
        <v>2012</v>
      </c>
      <c r="H224" s="59">
        <v>8</v>
      </c>
      <c r="I224" s="46">
        <f t="shared" si="34"/>
        <v>9</v>
      </c>
      <c r="J224" s="46">
        <f t="shared" si="34"/>
        <v>221</v>
      </c>
      <c r="K224" s="125">
        <v>34.6</v>
      </c>
      <c r="L224" s="125">
        <v>25.9</v>
      </c>
      <c r="M224" s="54">
        <f t="shared" si="28"/>
        <v>30.25</v>
      </c>
      <c r="N224" s="36">
        <v>47</v>
      </c>
      <c r="O224" s="55">
        <f t="shared" si="29"/>
        <v>44.209361144304488</v>
      </c>
      <c r="P224" s="56">
        <f t="shared" si="30"/>
        <v>30.769715356435935</v>
      </c>
      <c r="Q224" s="126">
        <v>20.863820999999998</v>
      </c>
      <c r="R224" s="11">
        <f t="shared" si="31"/>
        <v>5.8797012034282483</v>
      </c>
      <c r="S224" s="35">
        <f t="shared" si="32"/>
        <v>7.1016147103751832</v>
      </c>
      <c r="AF224" s="34"/>
    </row>
    <row r="225" spans="7:32" ht="18.5" x14ac:dyDescent="0.45">
      <c r="G225" s="59">
        <v>2012</v>
      </c>
      <c r="H225" s="59">
        <v>8</v>
      </c>
      <c r="I225" s="46">
        <f t="shared" si="34"/>
        <v>10</v>
      </c>
      <c r="J225" s="46">
        <f t="shared" si="34"/>
        <v>222</v>
      </c>
      <c r="K225" s="125">
        <v>37</v>
      </c>
      <c r="L225" s="125">
        <v>27.1</v>
      </c>
      <c r="M225" s="54">
        <f t="shared" si="28"/>
        <v>32.049999999999997</v>
      </c>
      <c r="N225" s="36">
        <v>49</v>
      </c>
      <c r="O225" s="55">
        <f t="shared" si="29"/>
        <v>40.907040114939619</v>
      </c>
      <c r="P225" s="56">
        <f t="shared" si="30"/>
        <v>32.398375771032178</v>
      </c>
      <c r="Q225" s="126">
        <v>20.593759500000001</v>
      </c>
      <c r="R225" s="11">
        <f t="shared" si="31"/>
        <v>6.0210026134548746</v>
      </c>
      <c r="S225" s="35">
        <f t="shared" si="32"/>
        <v>7.3869158283253089</v>
      </c>
      <c r="AF225" s="34"/>
    </row>
    <row r="226" spans="7:32" ht="18.5" x14ac:dyDescent="0.45">
      <c r="G226" s="59">
        <v>2012</v>
      </c>
      <c r="H226" s="59">
        <v>8</v>
      </c>
      <c r="I226" s="46">
        <f t="shared" si="34"/>
        <v>11</v>
      </c>
      <c r="J226" s="46">
        <f t="shared" si="34"/>
        <v>223</v>
      </c>
      <c r="K226" s="125">
        <v>35.9</v>
      </c>
      <c r="L226" s="125">
        <v>26.7</v>
      </c>
      <c r="M226" s="54">
        <f t="shared" si="28"/>
        <v>31.299999999999997</v>
      </c>
      <c r="N226" s="36">
        <v>54.5</v>
      </c>
      <c r="O226" s="55">
        <f t="shared" si="29"/>
        <v>42.810058815439653</v>
      </c>
      <c r="P226" s="56">
        <f t="shared" si="30"/>
        <v>31.508203288163585</v>
      </c>
      <c r="Q226" s="126">
        <v>20.775893999999997</v>
      </c>
      <c r="R226" s="11">
        <f t="shared" si="31"/>
        <v>5.9828653590209981</v>
      </c>
      <c r="S226" s="35">
        <f t="shared" si="32"/>
        <v>7.041109427754888</v>
      </c>
      <c r="AF226" s="34"/>
    </row>
    <row r="227" spans="7:32" ht="18.5" x14ac:dyDescent="0.45">
      <c r="G227" s="59">
        <v>2012</v>
      </c>
      <c r="H227" s="59">
        <v>8</v>
      </c>
      <c r="I227" s="46">
        <f t="shared" si="34"/>
        <v>12</v>
      </c>
      <c r="J227" s="46">
        <f t="shared" si="34"/>
        <v>224</v>
      </c>
      <c r="K227" s="125">
        <v>36.4</v>
      </c>
      <c r="L227" s="125">
        <v>27.7</v>
      </c>
      <c r="M227" s="54">
        <f t="shared" si="28"/>
        <v>32.049999999999997</v>
      </c>
      <c r="N227" s="36">
        <v>45</v>
      </c>
      <c r="O227" s="55">
        <f t="shared" si="29"/>
        <v>45.420394215987734</v>
      </c>
      <c r="P227" s="56">
        <f t="shared" si="30"/>
        <v>31.612594374327461</v>
      </c>
      <c r="Q227" s="126">
        <v>21.435346499999998</v>
      </c>
      <c r="R227" s="11">
        <f t="shared" si="31"/>
        <v>6.2670576150416224</v>
      </c>
      <c r="S227" s="35">
        <f t="shared" si="32"/>
        <v>7.6252951208318756</v>
      </c>
      <c r="AF227" s="34"/>
    </row>
    <row r="228" spans="7:32" ht="18.5" x14ac:dyDescent="0.45">
      <c r="G228" s="59">
        <v>2012</v>
      </c>
      <c r="H228" s="59">
        <v>8</v>
      </c>
      <c r="I228" s="46">
        <f t="shared" si="34"/>
        <v>13</v>
      </c>
      <c r="J228" s="46">
        <f t="shared" si="34"/>
        <v>225</v>
      </c>
      <c r="K228" s="125">
        <v>37</v>
      </c>
      <c r="L228" s="125">
        <v>28.2</v>
      </c>
      <c r="M228" s="54">
        <f t="shared" si="28"/>
        <v>32.6</v>
      </c>
      <c r="N228" s="36">
        <v>51</v>
      </c>
      <c r="O228" s="55">
        <f t="shared" si="29"/>
        <v>46.127538923108013</v>
      </c>
      <c r="P228" s="56">
        <f t="shared" si="30"/>
        <v>32.473787401868044</v>
      </c>
      <c r="Q228" s="126">
        <v>21.893822999999998</v>
      </c>
      <c r="R228" s="11">
        <f t="shared" si="31"/>
        <v>6.4717265035080001</v>
      </c>
      <c r="S228" s="35">
        <f t="shared" si="32"/>
        <v>7.3382696530100517</v>
      </c>
      <c r="AF228" s="34"/>
    </row>
    <row r="229" spans="7:32" ht="18.5" x14ac:dyDescent="0.45">
      <c r="G229" s="59">
        <v>2012</v>
      </c>
      <c r="H229" s="59">
        <v>8</v>
      </c>
      <c r="I229" s="46">
        <f t="shared" si="34"/>
        <v>14</v>
      </c>
      <c r="J229" s="46">
        <f t="shared" si="34"/>
        <v>226</v>
      </c>
      <c r="K229" s="125">
        <v>33.700000000000003</v>
      </c>
      <c r="L229" s="125">
        <v>25.3</v>
      </c>
      <c r="M229" s="54">
        <f t="shared" si="28"/>
        <v>29.5</v>
      </c>
      <c r="N229" s="36">
        <v>45</v>
      </c>
      <c r="O229" s="55">
        <f t="shared" si="29"/>
        <v>47.158866836424053</v>
      </c>
      <c r="P229" s="56">
        <f t="shared" si="30"/>
        <v>31.690758514076972</v>
      </c>
      <c r="Q229" s="126">
        <v>21.868700999999998</v>
      </c>
      <c r="R229" s="11">
        <f t="shared" si="31"/>
        <v>6.0666947535644979</v>
      </c>
      <c r="S229" s="35">
        <f t="shared" si="32"/>
        <v>7.4380024866268188</v>
      </c>
      <c r="AF229" s="34"/>
    </row>
    <row r="230" spans="7:32" ht="18.5" x14ac:dyDescent="0.45">
      <c r="G230" s="59">
        <v>2012</v>
      </c>
      <c r="H230" s="59">
        <v>8</v>
      </c>
      <c r="I230" s="46">
        <f t="shared" si="34"/>
        <v>15</v>
      </c>
      <c r="J230" s="46">
        <f t="shared" si="34"/>
        <v>227</v>
      </c>
      <c r="K230" s="125">
        <v>35.5</v>
      </c>
      <c r="L230" s="125">
        <v>26.9</v>
      </c>
      <c r="M230" s="54">
        <f t="shared" si="28"/>
        <v>31.2</v>
      </c>
      <c r="N230" s="36">
        <v>33</v>
      </c>
      <c r="O230" s="55">
        <f t="shared" si="29"/>
        <v>45.161680078360931</v>
      </c>
      <c r="P230" s="56">
        <f t="shared" si="30"/>
        <v>31.071235893912327</v>
      </c>
      <c r="Q230" s="126">
        <v>21.190407</v>
      </c>
      <c r="R230" s="11">
        <f t="shared" si="31"/>
        <v>6.0898051156949995</v>
      </c>
      <c r="S230" s="35">
        <f t="shared" si="32"/>
        <v>8.6283197898067527</v>
      </c>
      <c r="AF230" s="34"/>
    </row>
    <row r="231" spans="7:32" ht="18.5" x14ac:dyDescent="0.45">
      <c r="G231" s="59">
        <v>2012</v>
      </c>
      <c r="H231" s="59">
        <v>8</v>
      </c>
      <c r="I231" s="46">
        <f t="shared" si="34"/>
        <v>16</v>
      </c>
      <c r="J231" s="46">
        <f t="shared" si="34"/>
        <v>228</v>
      </c>
      <c r="K231" s="125">
        <v>34.299999999999997</v>
      </c>
      <c r="L231" s="125">
        <v>26.5</v>
      </c>
      <c r="M231" s="54">
        <f t="shared" si="28"/>
        <v>30.4</v>
      </c>
      <c r="N231" s="36">
        <v>33</v>
      </c>
      <c r="O231" s="55">
        <f t="shared" si="29"/>
        <v>42.389497970863907</v>
      </c>
      <c r="P231" s="56">
        <f t="shared" si="30"/>
        <v>26.451046733819069</v>
      </c>
      <c r="Q231" s="126">
        <v>18.941987999999998</v>
      </c>
      <c r="R231" s="11">
        <f t="shared" si="31"/>
        <v>5.3547674136839989</v>
      </c>
      <c r="S231" s="35">
        <f t="shared" si="32"/>
        <v>7.3632667477965539</v>
      </c>
      <c r="AF231" s="34"/>
    </row>
    <row r="232" spans="7:32" ht="18.5" x14ac:dyDescent="0.45">
      <c r="G232" s="59">
        <v>2012</v>
      </c>
      <c r="H232" s="59">
        <v>8</v>
      </c>
      <c r="I232" s="46">
        <f t="shared" si="34"/>
        <v>17</v>
      </c>
      <c r="J232" s="46">
        <f t="shared" si="34"/>
        <v>229</v>
      </c>
      <c r="K232" s="125">
        <v>33.700000000000003</v>
      </c>
      <c r="L232" s="125">
        <v>24.9</v>
      </c>
      <c r="M232" s="54">
        <f t="shared" si="28"/>
        <v>29.3</v>
      </c>
      <c r="N232" s="36">
        <v>34</v>
      </c>
      <c r="O232" s="55">
        <f t="shared" si="29"/>
        <v>41.681511075097596</v>
      </c>
      <c r="P232" s="56">
        <f t="shared" si="30"/>
        <v>29.343783796868724</v>
      </c>
      <c r="Q232" s="126">
        <v>19.783574999999999</v>
      </c>
      <c r="R232" s="11">
        <f t="shared" si="31"/>
        <v>5.4650444333624995</v>
      </c>
      <c r="S232" s="35">
        <f t="shared" si="32"/>
        <v>7.9181306054558034</v>
      </c>
      <c r="AF232" s="34"/>
    </row>
    <row r="233" spans="7:32" ht="18.5" x14ac:dyDescent="0.45">
      <c r="G233" s="59">
        <v>2012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25">
        <v>33.700000000000003</v>
      </c>
      <c r="L233" s="125">
        <v>25.5</v>
      </c>
      <c r="M233" s="54">
        <f t="shared" si="28"/>
        <v>29.6</v>
      </c>
      <c r="N233" s="36">
        <v>47</v>
      </c>
      <c r="O233" s="55">
        <f t="shared" si="29"/>
        <v>35.969230075162855</v>
      </c>
      <c r="P233" s="56">
        <f t="shared" si="30"/>
        <v>23.59581492930684</v>
      </c>
      <c r="Q233" s="126">
        <v>16.480032000000001</v>
      </c>
      <c r="R233" s="11">
        <f t="shared" si="31"/>
        <v>4.5814653760320008</v>
      </c>
      <c r="S233" s="35">
        <f t="shared" si="32"/>
        <v>5.5110799996048456</v>
      </c>
      <c r="AF233" s="34"/>
    </row>
    <row r="234" spans="7:32" ht="18.5" x14ac:dyDescent="0.45">
      <c r="G234" s="59">
        <v>2012</v>
      </c>
      <c r="H234" s="59">
        <v>8</v>
      </c>
      <c r="I234" s="46">
        <f t="shared" si="35"/>
        <v>19</v>
      </c>
      <c r="J234" s="46">
        <f t="shared" si="35"/>
        <v>231</v>
      </c>
      <c r="K234" s="125">
        <v>34.5</v>
      </c>
      <c r="L234" s="125">
        <v>26.7</v>
      </c>
      <c r="M234" s="54">
        <f t="shared" si="28"/>
        <v>30.6</v>
      </c>
      <c r="N234" s="36">
        <v>48.5</v>
      </c>
      <c r="O234" s="55">
        <f t="shared" si="29"/>
        <v>34.799866371306038</v>
      </c>
      <c r="P234" s="56">
        <f t="shared" si="30"/>
        <v>21.715116615694971</v>
      </c>
      <c r="Q234" s="126">
        <v>15.550517999999999</v>
      </c>
      <c r="R234" s="11">
        <f t="shared" si="31"/>
        <v>4.4142633425879998</v>
      </c>
      <c r="S234" s="35">
        <f t="shared" si="32"/>
        <v>5.0582069359268464</v>
      </c>
      <c r="AF234" s="34"/>
    </row>
    <row r="235" spans="7:32" ht="18.5" x14ac:dyDescent="0.45">
      <c r="G235" s="59">
        <v>2012</v>
      </c>
      <c r="H235" s="59">
        <v>8</v>
      </c>
      <c r="I235" s="46">
        <f t="shared" si="35"/>
        <v>20</v>
      </c>
      <c r="J235" s="46">
        <f t="shared" si="35"/>
        <v>232</v>
      </c>
      <c r="K235" s="125">
        <v>33.299999999999997</v>
      </c>
      <c r="L235" s="125">
        <v>25.6</v>
      </c>
      <c r="M235" s="54">
        <f t="shared" si="28"/>
        <v>29.45</v>
      </c>
      <c r="N235" s="36">
        <v>50</v>
      </c>
      <c r="O235" s="55">
        <f t="shared" si="29"/>
        <v>34.79877706692568</v>
      </c>
      <c r="P235" s="56">
        <f t="shared" si="30"/>
        <v>21.436046673226208</v>
      </c>
      <c r="Q235" s="126">
        <v>15.45003</v>
      </c>
      <c r="R235" s="11">
        <f t="shared" si="31"/>
        <v>4.2815316261374994</v>
      </c>
      <c r="S235" s="35">
        <f t="shared" si="32"/>
        <v>4.8319694736382148</v>
      </c>
      <c r="AF235" s="34"/>
    </row>
    <row r="236" spans="7:32" ht="18.5" x14ac:dyDescent="0.45">
      <c r="G236" s="59">
        <v>2012</v>
      </c>
      <c r="H236" s="59">
        <v>8</v>
      </c>
      <c r="I236" s="46">
        <f t="shared" si="35"/>
        <v>21</v>
      </c>
      <c r="J236" s="46">
        <f t="shared" si="35"/>
        <v>233</v>
      </c>
      <c r="K236" s="125">
        <v>32.6</v>
      </c>
      <c r="L236" s="125">
        <v>23.8</v>
      </c>
      <c r="M236" s="54">
        <f t="shared" si="28"/>
        <v>28.200000000000003</v>
      </c>
      <c r="N236" s="36">
        <v>51.5</v>
      </c>
      <c r="O236" s="55">
        <f t="shared" si="29"/>
        <v>27.642119566945684</v>
      </c>
      <c r="P236" s="56">
        <f t="shared" si="30"/>
        <v>19.460052175129764</v>
      </c>
      <c r="Q236" s="126">
        <v>13.1199645</v>
      </c>
      <c r="R236" s="11">
        <f t="shared" si="31"/>
        <v>3.5396352224549998</v>
      </c>
      <c r="S236" s="35">
        <f t="shared" si="32"/>
        <v>4.3608925026616756</v>
      </c>
      <c r="AF236" s="34"/>
    </row>
    <row r="237" spans="7:32" ht="18.5" x14ac:dyDescent="0.45">
      <c r="G237" s="59">
        <v>2012</v>
      </c>
      <c r="H237" s="59">
        <v>8</v>
      </c>
      <c r="I237" s="46">
        <f t="shared" si="35"/>
        <v>22</v>
      </c>
      <c r="J237" s="46">
        <f t="shared" si="35"/>
        <v>234</v>
      </c>
      <c r="K237" s="125">
        <v>33.299999999999997</v>
      </c>
      <c r="L237" s="125">
        <v>22.1</v>
      </c>
      <c r="M237" s="54">
        <f t="shared" si="28"/>
        <v>27.7</v>
      </c>
      <c r="N237" s="36">
        <v>22.5</v>
      </c>
      <c r="O237" s="55">
        <f t="shared" si="29"/>
        <v>35.468842252369029</v>
      </c>
      <c r="P237" s="56">
        <f t="shared" si="30"/>
        <v>31.780082658122637</v>
      </c>
      <c r="Q237" s="126">
        <v>18.992232000000001</v>
      </c>
      <c r="R237" s="11">
        <f t="shared" si="31"/>
        <v>5.0682195509400003</v>
      </c>
      <c r="S237" s="35">
        <f t="shared" si="32"/>
        <v>9.4871642619828229</v>
      </c>
      <c r="AF237" s="34"/>
    </row>
    <row r="238" spans="7:32" ht="18.5" x14ac:dyDescent="0.45">
      <c r="G238" s="59">
        <v>2012</v>
      </c>
      <c r="H238" s="59">
        <v>8</v>
      </c>
      <c r="I238" s="46">
        <f t="shared" si="35"/>
        <v>23</v>
      </c>
      <c r="J238" s="46">
        <f t="shared" si="35"/>
        <v>235</v>
      </c>
      <c r="K238" s="125">
        <v>34.4</v>
      </c>
      <c r="L238" s="125">
        <v>23.5</v>
      </c>
      <c r="M238" s="54">
        <f t="shared" si="28"/>
        <v>28.95</v>
      </c>
      <c r="N238" s="36">
        <v>23</v>
      </c>
      <c r="O238" s="55">
        <f t="shared" si="29"/>
        <v>36.286536519697108</v>
      </c>
      <c r="P238" s="56">
        <f t="shared" si="30"/>
        <v>31.641859845175876</v>
      </c>
      <c r="Q238" s="126">
        <v>19.168085999999999</v>
      </c>
      <c r="R238" s="11">
        <f t="shared" si="31"/>
        <v>5.2556735402324986</v>
      </c>
      <c r="S238" s="35">
        <f t="shared" si="32"/>
        <v>9.5447677196526861</v>
      </c>
      <c r="AF238" s="34"/>
    </row>
    <row r="239" spans="7:32" ht="18.5" x14ac:dyDescent="0.45">
      <c r="G239" s="59">
        <v>2012</v>
      </c>
      <c r="H239" s="59">
        <v>8</v>
      </c>
      <c r="I239" s="46">
        <f t="shared" si="35"/>
        <v>24</v>
      </c>
      <c r="J239" s="46">
        <f t="shared" si="35"/>
        <v>236</v>
      </c>
      <c r="K239" s="125">
        <v>35.4</v>
      </c>
      <c r="L239" s="125">
        <v>24.1</v>
      </c>
      <c r="M239" s="54">
        <f t="shared" si="28"/>
        <v>29.75</v>
      </c>
      <c r="N239" s="36">
        <v>32</v>
      </c>
      <c r="O239" s="55">
        <f t="shared" si="29"/>
        <v>37.483492391910936</v>
      </c>
      <c r="P239" s="56">
        <f t="shared" si="30"/>
        <v>33.885077122287477</v>
      </c>
      <c r="Q239" s="126">
        <v>20.160404999999997</v>
      </c>
      <c r="R239" s="11">
        <f t="shared" si="31"/>
        <v>5.6223488667037484</v>
      </c>
      <c r="S239" s="35">
        <f t="shared" si="32"/>
        <v>9.3205596459396851</v>
      </c>
      <c r="AF239" s="34"/>
    </row>
    <row r="240" spans="7:32" ht="18.5" x14ac:dyDescent="0.45">
      <c r="G240" s="59">
        <v>2012</v>
      </c>
      <c r="H240" s="59">
        <v>8</v>
      </c>
      <c r="I240" s="46">
        <f t="shared" si="35"/>
        <v>25</v>
      </c>
      <c r="J240" s="46">
        <f t="shared" si="35"/>
        <v>237</v>
      </c>
      <c r="K240" s="125">
        <v>36.5</v>
      </c>
      <c r="L240" s="125">
        <v>25.7</v>
      </c>
      <c r="M240" s="54">
        <f t="shared" si="28"/>
        <v>31.1</v>
      </c>
      <c r="N240" s="36">
        <v>31.5</v>
      </c>
      <c r="O240" s="55">
        <f t="shared" si="29"/>
        <v>29.669754380796562</v>
      </c>
      <c r="P240" s="56">
        <f t="shared" si="30"/>
        <v>25.634667785008233</v>
      </c>
      <c r="Q240" s="126">
        <v>15.600762</v>
      </c>
      <c r="R240" s="11">
        <f t="shared" si="31"/>
        <v>4.4742751404570003</v>
      </c>
      <c r="S240" s="35">
        <f t="shared" si="32"/>
        <v>7.330485499597426</v>
      </c>
      <c r="AF240" s="34"/>
    </row>
    <row r="241" spans="7:32" ht="18.5" x14ac:dyDescent="0.45">
      <c r="G241" s="59">
        <v>2012</v>
      </c>
      <c r="H241" s="59">
        <v>8</v>
      </c>
      <c r="I241" s="46">
        <f t="shared" si="35"/>
        <v>26</v>
      </c>
      <c r="J241" s="46">
        <f t="shared" si="35"/>
        <v>238</v>
      </c>
      <c r="K241" s="125">
        <v>38</v>
      </c>
      <c r="L241" s="125">
        <v>28.9</v>
      </c>
      <c r="M241" s="54">
        <f t="shared" si="28"/>
        <v>33.450000000000003</v>
      </c>
      <c r="N241" s="36">
        <v>27.5</v>
      </c>
      <c r="O241" s="55">
        <f t="shared" si="29"/>
        <v>38.763594724146614</v>
      </c>
      <c r="P241" s="56">
        <f t="shared" si="30"/>
        <v>28.21989695917874</v>
      </c>
      <c r="Q241" s="126">
        <v>18.709609499999999</v>
      </c>
      <c r="R241" s="11">
        <f t="shared" si="31"/>
        <v>5.6237578105218748</v>
      </c>
      <c r="S241" s="35">
        <f t="shared" si="32"/>
        <v>8.5721978705392488</v>
      </c>
      <c r="AF241" s="34"/>
    </row>
    <row r="242" spans="7:32" ht="18.5" x14ac:dyDescent="0.45">
      <c r="G242" s="59">
        <v>2012</v>
      </c>
      <c r="H242" s="59">
        <v>8</v>
      </c>
      <c r="I242" s="46">
        <f t="shared" si="35"/>
        <v>27</v>
      </c>
      <c r="J242" s="46">
        <f t="shared" si="35"/>
        <v>239</v>
      </c>
      <c r="K242" s="125">
        <v>38.799999999999997</v>
      </c>
      <c r="L242" s="125">
        <v>30</v>
      </c>
      <c r="M242" s="54">
        <f t="shared" si="28"/>
        <v>34.4</v>
      </c>
      <c r="N242" s="36">
        <v>30.5</v>
      </c>
      <c r="O242" s="55">
        <f t="shared" si="29"/>
        <v>40.622933016047512</v>
      </c>
      <c r="P242" s="56">
        <f t="shared" si="30"/>
        <v>28.598544843297436</v>
      </c>
      <c r="Q242" s="126">
        <v>19.281134999999999</v>
      </c>
      <c r="R242" s="11">
        <f t="shared" si="31"/>
        <v>5.9029773236549996</v>
      </c>
      <c r="S242" s="35">
        <f t="shared" si="32"/>
        <v>8.4702158697798389</v>
      </c>
      <c r="AF242" s="34"/>
    </row>
    <row r="243" spans="7:32" ht="18.5" x14ac:dyDescent="0.45">
      <c r="G243" s="59">
        <v>2012</v>
      </c>
      <c r="H243" s="59">
        <v>8</v>
      </c>
      <c r="I243" s="46">
        <f t="shared" si="35"/>
        <v>28</v>
      </c>
      <c r="J243" s="46">
        <f t="shared" si="35"/>
        <v>240</v>
      </c>
      <c r="K243" s="125">
        <v>38.299999999999997</v>
      </c>
      <c r="L243" s="125">
        <v>30.5</v>
      </c>
      <c r="M243" s="54">
        <f t="shared" si="28"/>
        <v>34.4</v>
      </c>
      <c r="N243" s="36">
        <v>25</v>
      </c>
      <c r="O243" s="55">
        <f t="shared" si="29"/>
        <v>41.714864050903209</v>
      </c>
      <c r="P243" s="56">
        <f t="shared" si="30"/>
        <v>26.030075167763592</v>
      </c>
      <c r="Q243" s="126">
        <v>18.640523999999999</v>
      </c>
      <c r="R243" s="11">
        <f t="shared" si="31"/>
        <v>5.7068523441719998</v>
      </c>
      <c r="S243" s="35">
        <f t="shared" si="32"/>
        <v>8.2382549887096417</v>
      </c>
      <c r="AF243" s="34"/>
    </row>
    <row r="244" spans="7:32" ht="18.5" x14ac:dyDescent="0.45">
      <c r="G244" s="59">
        <v>2012</v>
      </c>
      <c r="H244" s="59">
        <v>8</v>
      </c>
      <c r="I244" s="46">
        <f t="shared" si="35"/>
        <v>29</v>
      </c>
      <c r="J244" s="46">
        <f t="shared" si="35"/>
        <v>241</v>
      </c>
      <c r="K244" s="125">
        <v>37</v>
      </c>
      <c r="L244" s="125">
        <v>29.9</v>
      </c>
      <c r="M244" s="54">
        <f t="shared" si="28"/>
        <v>33.450000000000003</v>
      </c>
      <c r="N244" s="36">
        <v>22.5</v>
      </c>
      <c r="O244" s="55">
        <f t="shared" si="29"/>
        <v>45.637986584268745</v>
      </c>
      <c r="P244" s="56">
        <f t="shared" si="30"/>
        <v>25.922376379864655</v>
      </c>
      <c r="Q244" s="126">
        <v>19.456989</v>
      </c>
      <c r="R244" s="11">
        <f t="shared" si="31"/>
        <v>5.8484060748562499</v>
      </c>
      <c r="S244" s="35">
        <f t="shared" si="32"/>
        <v>8.350655416459718</v>
      </c>
      <c r="AF244" s="34"/>
    </row>
    <row r="245" spans="7:32" ht="18.5" x14ac:dyDescent="0.45">
      <c r="G245" s="59">
        <v>2012</v>
      </c>
      <c r="H245" s="59">
        <v>8</v>
      </c>
      <c r="I245" s="46">
        <f t="shared" si="35"/>
        <v>30</v>
      </c>
      <c r="J245" s="46">
        <f t="shared" si="35"/>
        <v>242</v>
      </c>
      <c r="K245" s="125">
        <v>38.700000000000003</v>
      </c>
      <c r="L245" s="125">
        <v>30.2</v>
      </c>
      <c r="M245" s="54">
        <f t="shared" si="28"/>
        <v>34.450000000000003</v>
      </c>
      <c r="N245" s="36">
        <v>22</v>
      </c>
      <c r="O245" s="55">
        <f t="shared" si="29"/>
        <v>43.231975378299339</v>
      </c>
      <c r="P245" s="56">
        <f t="shared" si="30"/>
        <v>29.397743257243562</v>
      </c>
      <c r="Q245" s="126">
        <v>20.166685499999996</v>
      </c>
      <c r="R245" s="11">
        <f t="shared" si="31"/>
        <v>6.1800051464043726</v>
      </c>
      <c r="S245" s="35">
        <f t="shared" si="32"/>
        <v>9.5203780740551203</v>
      </c>
      <c r="AF245" s="34"/>
    </row>
    <row r="246" spans="7:32" ht="18.5" x14ac:dyDescent="0.45">
      <c r="G246" s="59">
        <v>2012</v>
      </c>
      <c r="H246" s="60">
        <v>8</v>
      </c>
      <c r="I246" s="60">
        <f t="shared" si="35"/>
        <v>31</v>
      </c>
      <c r="J246" s="46">
        <f t="shared" si="35"/>
        <v>243</v>
      </c>
      <c r="K246" s="125">
        <v>33.6</v>
      </c>
      <c r="L246" s="125">
        <v>26.2</v>
      </c>
      <c r="M246" s="54">
        <f t="shared" si="28"/>
        <v>29.9</v>
      </c>
      <c r="N246" s="36">
        <v>26.5</v>
      </c>
      <c r="O246" s="55">
        <f t="shared" si="29"/>
        <v>44.616742881606285</v>
      </c>
      <c r="P246" s="56">
        <f t="shared" si="30"/>
        <v>26.413111785910928</v>
      </c>
      <c r="Q246" s="126">
        <v>19.419305999999999</v>
      </c>
      <c r="R246" s="49">
        <f t="shared" si="31"/>
        <v>5.4327547562129999</v>
      </c>
      <c r="S246" s="48">
        <f t="shared" si="32"/>
        <v>7.8594542106036851</v>
      </c>
      <c r="AF246" s="34"/>
    </row>
    <row r="247" spans="7:32" ht="18.5" x14ac:dyDescent="0.45">
      <c r="G247" s="59">
        <v>2012</v>
      </c>
      <c r="H247" s="59">
        <v>9</v>
      </c>
      <c r="I247" s="46">
        <v>1</v>
      </c>
      <c r="J247" s="46">
        <f t="shared" si="35"/>
        <v>244</v>
      </c>
      <c r="K247" s="125">
        <v>31.7</v>
      </c>
      <c r="L247" s="125">
        <v>24.4</v>
      </c>
      <c r="M247" s="54">
        <f t="shared" si="28"/>
        <v>28.049999999999997</v>
      </c>
      <c r="N247" s="36">
        <v>28</v>
      </c>
      <c r="O247" s="55">
        <f t="shared" si="29"/>
        <v>47.04241963431231</v>
      </c>
      <c r="P247" s="56">
        <f t="shared" si="30"/>
        <v>27.472773066438393</v>
      </c>
      <c r="Q247" s="126">
        <v>20.336258999999998</v>
      </c>
      <c r="R247" s="11">
        <f t="shared" si="31"/>
        <v>5.4686284917547479</v>
      </c>
      <c r="S247" s="35">
        <f t="shared" si="32"/>
        <v>7.847952405617316</v>
      </c>
      <c r="AF247" s="34"/>
    </row>
    <row r="248" spans="7:32" ht="18.5" x14ac:dyDescent="0.45">
      <c r="G248" s="59">
        <v>2012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25">
        <v>32.4</v>
      </c>
      <c r="L248" s="125">
        <v>24.5</v>
      </c>
      <c r="M248" s="54">
        <f t="shared" si="28"/>
        <v>28.45</v>
      </c>
      <c r="N248" s="36">
        <v>35</v>
      </c>
      <c r="O248" s="55">
        <f t="shared" si="29"/>
        <v>44.466582283496905</v>
      </c>
      <c r="P248" s="56">
        <f t="shared" si="30"/>
        <v>28.102880003170039</v>
      </c>
      <c r="Q248" s="126">
        <v>19.997112000000001</v>
      </c>
      <c r="R248" s="11">
        <f t="shared" si="31"/>
        <v>5.4243416119500001</v>
      </c>
      <c r="S248" s="35">
        <f t="shared" si="32"/>
        <v>7.4418276971811395</v>
      </c>
      <c r="AF248" s="34"/>
    </row>
    <row r="249" spans="7:32" ht="18.5" x14ac:dyDescent="0.45">
      <c r="G249" s="59">
        <v>2012</v>
      </c>
      <c r="H249" s="59">
        <v>9</v>
      </c>
      <c r="I249" s="46">
        <f t="shared" si="36"/>
        <v>3</v>
      </c>
      <c r="J249" s="46">
        <f t="shared" si="36"/>
        <v>246</v>
      </c>
      <c r="K249" s="125">
        <v>32</v>
      </c>
      <c r="L249" s="125">
        <v>21.6</v>
      </c>
      <c r="M249" s="54">
        <f t="shared" si="28"/>
        <v>26.8</v>
      </c>
      <c r="N249" s="36">
        <v>23</v>
      </c>
      <c r="O249" s="55">
        <f t="shared" si="29"/>
        <v>37.1729134358484</v>
      </c>
      <c r="P249" s="56">
        <f t="shared" si="30"/>
        <v>30.927863978625865</v>
      </c>
      <c r="Q249" s="126">
        <v>19.180647</v>
      </c>
      <c r="R249" s="11">
        <f t="shared" si="31"/>
        <v>5.0172544616129997</v>
      </c>
      <c r="S249" s="35">
        <f t="shared" si="32"/>
        <v>9.0937471468349624</v>
      </c>
      <c r="AF249" s="34"/>
    </row>
    <row r="250" spans="7:32" ht="18.5" x14ac:dyDescent="0.45">
      <c r="G250" s="59">
        <v>2012</v>
      </c>
      <c r="H250" s="59">
        <v>9</v>
      </c>
      <c r="I250" s="46">
        <f t="shared" si="36"/>
        <v>4</v>
      </c>
      <c r="J250" s="46">
        <f t="shared" si="36"/>
        <v>247</v>
      </c>
      <c r="K250" s="125">
        <v>31.8</v>
      </c>
      <c r="L250" s="125">
        <v>21.2</v>
      </c>
      <c r="M250" s="54">
        <f t="shared" si="28"/>
        <v>26.5</v>
      </c>
      <c r="N250" s="36">
        <v>29.5</v>
      </c>
      <c r="O250" s="55">
        <f t="shared" si="29"/>
        <v>38.604917815764274</v>
      </c>
      <c r="P250" s="56">
        <f t="shared" si="30"/>
        <v>32.736970307768111</v>
      </c>
      <c r="Q250" s="126">
        <v>20.110160999999998</v>
      </c>
      <c r="R250" s="11">
        <f t="shared" si="31"/>
        <v>5.2250119759395002</v>
      </c>
      <c r="S250" s="35">
        <f t="shared" si="32"/>
        <v>8.9130369286015512</v>
      </c>
      <c r="AF250" s="34"/>
    </row>
    <row r="251" spans="7:32" ht="18.5" x14ac:dyDescent="0.45">
      <c r="G251" s="59">
        <v>2012</v>
      </c>
      <c r="H251" s="59">
        <v>9</v>
      </c>
      <c r="I251" s="46">
        <f t="shared" si="36"/>
        <v>5</v>
      </c>
      <c r="J251" s="46">
        <f t="shared" si="36"/>
        <v>248</v>
      </c>
      <c r="K251" s="125">
        <v>32.700000000000003</v>
      </c>
      <c r="L251" s="125">
        <v>22.6</v>
      </c>
      <c r="M251" s="54">
        <f t="shared" si="28"/>
        <v>27.650000000000002</v>
      </c>
      <c r="N251" s="36">
        <v>28.5</v>
      </c>
      <c r="O251" s="55">
        <f t="shared" si="29"/>
        <v>37.62213603282067</v>
      </c>
      <c r="P251" s="56">
        <f t="shared" si="30"/>
        <v>30.398685914519106</v>
      </c>
      <c r="Q251" s="126">
        <v>19.130402999999998</v>
      </c>
      <c r="R251" s="11">
        <f t="shared" si="31"/>
        <v>5.099481527892749</v>
      </c>
      <c r="S251" s="35">
        <f t="shared" si="32"/>
        <v>8.5347930247668717</v>
      </c>
      <c r="AF251" s="34"/>
    </row>
    <row r="252" spans="7:32" ht="18.5" x14ac:dyDescent="0.45">
      <c r="G252" s="59">
        <v>2012</v>
      </c>
      <c r="H252" s="59">
        <v>9</v>
      </c>
      <c r="I252" s="46">
        <f t="shared" si="36"/>
        <v>6</v>
      </c>
      <c r="J252" s="46">
        <f t="shared" si="36"/>
        <v>249</v>
      </c>
      <c r="K252" s="125">
        <v>34.6</v>
      </c>
      <c r="L252" s="125">
        <v>25.5</v>
      </c>
      <c r="M252" s="54">
        <f t="shared" si="28"/>
        <v>30.05</v>
      </c>
      <c r="N252" s="36">
        <v>23.5</v>
      </c>
      <c r="O252" s="55">
        <f t="shared" si="29"/>
        <v>39.427221219927574</v>
      </c>
      <c r="P252" s="56">
        <f t="shared" si="30"/>
        <v>28.703017048107277</v>
      </c>
      <c r="Q252" s="126">
        <v>19.029914999999999</v>
      </c>
      <c r="R252" s="11">
        <f t="shared" si="31"/>
        <v>5.3405601030787491</v>
      </c>
      <c r="S252" s="35">
        <f t="shared" si="32"/>
        <v>8.7779457127235077</v>
      </c>
      <c r="AF252" s="34"/>
    </row>
    <row r="253" spans="7:32" ht="18.5" x14ac:dyDescent="0.45">
      <c r="G253" s="59">
        <v>2012</v>
      </c>
      <c r="H253" s="59">
        <v>9</v>
      </c>
      <c r="I253" s="46">
        <f t="shared" si="36"/>
        <v>7</v>
      </c>
      <c r="J253" s="46">
        <f t="shared" si="36"/>
        <v>250</v>
      </c>
      <c r="K253" s="125">
        <v>35.799999999999997</v>
      </c>
      <c r="L253" s="125">
        <v>26.4</v>
      </c>
      <c r="M253" s="54">
        <f t="shared" si="28"/>
        <v>31.099999999999998</v>
      </c>
      <c r="N253" s="36">
        <v>18</v>
      </c>
      <c r="O253" s="55">
        <f t="shared" si="29"/>
        <v>36.514035349813227</v>
      </c>
      <c r="P253" s="56">
        <f t="shared" si="30"/>
        <v>27.458554583059541</v>
      </c>
      <c r="Q253" s="126">
        <v>17.911985999999999</v>
      </c>
      <c r="R253" s="11">
        <f t="shared" si="31"/>
        <v>5.137130716820999</v>
      </c>
      <c r="S253" s="35">
        <f t="shared" si="32"/>
        <v>9.0044985134794722</v>
      </c>
      <c r="AF253" s="34"/>
    </row>
    <row r="254" spans="7:32" ht="18.5" x14ac:dyDescent="0.45">
      <c r="G254" s="59">
        <v>2012</v>
      </c>
      <c r="H254" s="59">
        <v>9</v>
      </c>
      <c r="I254" s="46">
        <f t="shared" si="36"/>
        <v>8</v>
      </c>
      <c r="J254" s="46">
        <f t="shared" si="36"/>
        <v>251</v>
      </c>
      <c r="K254" s="125">
        <v>33.700000000000003</v>
      </c>
      <c r="L254" s="125">
        <v>27.8</v>
      </c>
      <c r="M254" s="54">
        <f t="shared" si="28"/>
        <v>30.75</v>
      </c>
      <c r="N254" s="36">
        <v>15.5</v>
      </c>
      <c r="O254" s="55">
        <f t="shared" si="29"/>
        <v>48.286844391340608</v>
      </c>
      <c r="P254" s="56">
        <f t="shared" si="30"/>
        <v>22.791390552712777</v>
      </c>
      <c r="Q254" s="126">
        <v>18.766133999999997</v>
      </c>
      <c r="R254" s="11">
        <f t="shared" si="31"/>
        <v>5.3435769004304978</v>
      </c>
      <c r="S254" s="35">
        <f t="shared" si="32"/>
        <v>7.7394235421921183</v>
      </c>
      <c r="AF254" s="34"/>
    </row>
    <row r="255" spans="7:32" ht="18.5" x14ac:dyDescent="0.45">
      <c r="G255" s="59">
        <v>2012</v>
      </c>
      <c r="H255" s="59">
        <v>9</v>
      </c>
      <c r="I255" s="46">
        <f t="shared" si="36"/>
        <v>9</v>
      </c>
      <c r="J255" s="46">
        <f t="shared" si="36"/>
        <v>252</v>
      </c>
      <c r="K255" s="125">
        <v>31.3</v>
      </c>
      <c r="L255" s="125">
        <v>23.2</v>
      </c>
      <c r="M255" s="54">
        <f t="shared" si="28"/>
        <v>27.25</v>
      </c>
      <c r="N255" s="36">
        <v>25</v>
      </c>
      <c r="O255" s="55">
        <f t="shared" si="29"/>
        <v>40.962662492167972</v>
      </c>
      <c r="P255" s="56">
        <f t="shared" si="30"/>
        <v>26.543805294924852</v>
      </c>
      <c r="Q255" s="126">
        <v>18.653084999999997</v>
      </c>
      <c r="R255" s="11">
        <f t="shared" si="31"/>
        <v>4.9284854758012484</v>
      </c>
      <c r="S255" s="35">
        <f t="shared" si="32"/>
        <v>7.7697334477576936</v>
      </c>
      <c r="AF255" s="34"/>
    </row>
    <row r="256" spans="7:32" ht="18.5" x14ac:dyDescent="0.45">
      <c r="G256" s="59">
        <v>2012</v>
      </c>
      <c r="H256" s="59">
        <v>9</v>
      </c>
      <c r="I256" s="46">
        <f t="shared" si="36"/>
        <v>10</v>
      </c>
      <c r="J256" s="46">
        <f t="shared" si="36"/>
        <v>253</v>
      </c>
      <c r="K256" s="125">
        <v>30.9</v>
      </c>
      <c r="L256" s="125">
        <v>23.7</v>
      </c>
      <c r="M256" s="54">
        <f t="shared" si="28"/>
        <v>27.299999999999997</v>
      </c>
      <c r="N256" s="36">
        <v>29</v>
      </c>
      <c r="O256" s="55">
        <f t="shared" si="29"/>
        <v>39.263634707638602</v>
      </c>
      <c r="P256" s="56">
        <f t="shared" si="30"/>
        <v>22.615853591599834</v>
      </c>
      <c r="Q256" s="126">
        <v>16.856862</v>
      </c>
      <c r="R256" s="11">
        <f t="shared" si="31"/>
        <v>4.4588338529129992</v>
      </c>
      <c r="S256" s="35">
        <f t="shared" si="32"/>
        <v>6.4257997784733378</v>
      </c>
      <c r="AF256" s="34"/>
    </row>
    <row r="257" spans="7:32" ht="18.5" x14ac:dyDescent="0.45">
      <c r="G257" s="59">
        <v>2012</v>
      </c>
      <c r="H257" s="59">
        <v>9</v>
      </c>
      <c r="I257" s="46">
        <f t="shared" si="36"/>
        <v>11</v>
      </c>
      <c r="J257" s="46">
        <f t="shared" si="36"/>
        <v>254</v>
      </c>
      <c r="K257" s="125">
        <v>33.799999999999997</v>
      </c>
      <c r="L257" s="125">
        <v>23</v>
      </c>
      <c r="M257" s="54">
        <f t="shared" si="28"/>
        <v>28.4</v>
      </c>
      <c r="N257" s="36">
        <v>29.5</v>
      </c>
      <c r="O257" s="55">
        <f t="shared" si="29"/>
        <v>33.20528066771918</v>
      </c>
      <c r="P257" s="56">
        <f t="shared" si="30"/>
        <v>28.689362496909364</v>
      </c>
      <c r="Q257" s="126">
        <v>17.459789999999998</v>
      </c>
      <c r="R257" s="11">
        <f t="shared" si="31"/>
        <v>4.7309570777699994</v>
      </c>
      <c r="S257" s="35">
        <f t="shared" si="32"/>
        <v>8.0723589275057588</v>
      </c>
      <c r="AF257" s="34"/>
    </row>
    <row r="258" spans="7:32" ht="18.5" x14ac:dyDescent="0.45">
      <c r="G258" s="59">
        <v>2012</v>
      </c>
      <c r="H258" s="59">
        <v>9</v>
      </c>
      <c r="I258" s="46">
        <f t="shared" si="36"/>
        <v>12</v>
      </c>
      <c r="J258" s="46">
        <f t="shared" si="36"/>
        <v>255</v>
      </c>
      <c r="K258" s="125">
        <v>31.3</v>
      </c>
      <c r="L258" s="125">
        <v>27.1</v>
      </c>
      <c r="M258" s="54">
        <f t="shared" si="28"/>
        <v>29.200000000000003</v>
      </c>
      <c r="N258" s="36">
        <v>30.5</v>
      </c>
      <c r="O258" s="55">
        <f t="shared" si="29"/>
        <v>57.173387869804657</v>
      </c>
      <c r="P258" s="56">
        <f t="shared" si="30"/>
        <v>19.210258324254362</v>
      </c>
      <c r="Q258" s="126">
        <v>18.7472925</v>
      </c>
      <c r="R258" s="11">
        <f t="shared" si="31"/>
        <v>5.1677849140875001</v>
      </c>
      <c r="S258" s="35">
        <f t="shared" si="32"/>
        <v>5.5774044868868673</v>
      </c>
      <c r="AF258" s="34"/>
    </row>
    <row r="259" spans="7:32" ht="18.5" x14ac:dyDescent="0.45">
      <c r="G259" s="59">
        <v>2012</v>
      </c>
      <c r="H259" s="59">
        <v>9</v>
      </c>
      <c r="I259" s="46">
        <f t="shared" si="36"/>
        <v>13</v>
      </c>
      <c r="J259" s="46">
        <f t="shared" si="36"/>
        <v>256</v>
      </c>
      <c r="K259" s="125">
        <v>31.2</v>
      </c>
      <c r="L259" s="125">
        <v>22.9</v>
      </c>
      <c r="M259" s="54">
        <f t="shared" si="28"/>
        <v>27.049999999999997</v>
      </c>
      <c r="N259" s="36">
        <v>28.5</v>
      </c>
      <c r="O259" s="55">
        <f t="shared" si="29"/>
        <v>39.866628842854333</v>
      </c>
      <c r="P259" s="56">
        <f t="shared" si="30"/>
        <v>26.471441551655278</v>
      </c>
      <c r="Q259" s="126">
        <v>18.376742999999998</v>
      </c>
      <c r="R259" s="11">
        <f t="shared" si="31"/>
        <v>4.8339149566207489</v>
      </c>
      <c r="S259" s="35">
        <f t="shared" si="32"/>
        <v>7.4450246590873412</v>
      </c>
      <c r="AF259" s="34"/>
    </row>
    <row r="260" spans="7:32" ht="18.5" x14ac:dyDescent="0.45">
      <c r="G260" s="59">
        <v>2012</v>
      </c>
      <c r="H260" s="59">
        <v>9</v>
      </c>
      <c r="I260" s="46">
        <f t="shared" si="36"/>
        <v>14</v>
      </c>
      <c r="J260" s="46">
        <f t="shared" si="36"/>
        <v>257</v>
      </c>
      <c r="K260" s="125">
        <v>30.9</v>
      </c>
      <c r="L260" s="125">
        <v>23.6</v>
      </c>
      <c r="M260" s="54">
        <f t="shared" si="28"/>
        <v>27.25</v>
      </c>
      <c r="N260" s="36">
        <v>20</v>
      </c>
      <c r="O260" s="55">
        <f t="shared" si="29"/>
        <v>46.141669165712145</v>
      </c>
      <c r="P260" s="56">
        <f t="shared" si="30"/>
        <v>26.946734792775882</v>
      </c>
      <c r="Q260" s="126">
        <v>19.946867999999998</v>
      </c>
      <c r="R260" s="11">
        <f t="shared" si="31"/>
        <v>5.2703265559409989</v>
      </c>
      <c r="S260" s="35">
        <f t="shared" si="32"/>
        <v>8.2937554408106244</v>
      </c>
      <c r="AF260" s="34"/>
    </row>
    <row r="261" spans="7:32" ht="18.5" x14ac:dyDescent="0.45">
      <c r="G261" s="59">
        <v>2012</v>
      </c>
      <c r="H261" s="59">
        <v>9</v>
      </c>
      <c r="I261" s="46">
        <f t="shared" si="36"/>
        <v>15</v>
      </c>
      <c r="J261" s="46">
        <f t="shared" si="36"/>
        <v>258</v>
      </c>
      <c r="K261" s="125">
        <v>30.2</v>
      </c>
      <c r="L261" s="125">
        <v>22.2</v>
      </c>
      <c r="M261" s="54">
        <f t="shared" ref="M261:M324" si="37">(K261+L261)/2</f>
        <v>26.2</v>
      </c>
      <c r="N261" s="36">
        <v>32</v>
      </c>
      <c r="O261" s="55">
        <f t="shared" ref="O261:O324" si="38">((Q261)/(0.16*(K261-(L261))^0.5))</f>
        <v>41.176249816035451</v>
      </c>
      <c r="P261" s="56">
        <f t="shared" ref="P261:P324" si="39">0.16*((K261-L261)^1/2)*O261</f>
        <v>26.352799882262691</v>
      </c>
      <c r="Q261" s="126">
        <v>18.6342435</v>
      </c>
      <c r="R261" s="11">
        <f t="shared" ref="R261:R324" si="40">0.0023*0.408*O261*(K261-L261)^0.5*(M261+17.8)</f>
        <v>4.8087528776099999</v>
      </c>
      <c r="S261" s="35">
        <f t="shared" ref="S261:S324" si="41">0.31*(IF(N261&gt;50,1,(1+(50-N261)/70)))*(P261+2.09)*((M261/(M261+15)))</f>
        <v>7.0489226826105762</v>
      </c>
      <c r="AF261" s="34"/>
    </row>
    <row r="262" spans="7:32" ht="18.5" x14ac:dyDescent="0.45">
      <c r="G262" s="59">
        <v>2012</v>
      </c>
      <c r="H262" s="59">
        <v>9</v>
      </c>
      <c r="I262" s="46">
        <f t="shared" si="36"/>
        <v>16</v>
      </c>
      <c r="J262" s="46">
        <f t="shared" si="36"/>
        <v>259</v>
      </c>
      <c r="K262" s="125">
        <v>31.9</v>
      </c>
      <c r="L262" s="125">
        <v>22.3</v>
      </c>
      <c r="M262" s="54">
        <f t="shared" si="37"/>
        <v>27.1</v>
      </c>
      <c r="N262" s="36">
        <v>33</v>
      </c>
      <c r="O262" s="55">
        <f t="shared" si="38"/>
        <v>37.449243621723639</v>
      </c>
      <c r="P262" s="56">
        <f t="shared" si="39"/>
        <v>28.761019101483747</v>
      </c>
      <c r="Q262" s="126">
        <v>18.565157999999997</v>
      </c>
      <c r="R262" s="11">
        <f t="shared" si="40"/>
        <v>4.8889208599829992</v>
      </c>
      <c r="S262" s="35">
        <f t="shared" si="41"/>
        <v>7.6513772643454878</v>
      </c>
      <c r="AF262" s="34"/>
    </row>
    <row r="263" spans="7:32" ht="18.5" x14ac:dyDescent="0.45">
      <c r="G263" s="59">
        <v>2012</v>
      </c>
      <c r="H263" s="59">
        <v>9</v>
      </c>
      <c r="I263" s="46">
        <f t="shared" si="36"/>
        <v>17</v>
      </c>
      <c r="J263" s="46">
        <f t="shared" si="36"/>
        <v>260</v>
      </c>
      <c r="K263" s="125">
        <v>34.200000000000003</v>
      </c>
      <c r="L263" s="125">
        <v>24.5</v>
      </c>
      <c r="M263" s="54">
        <f t="shared" si="37"/>
        <v>29.35</v>
      </c>
      <c r="N263" s="36">
        <v>26</v>
      </c>
      <c r="O263" s="55">
        <f t="shared" si="38"/>
        <v>36.978430968212372</v>
      </c>
      <c r="P263" s="56">
        <f t="shared" si="39"/>
        <v>28.695262431332811</v>
      </c>
      <c r="Q263" s="126">
        <v>18.426987</v>
      </c>
      <c r="R263" s="11">
        <f t="shared" si="40"/>
        <v>5.0957022432982511</v>
      </c>
      <c r="S263" s="35">
        <f t="shared" si="41"/>
        <v>8.4810348725267417</v>
      </c>
      <c r="AF263" s="34"/>
    </row>
    <row r="264" spans="7:32" ht="18.5" x14ac:dyDescent="0.45">
      <c r="G264" s="59">
        <v>2012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25">
        <v>32.799999999999997</v>
      </c>
      <c r="L264" s="125">
        <v>26.3</v>
      </c>
      <c r="M264" s="54">
        <f t="shared" si="37"/>
        <v>29.549999999999997</v>
      </c>
      <c r="N264" s="36">
        <v>27</v>
      </c>
      <c r="O264" s="55">
        <f t="shared" si="38"/>
        <v>44.787959850164711</v>
      </c>
      <c r="P264" s="56">
        <f t="shared" si="39"/>
        <v>23.289739122085635</v>
      </c>
      <c r="Q264" s="126">
        <v>18.2699745</v>
      </c>
      <c r="R264" s="11">
        <f t="shared" si="40"/>
        <v>5.0737135109523743</v>
      </c>
      <c r="S264" s="35">
        <f t="shared" si="41"/>
        <v>6.9333565243519262</v>
      </c>
      <c r="AF264" s="34"/>
    </row>
    <row r="265" spans="7:32" ht="18.5" x14ac:dyDescent="0.45">
      <c r="G265" s="59">
        <v>2012</v>
      </c>
      <c r="H265" s="59">
        <v>9</v>
      </c>
      <c r="I265" s="46">
        <f t="shared" si="42"/>
        <v>19</v>
      </c>
      <c r="J265" s="46">
        <f t="shared" si="42"/>
        <v>262</v>
      </c>
      <c r="K265" s="125">
        <v>30.9</v>
      </c>
      <c r="L265" s="125">
        <v>22.8</v>
      </c>
      <c r="M265" s="54">
        <f t="shared" si="37"/>
        <v>26.85</v>
      </c>
      <c r="N265" s="36">
        <v>44</v>
      </c>
      <c r="O265" s="55">
        <f t="shared" si="38"/>
        <v>36.190581272541685</v>
      </c>
      <c r="P265" s="56">
        <f t="shared" si="39"/>
        <v>23.451496664607003</v>
      </c>
      <c r="Q265" s="126">
        <v>16.480032000000001</v>
      </c>
      <c r="R265" s="11">
        <f t="shared" si="40"/>
        <v>4.3156630599120005</v>
      </c>
      <c r="S265" s="35">
        <f t="shared" si="41"/>
        <v>5.5153415972272004</v>
      </c>
      <c r="AF265" s="34"/>
    </row>
    <row r="266" spans="7:32" ht="18.5" x14ac:dyDescent="0.45">
      <c r="G266" s="59">
        <v>2012</v>
      </c>
      <c r="H266" s="59">
        <v>9</v>
      </c>
      <c r="I266" s="46">
        <f t="shared" si="42"/>
        <v>20</v>
      </c>
      <c r="J266" s="46">
        <f t="shared" si="42"/>
        <v>263</v>
      </c>
      <c r="K266" s="125">
        <v>29.6</v>
      </c>
      <c r="L266" s="125">
        <v>21.8</v>
      </c>
      <c r="M266" s="54">
        <f t="shared" si="37"/>
        <v>25.700000000000003</v>
      </c>
      <c r="N266" s="36">
        <v>39.5</v>
      </c>
      <c r="O266" s="55">
        <f t="shared" si="38"/>
        <v>39.044438117725434</v>
      </c>
      <c r="P266" s="56">
        <f t="shared" si="39"/>
        <v>24.363729385460676</v>
      </c>
      <c r="Q266" s="126">
        <v>17.447229</v>
      </c>
      <c r="R266" s="11">
        <f t="shared" si="40"/>
        <v>4.4512679166974989</v>
      </c>
      <c r="S266" s="35">
        <f t="shared" si="41"/>
        <v>5.9550464696820642</v>
      </c>
      <c r="AF266" s="34"/>
    </row>
    <row r="267" spans="7:32" ht="18.5" x14ac:dyDescent="0.45">
      <c r="G267" s="59">
        <v>2012</v>
      </c>
      <c r="H267" s="59">
        <v>9</v>
      </c>
      <c r="I267" s="46">
        <f t="shared" si="42"/>
        <v>21</v>
      </c>
      <c r="J267" s="46">
        <f t="shared" si="42"/>
        <v>264</v>
      </c>
      <c r="K267" s="125">
        <v>26.4</v>
      </c>
      <c r="L267" s="125">
        <v>17.399999999999999</v>
      </c>
      <c r="M267" s="54">
        <f t="shared" si="37"/>
        <v>21.9</v>
      </c>
      <c r="N267" s="36">
        <v>27.5</v>
      </c>
      <c r="O267" s="55">
        <f t="shared" si="38"/>
        <v>31.3501625</v>
      </c>
      <c r="P267" s="56">
        <f t="shared" si="39"/>
        <v>22.572116999999999</v>
      </c>
      <c r="Q267" s="126">
        <v>15.048077999999999</v>
      </c>
      <c r="R267" s="11">
        <f t="shared" si="40"/>
        <v>3.5038020055590002</v>
      </c>
      <c r="S267" s="35">
        <f t="shared" si="41"/>
        <v>5.9958876844570268</v>
      </c>
      <c r="AF267" s="34"/>
    </row>
    <row r="268" spans="7:32" ht="18.5" x14ac:dyDescent="0.45">
      <c r="G268" s="59">
        <v>2012</v>
      </c>
      <c r="H268" s="59">
        <v>9</v>
      </c>
      <c r="I268" s="46">
        <f t="shared" si="42"/>
        <v>22</v>
      </c>
      <c r="J268" s="46">
        <f t="shared" si="42"/>
        <v>265</v>
      </c>
      <c r="K268" s="125">
        <v>28.9</v>
      </c>
      <c r="L268" s="125">
        <v>20.7</v>
      </c>
      <c r="M268" s="54">
        <f t="shared" si="37"/>
        <v>24.799999999999997</v>
      </c>
      <c r="N268" s="36">
        <v>41.5</v>
      </c>
      <c r="O268" s="55">
        <f t="shared" si="38"/>
        <v>33.556659765243396</v>
      </c>
      <c r="P268" s="56">
        <f t="shared" si="39"/>
        <v>22.013168805999666</v>
      </c>
      <c r="Q268" s="126">
        <v>15.374663999999999</v>
      </c>
      <c r="R268" s="11">
        <f t="shared" si="40"/>
        <v>3.8413444257359997</v>
      </c>
      <c r="S268" s="35">
        <f t="shared" si="41"/>
        <v>5.2212689159265055</v>
      </c>
      <c r="AF268" s="34"/>
    </row>
    <row r="269" spans="7:32" ht="18.5" x14ac:dyDescent="0.45">
      <c r="G269" s="59">
        <v>2012</v>
      </c>
      <c r="H269" s="59">
        <v>9</v>
      </c>
      <c r="I269" s="46">
        <f t="shared" si="42"/>
        <v>23</v>
      </c>
      <c r="J269" s="46">
        <f t="shared" si="42"/>
        <v>266</v>
      </c>
      <c r="K269" s="125">
        <v>29</v>
      </c>
      <c r="L269" s="125">
        <v>20.6</v>
      </c>
      <c r="M269" s="54">
        <f t="shared" si="37"/>
        <v>24.8</v>
      </c>
      <c r="N269" s="36">
        <v>48.5</v>
      </c>
      <c r="O269" s="55">
        <f t="shared" si="38"/>
        <v>31.556622552805308</v>
      </c>
      <c r="P269" s="56">
        <f t="shared" si="39"/>
        <v>21.206050355485164</v>
      </c>
      <c r="Q269" s="126">
        <v>14.633564999999999</v>
      </c>
      <c r="R269" s="11">
        <f t="shared" si="40"/>
        <v>3.6561815816849998</v>
      </c>
      <c r="S269" s="35">
        <f t="shared" si="41"/>
        <v>4.5964294730823223</v>
      </c>
      <c r="AF269" s="34"/>
    </row>
    <row r="270" spans="7:32" ht="18.5" x14ac:dyDescent="0.45">
      <c r="G270" s="59">
        <v>2012</v>
      </c>
      <c r="H270" s="59">
        <v>9</v>
      </c>
      <c r="I270" s="46">
        <f t="shared" si="42"/>
        <v>24</v>
      </c>
      <c r="J270" s="46">
        <f t="shared" si="42"/>
        <v>267</v>
      </c>
      <c r="K270" s="125">
        <v>28.8</v>
      </c>
      <c r="L270" s="125">
        <v>21</v>
      </c>
      <c r="M270" s="54">
        <f t="shared" si="37"/>
        <v>24.9</v>
      </c>
      <c r="N270" s="36">
        <v>48</v>
      </c>
      <c r="O270" s="55">
        <f t="shared" si="38"/>
        <v>38.285474957769651</v>
      </c>
      <c r="P270" s="56">
        <f t="shared" si="39"/>
        <v>23.890136373648268</v>
      </c>
      <c r="Q270" s="126">
        <v>17.108082</v>
      </c>
      <c r="R270" s="11">
        <f t="shared" si="40"/>
        <v>4.2844710697110013</v>
      </c>
      <c r="S270" s="35">
        <f t="shared" si="41"/>
        <v>5.1696843652380053</v>
      </c>
      <c r="AF270" s="34"/>
    </row>
    <row r="271" spans="7:32" ht="18.5" x14ac:dyDescent="0.45">
      <c r="G271" s="59">
        <v>2012</v>
      </c>
      <c r="H271" s="59">
        <v>9</v>
      </c>
      <c r="I271" s="46">
        <f t="shared" si="42"/>
        <v>25</v>
      </c>
      <c r="J271" s="46">
        <f t="shared" si="42"/>
        <v>268</v>
      </c>
      <c r="K271" s="125">
        <v>29.3</v>
      </c>
      <c r="L271" s="125">
        <v>18.2</v>
      </c>
      <c r="M271" s="54">
        <f t="shared" si="37"/>
        <v>23.75</v>
      </c>
      <c r="N271" s="36">
        <v>46</v>
      </c>
      <c r="O271" s="55">
        <f t="shared" si="38"/>
        <v>13.101394835911659</v>
      </c>
      <c r="P271" s="56">
        <f t="shared" si="39"/>
        <v>11.634038614289555</v>
      </c>
      <c r="Q271" s="126">
        <v>6.9839159999999998</v>
      </c>
      <c r="R271" s="11">
        <f t="shared" si="40"/>
        <v>1.7019157279769996</v>
      </c>
      <c r="S271" s="35">
        <f t="shared" si="41"/>
        <v>2.7565711845273024</v>
      </c>
      <c r="AF271" s="34"/>
    </row>
    <row r="272" spans="7:32" ht="18.5" x14ac:dyDescent="0.45">
      <c r="G272" s="59">
        <v>2012</v>
      </c>
      <c r="H272" s="59">
        <v>9</v>
      </c>
      <c r="I272" s="46">
        <f t="shared" si="42"/>
        <v>26</v>
      </c>
      <c r="J272" s="46">
        <f t="shared" si="42"/>
        <v>269</v>
      </c>
      <c r="K272" s="125">
        <v>30.5</v>
      </c>
      <c r="L272" s="125">
        <v>23</v>
      </c>
      <c r="M272" s="54">
        <f t="shared" si="37"/>
        <v>26.75</v>
      </c>
      <c r="N272" s="36">
        <v>45</v>
      </c>
      <c r="O272" s="55">
        <f t="shared" si="38"/>
        <v>39.731671083849307</v>
      </c>
      <c r="P272" s="56">
        <f t="shared" si="39"/>
        <v>23.839002650309585</v>
      </c>
      <c r="Q272" s="126">
        <v>17.409545999999999</v>
      </c>
      <c r="R272" s="11">
        <f t="shared" si="40"/>
        <v>4.5488662837694989</v>
      </c>
      <c r="S272" s="35">
        <f t="shared" si="41"/>
        <v>5.5179534938672088</v>
      </c>
      <c r="AF272" s="34"/>
    </row>
    <row r="273" spans="7:32" ht="18.5" x14ac:dyDescent="0.45">
      <c r="G273" s="59">
        <v>2012</v>
      </c>
      <c r="H273" s="59">
        <v>9</v>
      </c>
      <c r="I273" s="46">
        <f t="shared" si="42"/>
        <v>27</v>
      </c>
      <c r="J273" s="46">
        <f t="shared" si="42"/>
        <v>270</v>
      </c>
      <c r="K273" s="125">
        <v>29.8</v>
      </c>
      <c r="L273" s="125">
        <v>22.5</v>
      </c>
      <c r="M273" s="54">
        <f t="shared" si="37"/>
        <v>26.15</v>
      </c>
      <c r="N273" s="36">
        <v>51.5</v>
      </c>
      <c r="O273" s="55">
        <f t="shared" si="38"/>
        <v>38.005858481581534</v>
      </c>
      <c r="P273" s="56">
        <f t="shared" si="39"/>
        <v>22.195421353243617</v>
      </c>
      <c r="Q273" s="126">
        <v>16.429787999999999</v>
      </c>
      <c r="R273" s="11">
        <f t="shared" si="40"/>
        <v>4.2350530559489989</v>
      </c>
      <c r="S273" s="35">
        <f t="shared" si="41"/>
        <v>4.7841984981790855</v>
      </c>
      <c r="AF273" s="34"/>
    </row>
    <row r="274" spans="7:32" ht="18.5" x14ac:dyDescent="0.45">
      <c r="G274" s="59">
        <v>2012</v>
      </c>
      <c r="H274" s="59">
        <v>9</v>
      </c>
      <c r="I274" s="46">
        <f t="shared" si="42"/>
        <v>28</v>
      </c>
      <c r="J274" s="46">
        <f t="shared" si="42"/>
        <v>271</v>
      </c>
      <c r="K274" s="125">
        <v>29.5</v>
      </c>
      <c r="L274" s="125">
        <v>22.6</v>
      </c>
      <c r="M274" s="54">
        <f t="shared" si="37"/>
        <v>26.05</v>
      </c>
      <c r="N274" s="36">
        <v>46.5</v>
      </c>
      <c r="O274" s="55">
        <f t="shared" si="38"/>
        <v>36.222824141613998</v>
      </c>
      <c r="P274" s="56">
        <f t="shared" si="39"/>
        <v>19.994998926170926</v>
      </c>
      <c r="Q274" s="126">
        <v>15.223932</v>
      </c>
      <c r="R274" s="11">
        <f t="shared" si="40"/>
        <v>3.915294637743</v>
      </c>
      <c r="S274" s="35">
        <f t="shared" si="41"/>
        <v>4.5618703841585377</v>
      </c>
      <c r="AF274" s="34"/>
    </row>
    <row r="275" spans="7:32" ht="18.5" x14ac:dyDescent="0.45">
      <c r="G275" s="59">
        <v>2012</v>
      </c>
      <c r="H275" s="59">
        <v>9</v>
      </c>
      <c r="I275" s="46">
        <f t="shared" si="42"/>
        <v>29</v>
      </c>
      <c r="J275" s="46">
        <f t="shared" si="42"/>
        <v>272</v>
      </c>
      <c r="K275" s="125">
        <v>32</v>
      </c>
      <c r="L275" s="125">
        <v>23.2</v>
      </c>
      <c r="M275" s="54">
        <f t="shared" si="37"/>
        <v>27.6</v>
      </c>
      <c r="N275" s="36">
        <v>54.5</v>
      </c>
      <c r="O275" s="55">
        <f t="shared" si="38"/>
        <v>23.421039556483414</v>
      </c>
      <c r="P275" s="56">
        <f t="shared" si="39"/>
        <v>16.488411847764326</v>
      </c>
      <c r="Q275" s="126">
        <v>11.116484999999999</v>
      </c>
      <c r="R275" s="11">
        <f t="shared" si="40"/>
        <v>2.9599975774350002</v>
      </c>
      <c r="S275" s="35">
        <f t="shared" si="41"/>
        <v>3.7313824359030883</v>
      </c>
      <c r="AF275" s="34"/>
    </row>
    <row r="276" spans="7:32" ht="18.5" x14ac:dyDescent="0.45">
      <c r="G276" s="59">
        <v>2012</v>
      </c>
      <c r="H276" s="60">
        <v>9</v>
      </c>
      <c r="I276" s="60">
        <f t="shared" si="42"/>
        <v>30</v>
      </c>
      <c r="J276" s="46">
        <f t="shared" si="42"/>
        <v>273</v>
      </c>
      <c r="K276" s="125">
        <v>31.6</v>
      </c>
      <c r="L276" s="125">
        <v>23.8</v>
      </c>
      <c r="M276" s="54">
        <f t="shared" si="37"/>
        <v>27.700000000000003</v>
      </c>
      <c r="N276" s="36">
        <v>39.5</v>
      </c>
      <c r="O276" s="55">
        <f t="shared" si="38"/>
        <v>32.804074358088975</v>
      </c>
      <c r="P276" s="56">
        <f t="shared" si="39"/>
        <v>20.469742399447526</v>
      </c>
      <c r="Q276" s="126">
        <v>14.658687</v>
      </c>
      <c r="R276" s="49">
        <f t="shared" si="40"/>
        <v>3.9117805661025002</v>
      </c>
      <c r="S276" s="48">
        <f t="shared" si="41"/>
        <v>5.2172970534347609</v>
      </c>
      <c r="AF276" s="34"/>
    </row>
    <row r="277" spans="7:32" ht="18.5" x14ac:dyDescent="0.45">
      <c r="G277" s="59">
        <v>2012</v>
      </c>
      <c r="H277" s="59">
        <v>10</v>
      </c>
      <c r="I277" s="46">
        <v>1</v>
      </c>
      <c r="J277" s="46">
        <f t="shared" si="42"/>
        <v>274</v>
      </c>
      <c r="K277" s="125">
        <v>32.4</v>
      </c>
      <c r="L277" s="125">
        <v>25</v>
      </c>
      <c r="M277" s="54">
        <f t="shared" si="37"/>
        <v>28.7</v>
      </c>
      <c r="N277" s="36">
        <v>39</v>
      </c>
      <c r="O277" s="55">
        <f t="shared" si="38"/>
        <v>36.276355628835127</v>
      </c>
      <c r="P277" s="56">
        <f t="shared" si="39"/>
        <v>21.47560253227039</v>
      </c>
      <c r="Q277" s="126">
        <v>15.789177</v>
      </c>
      <c r="R277" s="11">
        <f t="shared" si="40"/>
        <v>4.3060638243824991</v>
      </c>
      <c r="S277" s="35">
        <f t="shared" si="41"/>
        <v>5.5517216162466099</v>
      </c>
      <c r="AF277" s="34"/>
    </row>
    <row r="278" spans="7:32" ht="18.5" x14ac:dyDescent="0.45">
      <c r="G278" s="59">
        <v>2012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25">
        <v>33.700000000000003</v>
      </c>
      <c r="L278" s="125">
        <v>25.6</v>
      </c>
      <c r="M278" s="54">
        <f t="shared" si="37"/>
        <v>29.650000000000002</v>
      </c>
      <c r="N278" s="36">
        <v>31</v>
      </c>
      <c r="O278" s="55">
        <f t="shared" si="38"/>
        <v>35.749232720437512</v>
      </c>
      <c r="P278" s="56">
        <f t="shared" si="39"/>
        <v>23.165502802843513</v>
      </c>
      <c r="Q278" s="126">
        <v>16.279056000000001</v>
      </c>
      <c r="R278" s="11">
        <f t="shared" si="40"/>
        <v>4.5303676802280002</v>
      </c>
      <c r="S278" s="35">
        <f t="shared" si="41"/>
        <v>6.6101743423765518</v>
      </c>
      <c r="AF278" s="34"/>
    </row>
    <row r="279" spans="7:32" ht="18.5" x14ac:dyDescent="0.45">
      <c r="G279" s="59">
        <v>2012</v>
      </c>
      <c r="H279" s="59">
        <v>10</v>
      </c>
      <c r="I279" s="46">
        <f t="shared" si="43"/>
        <v>3</v>
      </c>
      <c r="J279" s="46">
        <f t="shared" si="42"/>
        <v>276</v>
      </c>
      <c r="K279" s="125">
        <v>32.6</v>
      </c>
      <c r="L279" s="125">
        <v>26.4</v>
      </c>
      <c r="M279" s="54">
        <f t="shared" si="37"/>
        <v>29.5</v>
      </c>
      <c r="N279" s="36">
        <v>49</v>
      </c>
      <c r="O279" s="55">
        <f t="shared" si="38"/>
        <v>34.524111248209344</v>
      </c>
      <c r="P279" s="56">
        <f t="shared" si="39"/>
        <v>17.123959179111843</v>
      </c>
      <c r="Q279" s="126">
        <v>13.754294999999999</v>
      </c>
      <c r="R279" s="11">
        <f t="shared" si="40"/>
        <v>3.8156408702774991</v>
      </c>
      <c r="S279" s="35">
        <f t="shared" si="41"/>
        <v>4.0049847913969252</v>
      </c>
      <c r="AF279" s="34"/>
    </row>
    <row r="280" spans="7:32" ht="18.5" x14ac:dyDescent="0.45">
      <c r="G280" s="59">
        <v>2012</v>
      </c>
      <c r="H280" s="59">
        <v>10</v>
      </c>
      <c r="I280" s="46">
        <f t="shared" si="43"/>
        <v>4</v>
      </c>
      <c r="J280" s="46">
        <f t="shared" si="43"/>
        <v>277</v>
      </c>
      <c r="K280" s="125">
        <v>31.6</v>
      </c>
      <c r="L280" s="125">
        <v>24.2</v>
      </c>
      <c r="M280" s="54">
        <f t="shared" si="37"/>
        <v>27.9</v>
      </c>
      <c r="N280" s="36">
        <v>63.5</v>
      </c>
      <c r="O280" s="55">
        <f t="shared" si="38"/>
        <v>35.958901442743482</v>
      </c>
      <c r="P280" s="56">
        <f t="shared" si="39"/>
        <v>21.28766965410415</v>
      </c>
      <c r="Q280" s="126">
        <v>15.651005999999999</v>
      </c>
      <c r="R280" s="11">
        <f t="shared" si="40"/>
        <v>4.194946963682999</v>
      </c>
      <c r="S280" s="35">
        <f t="shared" si="41"/>
        <v>4.7131343785162416</v>
      </c>
      <c r="AF280" s="34"/>
    </row>
    <row r="281" spans="7:32" ht="18.5" x14ac:dyDescent="0.45">
      <c r="G281" s="59">
        <v>2012</v>
      </c>
      <c r="H281" s="59">
        <v>10</v>
      </c>
      <c r="I281" s="46">
        <f t="shared" si="43"/>
        <v>5</v>
      </c>
      <c r="J281" s="46">
        <f t="shared" si="43"/>
        <v>278</v>
      </c>
      <c r="K281" s="125">
        <v>27.8</v>
      </c>
      <c r="L281" s="125">
        <v>22.2</v>
      </c>
      <c r="M281" s="54">
        <f t="shared" si="37"/>
        <v>25</v>
      </c>
      <c r="N281" s="36">
        <v>54.5</v>
      </c>
      <c r="O281" s="55">
        <f t="shared" si="38"/>
        <v>38.283887228331899</v>
      </c>
      <c r="P281" s="56">
        <f t="shared" si="39"/>
        <v>17.151181478292695</v>
      </c>
      <c r="Q281" s="126">
        <v>14.495393999999999</v>
      </c>
      <c r="R281" s="11">
        <f t="shared" si="40"/>
        <v>3.6386627926679993</v>
      </c>
      <c r="S281" s="35">
        <f t="shared" si="41"/>
        <v>3.7279789114192097</v>
      </c>
      <c r="AF281" s="34"/>
    </row>
    <row r="282" spans="7:32" ht="18.5" x14ac:dyDescent="0.45">
      <c r="G282" s="59">
        <v>2012</v>
      </c>
      <c r="H282" s="59">
        <v>10</v>
      </c>
      <c r="I282" s="46">
        <f t="shared" si="43"/>
        <v>6</v>
      </c>
      <c r="J282" s="46">
        <f t="shared" si="43"/>
        <v>279</v>
      </c>
      <c r="K282" s="125">
        <v>26</v>
      </c>
      <c r="L282" s="125">
        <v>17.2</v>
      </c>
      <c r="M282" s="54">
        <f t="shared" si="37"/>
        <v>21.6</v>
      </c>
      <c r="N282" s="36">
        <v>48.5</v>
      </c>
      <c r="O282" s="55">
        <f t="shared" si="38"/>
        <v>34.827218142748222</v>
      </c>
      <c r="P282" s="56">
        <f t="shared" si="39"/>
        <v>24.518361572494751</v>
      </c>
      <c r="Q282" s="126">
        <v>16.530276000000001</v>
      </c>
      <c r="R282" s="11">
        <f t="shared" si="40"/>
        <v>3.8198327083560004</v>
      </c>
      <c r="S282" s="35">
        <f t="shared" si="41"/>
        <v>4.9723363075307869</v>
      </c>
      <c r="AF282" s="34"/>
    </row>
    <row r="283" spans="7:32" ht="18.5" x14ac:dyDescent="0.45">
      <c r="G283" s="59">
        <v>2012</v>
      </c>
      <c r="H283" s="59">
        <v>10</v>
      </c>
      <c r="I283" s="46">
        <f t="shared" si="43"/>
        <v>7</v>
      </c>
      <c r="J283" s="46">
        <f t="shared" si="43"/>
        <v>280</v>
      </c>
      <c r="K283" s="125">
        <v>24.8</v>
      </c>
      <c r="L283" s="125">
        <v>18.5</v>
      </c>
      <c r="M283" s="54">
        <f t="shared" si="37"/>
        <v>21.65</v>
      </c>
      <c r="N283" s="36">
        <v>42.5</v>
      </c>
      <c r="O283" s="55">
        <f t="shared" si="38"/>
        <v>35.140427046328561</v>
      </c>
      <c r="P283" s="56">
        <f t="shared" si="39"/>
        <v>17.710775231349597</v>
      </c>
      <c r="Q283" s="126">
        <v>14.1122835</v>
      </c>
      <c r="R283" s="11">
        <f t="shared" si="40"/>
        <v>3.2652190105998753</v>
      </c>
      <c r="S283" s="35">
        <f t="shared" si="41"/>
        <v>4.0145000895744376</v>
      </c>
      <c r="AF283" s="34"/>
    </row>
    <row r="284" spans="7:32" ht="18.5" x14ac:dyDescent="0.45">
      <c r="G284" s="59">
        <v>2012</v>
      </c>
      <c r="H284" s="59">
        <v>10</v>
      </c>
      <c r="I284" s="46">
        <f t="shared" si="43"/>
        <v>8</v>
      </c>
      <c r="J284" s="46">
        <f t="shared" si="43"/>
        <v>281</v>
      </c>
      <c r="K284" s="125">
        <v>28.4</v>
      </c>
      <c r="L284" s="125">
        <v>21.5</v>
      </c>
      <c r="M284" s="54">
        <f t="shared" si="37"/>
        <v>24.95</v>
      </c>
      <c r="N284" s="36">
        <v>32</v>
      </c>
      <c r="O284" s="55">
        <f t="shared" si="38"/>
        <v>32.636405909771028</v>
      </c>
      <c r="P284" s="56">
        <f t="shared" si="39"/>
        <v>18.015296062193606</v>
      </c>
      <c r="Q284" s="126">
        <v>13.716612</v>
      </c>
      <c r="R284" s="11">
        <f t="shared" si="40"/>
        <v>3.4391489809950002</v>
      </c>
      <c r="S284" s="35">
        <f t="shared" si="41"/>
        <v>4.8933982802028266</v>
      </c>
      <c r="AF284" s="34"/>
    </row>
    <row r="285" spans="7:32" ht="18.5" x14ac:dyDescent="0.45">
      <c r="G285" s="59">
        <v>2012</v>
      </c>
      <c r="H285" s="59">
        <v>10</v>
      </c>
      <c r="I285" s="46">
        <f t="shared" si="43"/>
        <v>9</v>
      </c>
      <c r="J285" s="46">
        <f t="shared" si="43"/>
        <v>282</v>
      </c>
      <c r="K285" s="125">
        <v>26.8</v>
      </c>
      <c r="L285" s="125">
        <v>18.8</v>
      </c>
      <c r="M285" s="54">
        <f t="shared" si="37"/>
        <v>22.8</v>
      </c>
      <c r="N285" s="36">
        <v>33.5</v>
      </c>
      <c r="O285" s="55">
        <f t="shared" si="38"/>
        <v>31.489353162313595</v>
      </c>
      <c r="P285" s="56">
        <f t="shared" si="39"/>
        <v>20.1531860238807</v>
      </c>
      <c r="Q285" s="126">
        <v>14.2504545</v>
      </c>
      <c r="R285" s="11">
        <f t="shared" si="40"/>
        <v>3.3933039750854994</v>
      </c>
      <c r="S285" s="35">
        <f t="shared" si="41"/>
        <v>5.1394873611686434</v>
      </c>
      <c r="AF285" s="34"/>
    </row>
    <row r="286" spans="7:32" ht="18.5" x14ac:dyDescent="0.45">
      <c r="G286" s="59">
        <v>2012</v>
      </c>
      <c r="H286" s="59">
        <v>10</v>
      </c>
      <c r="I286" s="46">
        <f t="shared" si="43"/>
        <v>10</v>
      </c>
      <c r="J286" s="46">
        <f t="shared" si="43"/>
        <v>283</v>
      </c>
      <c r="K286" s="125">
        <v>23.5</v>
      </c>
      <c r="L286" s="125">
        <v>16.100000000000001</v>
      </c>
      <c r="M286" s="54">
        <f t="shared" si="37"/>
        <v>19.8</v>
      </c>
      <c r="N286" s="36">
        <v>41.5</v>
      </c>
      <c r="O286" s="55">
        <f t="shared" si="38"/>
        <v>30.129288207242539</v>
      </c>
      <c r="P286" s="56">
        <f t="shared" si="39"/>
        <v>17.83653861868758</v>
      </c>
      <c r="Q286" s="126">
        <v>13.113683999999999</v>
      </c>
      <c r="R286" s="11">
        <f t="shared" si="40"/>
        <v>2.8918820504159997</v>
      </c>
      <c r="S286" s="35">
        <f t="shared" si="41"/>
        <v>3.9414055345887085</v>
      </c>
      <c r="AF286" s="34"/>
    </row>
    <row r="287" spans="7:32" ht="18.5" x14ac:dyDescent="0.45">
      <c r="G287" s="59">
        <v>2012</v>
      </c>
      <c r="H287" s="59">
        <v>10</v>
      </c>
      <c r="I287" s="46">
        <f t="shared" si="43"/>
        <v>11</v>
      </c>
      <c r="J287" s="46">
        <f t="shared" si="43"/>
        <v>284</v>
      </c>
      <c r="K287" s="125">
        <v>24.4</v>
      </c>
      <c r="L287" s="125">
        <v>13.4</v>
      </c>
      <c r="M287" s="54">
        <f t="shared" si="37"/>
        <v>18.899999999999999</v>
      </c>
      <c r="N287" s="36">
        <v>52</v>
      </c>
      <c r="O287" s="55">
        <f t="shared" si="38"/>
        <v>25.315626482428499</v>
      </c>
      <c r="P287" s="56">
        <f t="shared" si="39"/>
        <v>22.277751304537077</v>
      </c>
      <c r="Q287" s="126">
        <v>13.433989500000001</v>
      </c>
      <c r="R287" s="11">
        <f t="shared" si="40"/>
        <v>2.8916057869222502</v>
      </c>
      <c r="S287" s="35">
        <f t="shared" si="41"/>
        <v>4.2115237431646824</v>
      </c>
      <c r="AF287" s="34"/>
    </row>
    <row r="288" spans="7:32" ht="18.5" x14ac:dyDescent="0.45">
      <c r="G288" s="59">
        <v>2012</v>
      </c>
      <c r="H288" s="59">
        <v>10</v>
      </c>
      <c r="I288" s="46">
        <f t="shared" si="43"/>
        <v>12</v>
      </c>
      <c r="J288" s="46">
        <f t="shared" si="43"/>
        <v>285</v>
      </c>
      <c r="K288" s="125">
        <v>25.9</v>
      </c>
      <c r="L288" s="125">
        <v>16.5</v>
      </c>
      <c r="M288" s="54">
        <f t="shared" si="37"/>
        <v>21.2</v>
      </c>
      <c r="N288" s="36">
        <v>49</v>
      </c>
      <c r="O288" s="55">
        <f t="shared" si="38"/>
        <v>28.064083270263183</v>
      </c>
      <c r="P288" s="56">
        <f t="shared" si="39"/>
        <v>21.104190619237912</v>
      </c>
      <c r="Q288" s="126">
        <v>13.766855999999999</v>
      </c>
      <c r="R288" s="11">
        <f t="shared" si="40"/>
        <v>3.1489618071599996</v>
      </c>
      <c r="S288" s="35">
        <f t="shared" si="41"/>
        <v>4.2709896105855716</v>
      </c>
      <c r="AF288" s="34"/>
    </row>
    <row r="289" spans="7:32" ht="18.5" x14ac:dyDescent="0.45">
      <c r="G289" s="59">
        <v>2012</v>
      </c>
      <c r="H289" s="59">
        <v>10</v>
      </c>
      <c r="I289" s="46">
        <f t="shared" si="43"/>
        <v>13</v>
      </c>
      <c r="J289" s="46">
        <f t="shared" si="43"/>
        <v>286</v>
      </c>
      <c r="K289" s="125">
        <v>22.6</v>
      </c>
      <c r="L289" s="125">
        <v>14.2</v>
      </c>
      <c r="M289" s="54">
        <f t="shared" si="37"/>
        <v>18.399999999999999</v>
      </c>
      <c r="N289" s="36">
        <v>41</v>
      </c>
      <c r="O289" s="55">
        <f t="shared" si="38"/>
        <v>28.604114519967723</v>
      </c>
      <c r="P289" s="56">
        <f t="shared" si="39"/>
        <v>19.221964957418315</v>
      </c>
      <c r="Q289" s="126">
        <v>13.264415999999999</v>
      </c>
      <c r="R289" s="11">
        <f t="shared" si="40"/>
        <v>2.8162079542079996</v>
      </c>
      <c r="S289" s="35">
        <f t="shared" si="41"/>
        <v>4.1075758773532982</v>
      </c>
      <c r="AF289" s="34"/>
    </row>
    <row r="290" spans="7:32" ht="18.5" x14ac:dyDescent="0.45">
      <c r="G290" s="59">
        <v>2012</v>
      </c>
      <c r="H290" s="59">
        <v>10</v>
      </c>
      <c r="I290" s="46">
        <f t="shared" si="43"/>
        <v>14</v>
      </c>
      <c r="J290" s="46">
        <f t="shared" si="43"/>
        <v>287</v>
      </c>
      <c r="K290" s="125">
        <v>24.9</v>
      </c>
      <c r="L290" s="125">
        <v>14.8</v>
      </c>
      <c r="M290" s="54">
        <f t="shared" si="37"/>
        <v>19.850000000000001</v>
      </c>
      <c r="N290" s="36">
        <v>27.5</v>
      </c>
      <c r="O290" s="55">
        <f t="shared" si="38"/>
        <v>19.268067042416376</v>
      </c>
      <c r="P290" s="56">
        <f t="shared" si="39"/>
        <v>15.568598170272429</v>
      </c>
      <c r="Q290" s="126">
        <v>9.79758</v>
      </c>
      <c r="R290" s="11">
        <f t="shared" si="40"/>
        <v>2.1634746722550005</v>
      </c>
      <c r="S290" s="35">
        <f t="shared" si="41"/>
        <v>4.1202098812344143</v>
      </c>
      <c r="AF290" s="34"/>
    </row>
    <row r="291" spans="7:32" ht="18.5" x14ac:dyDescent="0.45">
      <c r="G291" s="59">
        <v>2012</v>
      </c>
      <c r="H291" s="59">
        <v>10</v>
      </c>
      <c r="I291" s="46">
        <f t="shared" si="43"/>
        <v>15</v>
      </c>
      <c r="J291" s="46">
        <f t="shared" si="43"/>
        <v>288</v>
      </c>
      <c r="K291" s="125">
        <v>25.8</v>
      </c>
      <c r="L291" s="125">
        <v>17.899999999999999</v>
      </c>
      <c r="M291" s="54">
        <f t="shared" si="37"/>
        <v>21.85</v>
      </c>
      <c r="N291" s="36">
        <v>20</v>
      </c>
      <c r="O291" s="55">
        <f t="shared" si="38"/>
        <v>18.937401248876188</v>
      </c>
      <c r="P291" s="56">
        <f t="shared" si="39"/>
        <v>11.968437589289756</v>
      </c>
      <c r="Q291" s="126">
        <v>8.5163580000000003</v>
      </c>
      <c r="R291" s="11">
        <f t="shared" si="40"/>
        <v>1.9804556329155001</v>
      </c>
      <c r="S291" s="35">
        <f t="shared" si="41"/>
        <v>3.6916001942645535</v>
      </c>
      <c r="AF291" s="34"/>
    </row>
    <row r="292" spans="7:32" ht="18.5" x14ac:dyDescent="0.45">
      <c r="G292" s="59">
        <v>2012</v>
      </c>
      <c r="H292" s="59">
        <v>10</v>
      </c>
      <c r="I292" s="46">
        <f t="shared" si="43"/>
        <v>16</v>
      </c>
      <c r="J292" s="46">
        <f t="shared" si="43"/>
        <v>289</v>
      </c>
      <c r="K292" s="125">
        <v>26.2</v>
      </c>
      <c r="L292" s="125">
        <v>19.3</v>
      </c>
      <c r="M292" s="54">
        <f t="shared" si="37"/>
        <v>22.75</v>
      </c>
      <c r="N292" s="36">
        <v>25</v>
      </c>
      <c r="O292" s="55">
        <f t="shared" si="38"/>
        <v>26.957910376019658</v>
      </c>
      <c r="P292" s="56">
        <f t="shared" si="39"/>
        <v>14.88076652756285</v>
      </c>
      <c r="Q292" s="126">
        <v>11.330022</v>
      </c>
      <c r="R292" s="11">
        <f t="shared" si="40"/>
        <v>2.6945709796664996</v>
      </c>
      <c r="S292" s="35">
        <f t="shared" si="41"/>
        <v>4.3028198444221433</v>
      </c>
      <c r="AF292" s="34"/>
    </row>
    <row r="293" spans="7:32" ht="18.5" x14ac:dyDescent="0.45">
      <c r="G293" s="59">
        <v>2012</v>
      </c>
      <c r="H293" s="59">
        <v>10</v>
      </c>
      <c r="I293" s="46">
        <f t="shared" si="43"/>
        <v>17</v>
      </c>
      <c r="J293" s="46">
        <f t="shared" si="43"/>
        <v>290</v>
      </c>
      <c r="K293" s="125">
        <v>27</v>
      </c>
      <c r="L293" s="125">
        <v>18.3</v>
      </c>
      <c r="M293" s="54">
        <f t="shared" si="37"/>
        <v>22.65</v>
      </c>
      <c r="N293" s="36">
        <v>32</v>
      </c>
      <c r="O293" s="55">
        <f t="shared" si="38"/>
        <v>14.505780748733265</v>
      </c>
      <c r="P293" s="56">
        <f t="shared" si="39"/>
        <v>10.096023401118352</v>
      </c>
      <c r="Q293" s="126">
        <v>6.845745</v>
      </c>
      <c r="R293" s="11">
        <f t="shared" si="40"/>
        <v>1.6240794094912501</v>
      </c>
      <c r="S293" s="35">
        <f t="shared" si="41"/>
        <v>2.8570086781877522</v>
      </c>
      <c r="AF293" s="34"/>
    </row>
    <row r="294" spans="7:32" ht="18.5" x14ac:dyDescent="0.45">
      <c r="G294" s="59">
        <v>2012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25">
        <v>27.3</v>
      </c>
      <c r="L294" s="125">
        <v>19</v>
      </c>
      <c r="M294" s="54">
        <f t="shared" si="37"/>
        <v>23.15</v>
      </c>
      <c r="N294" s="36">
        <v>41.5</v>
      </c>
      <c r="O294" s="55">
        <f t="shared" si="38"/>
        <v>27.440666606120519</v>
      </c>
      <c r="P294" s="56">
        <f t="shared" si="39"/>
        <v>18.220602626464025</v>
      </c>
      <c r="Q294" s="126">
        <v>12.648927</v>
      </c>
      <c r="R294" s="11">
        <f t="shared" si="40"/>
        <v>3.0379149332122504</v>
      </c>
      <c r="S294" s="35">
        <f t="shared" si="41"/>
        <v>4.2846225876361341</v>
      </c>
      <c r="AF294" s="34"/>
    </row>
    <row r="295" spans="7:32" ht="18.5" x14ac:dyDescent="0.45">
      <c r="G295" s="59">
        <v>2012</v>
      </c>
      <c r="H295" s="59">
        <v>10</v>
      </c>
      <c r="I295" s="46">
        <f t="shared" si="44"/>
        <v>19</v>
      </c>
      <c r="J295" s="46">
        <f t="shared" si="44"/>
        <v>292</v>
      </c>
      <c r="K295" s="125">
        <v>27.9</v>
      </c>
      <c r="L295" s="125">
        <v>19.399999999999999</v>
      </c>
      <c r="M295" s="54">
        <f t="shared" si="37"/>
        <v>23.65</v>
      </c>
      <c r="N295" s="36">
        <v>38</v>
      </c>
      <c r="O295" s="55">
        <f t="shared" si="38"/>
        <v>22.807526094935874</v>
      </c>
      <c r="P295" s="56">
        <f t="shared" si="39"/>
        <v>15.509117744556395</v>
      </c>
      <c r="Q295" s="126">
        <v>10.639166999999999</v>
      </c>
      <c r="R295" s="11">
        <f t="shared" si="40"/>
        <v>2.586426714159749</v>
      </c>
      <c r="S295" s="35">
        <f t="shared" si="41"/>
        <v>3.9106599161063191</v>
      </c>
      <c r="AF295" s="34"/>
    </row>
    <row r="296" spans="7:32" ht="18.5" x14ac:dyDescent="0.45">
      <c r="G296" s="59">
        <v>2012</v>
      </c>
      <c r="H296" s="59">
        <v>10</v>
      </c>
      <c r="I296" s="46">
        <f t="shared" si="44"/>
        <v>20</v>
      </c>
      <c r="J296" s="46">
        <f t="shared" si="44"/>
        <v>293</v>
      </c>
      <c r="K296" s="125">
        <v>26.7</v>
      </c>
      <c r="L296" s="125">
        <v>19.2</v>
      </c>
      <c r="M296" s="54">
        <f t="shared" si="37"/>
        <v>22.95</v>
      </c>
      <c r="N296" s="36">
        <v>69</v>
      </c>
      <c r="O296" s="55">
        <f t="shared" si="38"/>
        <v>18.002517633951921</v>
      </c>
      <c r="P296" s="56">
        <f t="shared" si="39"/>
        <v>10.801510580371152</v>
      </c>
      <c r="Q296" s="126">
        <v>7.8883079999999994</v>
      </c>
      <c r="R296" s="11">
        <f t="shared" si="40"/>
        <v>1.8852957516149997</v>
      </c>
      <c r="S296" s="35">
        <f t="shared" si="41"/>
        <v>2.4167760744150346</v>
      </c>
      <c r="AF296" s="34"/>
    </row>
    <row r="297" spans="7:32" ht="18.5" x14ac:dyDescent="0.45">
      <c r="G297" s="59">
        <v>2012</v>
      </c>
      <c r="H297" s="59">
        <v>10</v>
      </c>
      <c r="I297" s="46">
        <f t="shared" si="44"/>
        <v>21</v>
      </c>
      <c r="J297" s="46">
        <f t="shared" si="44"/>
        <v>294</v>
      </c>
      <c r="K297" s="125">
        <v>21.9</v>
      </c>
      <c r="L297" s="125">
        <v>13.1</v>
      </c>
      <c r="M297" s="54">
        <f t="shared" si="37"/>
        <v>17.5</v>
      </c>
      <c r="N297" s="36">
        <v>54.5</v>
      </c>
      <c r="O297" s="55">
        <f t="shared" si="38"/>
        <v>25.988091349679909</v>
      </c>
      <c r="P297" s="56">
        <f t="shared" si="39"/>
        <v>18.295616310174655</v>
      </c>
      <c r="Q297" s="126">
        <v>12.334902</v>
      </c>
      <c r="R297" s="11">
        <f t="shared" si="40"/>
        <v>2.5537502681189994</v>
      </c>
      <c r="S297" s="35">
        <f t="shared" si="41"/>
        <v>3.4028297994676153</v>
      </c>
      <c r="AF297" s="34"/>
    </row>
    <row r="298" spans="7:32" ht="18.5" x14ac:dyDescent="0.45">
      <c r="G298" s="59">
        <v>2012</v>
      </c>
      <c r="H298" s="59">
        <v>10</v>
      </c>
      <c r="I298" s="46">
        <f t="shared" si="44"/>
        <v>22</v>
      </c>
      <c r="J298" s="46">
        <f t="shared" si="44"/>
        <v>295</v>
      </c>
      <c r="K298" s="125">
        <v>20.399999999999999</v>
      </c>
      <c r="L298" s="125">
        <v>12.9</v>
      </c>
      <c r="M298" s="54">
        <f t="shared" si="37"/>
        <v>16.649999999999999</v>
      </c>
      <c r="N298" s="36">
        <v>78</v>
      </c>
      <c r="O298" s="55">
        <f t="shared" si="38"/>
        <v>25.742453559377115</v>
      </c>
      <c r="P298" s="56">
        <f t="shared" si="39"/>
        <v>15.445472135626265</v>
      </c>
      <c r="Q298" s="126">
        <v>11.279777999999999</v>
      </c>
      <c r="R298" s="11">
        <f t="shared" si="40"/>
        <v>2.2790706850664995</v>
      </c>
      <c r="S298" s="35">
        <f t="shared" si="41"/>
        <v>2.8596947686582923</v>
      </c>
      <c r="AF298" s="34"/>
    </row>
    <row r="299" spans="7:32" ht="18.5" x14ac:dyDescent="0.45">
      <c r="G299" s="59">
        <v>2012</v>
      </c>
      <c r="H299" s="59">
        <v>10</v>
      </c>
      <c r="I299" s="46">
        <f t="shared" si="44"/>
        <v>23</v>
      </c>
      <c r="J299" s="46">
        <f t="shared" si="44"/>
        <v>296</v>
      </c>
      <c r="K299" s="125">
        <v>22.6</v>
      </c>
      <c r="L299" s="125">
        <v>16.2</v>
      </c>
      <c r="M299" s="54">
        <f t="shared" si="37"/>
        <v>19.399999999999999</v>
      </c>
      <c r="N299" s="36">
        <v>72.5</v>
      </c>
      <c r="O299" s="55">
        <f t="shared" si="38"/>
        <v>30.240995908043708</v>
      </c>
      <c r="P299" s="56">
        <f t="shared" si="39"/>
        <v>15.483389904918385</v>
      </c>
      <c r="Q299" s="126">
        <v>12.2406945</v>
      </c>
      <c r="R299" s="11">
        <f t="shared" si="40"/>
        <v>2.6706502446210005</v>
      </c>
      <c r="S299" s="35">
        <f t="shared" si="41"/>
        <v>3.0722781072145109</v>
      </c>
      <c r="AF299" s="34"/>
    </row>
    <row r="300" spans="7:32" ht="18.5" x14ac:dyDescent="0.45">
      <c r="G300" s="59">
        <v>2012</v>
      </c>
      <c r="H300" s="59">
        <v>10</v>
      </c>
      <c r="I300" s="46">
        <f t="shared" si="44"/>
        <v>24</v>
      </c>
      <c r="J300" s="46">
        <f t="shared" si="44"/>
        <v>297</v>
      </c>
      <c r="K300" s="125">
        <v>16.899999999999999</v>
      </c>
      <c r="L300" s="125">
        <v>12.8</v>
      </c>
      <c r="M300" s="54">
        <f t="shared" si="37"/>
        <v>14.85</v>
      </c>
      <c r="N300" s="36">
        <v>85</v>
      </c>
      <c r="O300" s="55">
        <f t="shared" si="38"/>
        <v>29.00106204596748</v>
      </c>
      <c r="P300" s="56">
        <f t="shared" si="39"/>
        <v>9.5123483510773283</v>
      </c>
      <c r="Q300" s="126">
        <v>9.3956280000000003</v>
      </c>
      <c r="R300" s="11">
        <f t="shared" si="40"/>
        <v>1.7991899458829999</v>
      </c>
      <c r="S300" s="35">
        <f t="shared" si="41"/>
        <v>1.7893269894199155</v>
      </c>
      <c r="AF300" s="34"/>
    </row>
    <row r="301" spans="7:32" ht="18.5" x14ac:dyDescent="0.45">
      <c r="G301" s="59">
        <v>2012</v>
      </c>
      <c r="H301" s="59">
        <v>10</v>
      </c>
      <c r="I301" s="46">
        <f t="shared" si="44"/>
        <v>25</v>
      </c>
      <c r="J301" s="46">
        <f t="shared" si="44"/>
        <v>298</v>
      </c>
      <c r="K301" s="125">
        <v>18.5</v>
      </c>
      <c r="L301" s="125">
        <v>13.1</v>
      </c>
      <c r="M301" s="54">
        <f t="shared" si="37"/>
        <v>15.8</v>
      </c>
      <c r="N301" s="36">
        <v>73</v>
      </c>
      <c r="O301" s="55">
        <f t="shared" si="38"/>
        <v>14.324293455670569</v>
      </c>
      <c r="P301" s="56">
        <f t="shared" si="39"/>
        <v>6.188094772849686</v>
      </c>
      <c r="Q301" s="126">
        <v>5.3258640000000002</v>
      </c>
      <c r="R301" s="11">
        <f t="shared" si="40"/>
        <v>1.049536063296</v>
      </c>
      <c r="S301" s="35">
        <f t="shared" si="41"/>
        <v>1.3164320843317456</v>
      </c>
      <c r="AF301" s="34"/>
    </row>
    <row r="302" spans="7:32" ht="18.5" x14ac:dyDescent="0.45">
      <c r="G302" s="59">
        <v>2012</v>
      </c>
      <c r="H302" s="59">
        <v>10</v>
      </c>
      <c r="I302" s="46">
        <f t="shared" si="44"/>
        <v>26</v>
      </c>
      <c r="J302" s="46">
        <f t="shared" si="44"/>
        <v>299</v>
      </c>
      <c r="K302" s="125">
        <v>16.8</v>
      </c>
      <c r="L302" s="125">
        <v>10.1</v>
      </c>
      <c r="M302" s="54">
        <f t="shared" si="37"/>
        <v>13.45</v>
      </c>
      <c r="N302" s="36">
        <v>79.5</v>
      </c>
      <c r="O302" s="55">
        <f t="shared" si="38"/>
        <v>27.963900788928669</v>
      </c>
      <c r="P302" s="56">
        <f t="shared" si="39"/>
        <v>14.98865082286577</v>
      </c>
      <c r="Q302" s="126">
        <v>11.581242</v>
      </c>
      <c r="R302" s="11">
        <f t="shared" si="40"/>
        <v>2.1226245103124999</v>
      </c>
      <c r="S302" s="35">
        <f t="shared" si="41"/>
        <v>2.502967824461821</v>
      </c>
      <c r="AF302" s="34"/>
    </row>
    <row r="303" spans="7:32" ht="18.5" x14ac:dyDescent="0.45">
      <c r="G303" s="59">
        <v>2012</v>
      </c>
      <c r="H303" s="59">
        <v>10</v>
      </c>
      <c r="I303" s="46">
        <f t="shared" si="44"/>
        <v>27</v>
      </c>
      <c r="J303" s="46">
        <f t="shared" si="44"/>
        <v>300</v>
      </c>
      <c r="K303" s="125">
        <v>14.8</v>
      </c>
      <c r="L303" s="125">
        <v>9.8000000000000007</v>
      </c>
      <c r="M303" s="54">
        <f t="shared" si="37"/>
        <v>12.3</v>
      </c>
      <c r="N303" s="36">
        <v>69.5</v>
      </c>
      <c r="O303" s="55">
        <f t="shared" si="38"/>
        <v>13.552098060043368</v>
      </c>
      <c r="P303" s="56">
        <f t="shared" si="39"/>
        <v>5.4208392240173477</v>
      </c>
      <c r="Q303" s="126">
        <v>4.8485459999999998</v>
      </c>
      <c r="R303" s="11">
        <f t="shared" si="40"/>
        <v>0.85594534092899999</v>
      </c>
      <c r="S303" s="35">
        <f t="shared" si="41"/>
        <v>1.0490413905193461</v>
      </c>
      <c r="AF303" s="34"/>
    </row>
    <row r="304" spans="7:32" ht="18.5" x14ac:dyDescent="0.45">
      <c r="G304" s="59">
        <v>2012</v>
      </c>
      <c r="H304" s="59">
        <v>10</v>
      </c>
      <c r="I304" s="46">
        <f t="shared" si="44"/>
        <v>28</v>
      </c>
      <c r="J304" s="46">
        <f t="shared" si="44"/>
        <v>301</v>
      </c>
      <c r="K304" s="125">
        <v>17.5</v>
      </c>
      <c r="L304" s="125">
        <v>10.4</v>
      </c>
      <c r="M304" s="54">
        <f t="shared" si="37"/>
        <v>13.95</v>
      </c>
      <c r="N304" s="36">
        <v>70.5</v>
      </c>
      <c r="O304" s="55">
        <f t="shared" si="38"/>
        <v>17.324167922240171</v>
      </c>
      <c r="P304" s="56">
        <f t="shared" si="39"/>
        <v>9.8401273798324169</v>
      </c>
      <c r="Q304" s="126">
        <v>7.3858679999999994</v>
      </c>
      <c r="R304" s="11">
        <f t="shared" si="40"/>
        <v>1.3753501772849999</v>
      </c>
      <c r="S304" s="35">
        <f t="shared" si="41"/>
        <v>1.7821014111946558</v>
      </c>
      <c r="AF304" s="34"/>
    </row>
    <row r="305" spans="7:32" ht="18.5" x14ac:dyDescent="0.45">
      <c r="G305" s="59">
        <v>2012</v>
      </c>
      <c r="H305" s="59">
        <v>10</v>
      </c>
      <c r="I305" s="46">
        <f t="shared" si="44"/>
        <v>29</v>
      </c>
      <c r="J305" s="46">
        <f t="shared" si="44"/>
        <v>302</v>
      </c>
      <c r="K305" s="125">
        <v>18.8</v>
      </c>
      <c r="L305" s="125">
        <v>11.8</v>
      </c>
      <c r="M305" s="54">
        <f t="shared" si="37"/>
        <v>15.3</v>
      </c>
      <c r="N305" s="36">
        <v>46</v>
      </c>
      <c r="O305" s="55">
        <f t="shared" si="38"/>
        <v>5.2223729200157925</v>
      </c>
      <c r="P305" s="56">
        <f t="shared" si="39"/>
        <v>2.9245288352088439</v>
      </c>
      <c r="Q305" s="126">
        <v>2.2107359999999998</v>
      </c>
      <c r="R305" s="11">
        <f t="shared" si="40"/>
        <v>0.42917349578399988</v>
      </c>
      <c r="S305" s="35">
        <f t="shared" si="41"/>
        <v>0.82980167828348439</v>
      </c>
      <c r="AF305" s="34"/>
    </row>
    <row r="306" spans="7:32" ht="18.5" x14ac:dyDescent="0.45">
      <c r="G306" s="59">
        <v>2012</v>
      </c>
      <c r="H306" s="59">
        <v>10</v>
      </c>
      <c r="I306" s="46">
        <f t="shared" si="44"/>
        <v>30</v>
      </c>
      <c r="J306" s="46">
        <f t="shared" si="44"/>
        <v>303</v>
      </c>
      <c r="K306" s="125">
        <v>20</v>
      </c>
      <c r="L306" s="125">
        <v>13.2</v>
      </c>
      <c r="M306" s="54">
        <f t="shared" si="37"/>
        <v>16.600000000000001</v>
      </c>
      <c r="N306" s="36">
        <v>35.5</v>
      </c>
      <c r="O306" s="55">
        <f t="shared" si="38"/>
        <v>12.584212937541064</v>
      </c>
      <c r="P306" s="56">
        <f t="shared" si="39"/>
        <v>6.8458118380223398</v>
      </c>
      <c r="Q306" s="126">
        <v>5.2504980000000003</v>
      </c>
      <c r="R306" s="11">
        <f t="shared" si="40"/>
        <v>1.0593194744879999</v>
      </c>
      <c r="S306" s="35">
        <f t="shared" si="41"/>
        <v>1.7566101321022241</v>
      </c>
      <c r="AF306" s="34"/>
    </row>
    <row r="307" spans="7:32" ht="18.5" x14ac:dyDescent="0.45">
      <c r="G307" s="59">
        <v>2012</v>
      </c>
      <c r="H307" s="61">
        <v>10</v>
      </c>
      <c r="I307" s="60">
        <f t="shared" si="44"/>
        <v>31</v>
      </c>
      <c r="J307" s="46">
        <f t="shared" si="44"/>
        <v>304</v>
      </c>
      <c r="K307" s="125">
        <v>19.100000000000001</v>
      </c>
      <c r="L307" s="125">
        <v>13.5</v>
      </c>
      <c r="M307" s="54">
        <f t="shared" si="37"/>
        <v>16.3</v>
      </c>
      <c r="N307" s="36">
        <v>34</v>
      </c>
      <c r="O307" s="55">
        <f t="shared" si="38"/>
        <v>9.6207342254906845</v>
      </c>
      <c r="P307" s="56">
        <f t="shared" si="39"/>
        <v>4.310088933019828</v>
      </c>
      <c r="Q307" s="126">
        <v>3.64269</v>
      </c>
      <c r="R307" s="49">
        <f t="shared" si="40"/>
        <v>0.72852525058499984</v>
      </c>
      <c r="S307" s="48">
        <f t="shared" si="41"/>
        <v>1.269379208833971</v>
      </c>
      <c r="AF307" s="34"/>
    </row>
    <row r="308" spans="7:32" ht="18.5" x14ac:dyDescent="0.45">
      <c r="G308" s="59">
        <v>2012</v>
      </c>
      <c r="H308" s="59">
        <v>11</v>
      </c>
      <c r="I308" s="46">
        <v>1</v>
      </c>
      <c r="J308" s="46">
        <f t="shared" si="44"/>
        <v>305</v>
      </c>
      <c r="K308" s="125">
        <v>21.7</v>
      </c>
      <c r="L308" s="125">
        <v>13.8</v>
      </c>
      <c r="M308" s="54">
        <f t="shared" si="37"/>
        <v>17.75</v>
      </c>
      <c r="N308" s="36">
        <v>38</v>
      </c>
      <c r="O308" s="55">
        <f t="shared" si="38"/>
        <v>10.180948016541844</v>
      </c>
      <c r="P308" s="56">
        <f t="shared" si="39"/>
        <v>6.4343591464544447</v>
      </c>
      <c r="Q308" s="126">
        <v>4.5784844999999992</v>
      </c>
      <c r="R308" s="11">
        <f t="shared" si="40"/>
        <v>0.95461745211337445</v>
      </c>
      <c r="S308" s="35">
        <f t="shared" si="41"/>
        <v>1.6777463331192923</v>
      </c>
      <c r="AF308" s="34"/>
    </row>
    <row r="309" spans="7:32" ht="18.5" x14ac:dyDescent="0.45">
      <c r="G309" s="59">
        <v>2012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25">
        <v>20.8</v>
      </c>
      <c r="L309" s="125">
        <v>15.3</v>
      </c>
      <c r="M309" s="54">
        <f t="shared" si="37"/>
        <v>18.05</v>
      </c>
      <c r="N309" s="36">
        <v>46.5</v>
      </c>
      <c r="O309" s="55">
        <f t="shared" si="38"/>
        <v>27.784397305731783</v>
      </c>
      <c r="P309" s="56">
        <f t="shared" si="39"/>
        <v>12.225134814521985</v>
      </c>
      <c r="Q309" s="126">
        <v>10.42563</v>
      </c>
      <c r="R309" s="11">
        <f t="shared" si="40"/>
        <v>2.1920955702075</v>
      </c>
      <c r="S309" s="35">
        <f t="shared" si="41"/>
        <v>2.5447913372886743</v>
      </c>
      <c r="AF309" s="34"/>
    </row>
    <row r="310" spans="7:32" ht="18.5" x14ac:dyDescent="0.45">
      <c r="G310" s="59">
        <v>2012</v>
      </c>
      <c r="H310" s="59">
        <v>11</v>
      </c>
      <c r="I310" s="46">
        <f t="shared" si="45"/>
        <v>3</v>
      </c>
      <c r="J310" s="46">
        <f t="shared" si="45"/>
        <v>307</v>
      </c>
      <c r="K310" s="125">
        <v>22.6</v>
      </c>
      <c r="L310" s="125">
        <v>16.5</v>
      </c>
      <c r="M310" s="54">
        <f t="shared" si="37"/>
        <v>19.55</v>
      </c>
      <c r="N310" s="36">
        <v>51.5</v>
      </c>
      <c r="O310" s="55">
        <f t="shared" si="38"/>
        <v>14.303813179749415</v>
      </c>
      <c r="P310" s="56">
        <f t="shared" si="39"/>
        <v>6.9802608317177164</v>
      </c>
      <c r="Q310" s="126">
        <v>5.65245</v>
      </c>
      <c r="R310" s="11">
        <f t="shared" si="40"/>
        <v>1.2382129789875</v>
      </c>
      <c r="S310" s="35">
        <f t="shared" si="41"/>
        <v>1.5910366359081105</v>
      </c>
      <c r="AF310" s="34"/>
    </row>
    <row r="311" spans="7:32" ht="18.5" x14ac:dyDescent="0.45">
      <c r="G311" s="59">
        <v>2012</v>
      </c>
      <c r="H311" s="59">
        <v>11</v>
      </c>
      <c r="I311" s="46">
        <f t="shared" si="45"/>
        <v>4</v>
      </c>
      <c r="J311" s="46">
        <f t="shared" si="45"/>
        <v>308</v>
      </c>
      <c r="K311" s="125">
        <v>19.5</v>
      </c>
      <c r="L311" s="125">
        <v>15.2</v>
      </c>
      <c r="M311" s="54">
        <f t="shared" si="37"/>
        <v>17.350000000000001</v>
      </c>
      <c r="N311" s="36">
        <v>58</v>
      </c>
      <c r="O311" s="55">
        <f t="shared" si="38"/>
        <v>9.6162051917360412</v>
      </c>
      <c r="P311" s="56">
        <f t="shared" si="39"/>
        <v>3.307974585957199</v>
      </c>
      <c r="Q311" s="126">
        <v>3.1904939999999997</v>
      </c>
      <c r="R311" s="11">
        <f t="shared" si="40"/>
        <v>0.65773549294649991</v>
      </c>
      <c r="S311" s="35">
        <f t="shared" si="41"/>
        <v>0.89746541918302314</v>
      </c>
      <c r="AF311" s="34"/>
    </row>
    <row r="312" spans="7:32" ht="18.5" x14ac:dyDescent="0.45">
      <c r="G312" s="59">
        <v>2012</v>
      </c>
      <c r="H312" s="59">
        <v>11</v>
      </c>
      <c r="I312" s="46">
        <f t="shared" si="45"/>
        <v>5</v>
      </c>
      <c r="J312" s="46">
        <f t="shared" si="45"/>
        <v>309</v>
      </c>
      <c r="K312" s="125">
        <v>21.4</v>
      </c>
      <c r="L312" s="125">
        <v>14.4</v>
      </c>
      <c r="M312" s="54">
        <f t="shared" si="37"/>
        <v>17.899999999999999</v>
      </c>
      <c r="N312" s="36">
        <v>54</v>
      </c>
      <c r="O312" s="55">
        <f t="shared" si="38"/>
        <v>14.539560970498517</v>
      </c>
      <c r="P312" s="56">
        <f t="shared" si="39"/>
        <v>8.1421541434791678</v>
      </c>
      <c r="Q312" s="126">
        <v>6.15489</v>
      </c>
      <c r="R312" s="11">
        <f t="shared" si="40"/>
        <v>1.2887139456449999</v>
      </c>
      <c r="S312" s="35">
        <f t="shared" si="41"/>
        <v>1.7257818645035228</v>
      </c>
      <c r="AF312" s="34"/>
    </row>
    <row r="313" spans="7:32" ht="18.5" x14ac:dyDescent="0.45">
      <c r="G313" s="59">
        <v>2012</v>
      </c>
      <c r="H313" s="59">
        <v>11</v>
      </c>
      <c r="I313" s="46">
        <f t="shared" si="45"/>
        <v>6</v>
      </c>
      <c r="J313" s="46">
        <f t="shared" si="45"/>
        <v>310</v>
      </c>
      <c r="K313" s="125">
        <v>21.2</v>
      </c>
      <c r="L313" s="125">
        <v>15.5</v>
      </c>
      <c r="M313" s="54">
        <f t="shared" si="37"/>
        <v>18.350000000000001</v>
      </c>
      <c r="N313" s="36">
        <v>59</v>
      </c>
      <c r="O313" s="55">
        <f t="shared" si="38"/>
        <v>10.867715705301137</v>
      </c>
      <c r="P313" s="56">
        <f t="shared" si="39"/>
        <v>4.9556783616173181</v>
      </c>
      <c r="Q313" s="126">
        <v>4.1514104999999999</v>
      </c>
      <c r="R313" s="11">
        <f t="shared" si="40"/>
        <v>0.88018101635737511</v>
      </c>
      <c r="S313" s="35">
        <f t="shared" si="41"/>
        <v>1.2017793511262405</v>
      </c>
      <c r="AF313" s="34"/>
    </row>
    <row r="314" spans="7:32" ht="18.5" x14ac:dyDescent="0.45">
      <c r="G314" s="59">
        <v>2012</v>
      </c>
      <c r="H314" s="59">
        <v>11</v>
      </c>
      <c r="I314" s="46">
        <f t="shared" si="45"/>
        <v>7</v>
      </c>
      <c r="J314" s="46">
        <f t="shared" si="45"/>
        <v>311</v>
      </c>
      <c r="K314" s="125">
        <v>21.4</v>
      </c>
      <c r="L314" s="125">
        <v>15.1</v>
      </c>
      <c r="M314" s="54">
        <f t="shared" si="37"/>
        <v>18.25</v>
      </c>
      <c r="N314" s="36">
        <v>51</v>
      </c>
      <c r="O314" s="55">
        <f t="shared" si="38"/>
        <v>24.146337053640988</v>
      </c>
      <c r="P314" s="56">
        <f t="shared" si="39"/>
        <v>12.169753875035056</v>
      </c>
      <c r="Q314" s="126">
        <v>9.6970919999999996</v>
      </c>
      <c r="R314" s="11">
        <f t="shared" si="40"/>
        <v>2.0502876771089995</v>
      </c>
      <c r="S314" s="35">
        <f t="shared" si="41"/>
        <v>2.4263024826469421</v>
      </c>
      <c r="AF314" s="34"/>
    </row>
    <row r="315" spans="7:32" ht="18.5" x14ac:dyDescent="0.45">
      <c r="G315" s="59">
        <v>2012</v>
      </c>
      <c r="H315" s="59">
        <v>11</v>
      </c>
      <c r="I315" s="46">
        <f t="shared" si="45"/>
        <v>8</v>
      </c>
      <c r="J315" s="46">
        <f t="shared" si="45"/>
        <v>312</v>
      </c>
      <c r="K315" s="125">
        <v>20.2</v>
      </c>
      <c r="L315" s="125">
        <v>15.4</v>
      </c>
      <c r="M315" s="54">
        <f t="shared" si="37"/>
        <v>17.8</v>
      </c>
      <c r="N315" s="36">
        <v>34</v>
      </c>
      <c r="O315" s="55">
        <f t="shared" si="38"/>
        <v>32.536397316139229</v>
      </c>
      <c r="P315" s="56">
        <f t="shared" si="39"/>
        <v>12.493976569397461</v>
      </c>
      <c r="Q315" s="126">
        <v>11.405387999999999</v>
      </c>
      <c r="R315" s="11">
        <f t="shared" si="40"/>
        <v>2.3813765820719999</v>
      </c>
      <c r="S315" s="35">
        <f t="shared" si="41"/>
        <v>3.0142843697972244</v>
      </c>
      <c r="AF315" s="34"/>
    </row>
    <row r="316" spans="7:32" ht="18.5" x14ac:dyDescent="0.45">
      <c r="G316" s="59">
        <v>2012</v>
      </c>
      <c r="H316" s="59">
        <v>11</v>
      </c>
      <c r="I316" s="46">
        <f t="shared" si="45"/>
        <v>9</v>
      </c>
      <c r="J316" s="46">
        <f t="shared" si="45"/>
        <v>313</v>
      </c>
      <c r="K316" s="125">
        <v>20.9</v>
      </c>
      <c r="L316" s="125">
        <v>14.6</v>
      </c>
      <c r="M316" s="54">
        <f t="shared" si="37"/>
        <v>17.75</v>
      </c>
      <c r="N316" s="36">
        <v>38</v>
      </c>
      <c r="O316" s="55">
        <f t="shared" si="38"/>
        <v>28.900538131559941</v>
      </c>
      <c r="P316" s="56">
        <f t="shared" si="39"/>
        <v>14.565871218306206</v>
      </c>
      <c r="Q316" s="126">
        <v>11.606363999999999</v>
      </c>
      <c r="R316" s="11">
        <f t="shared" si="40"/>
        <v>2.4199355987729994</v>
      </c>
      <c r="S316" s="35">
        <f t="shared" si="41"/>
        <v>3.2781733361203282</v>
      </c>
      <c r="AF316" s="34"/>
    </row>
    <row r="317" spans="7:32" ht="18.5" x14ac:dyDescent="0.45">
      <c r="G317" s="59">
        <v>2012</v>
      </c>
      <c r="H317" s="59">
        <v>11</v>
      </c>
      <c r="I317" s="46">
        <f t="shared" si="45"/>
        <v>10</v>
      </c>
      <c r="J317" s="46">
        <f t="shared" si="45"/>
        <v>314</v>
      </c>
      <c r="K317" s="125">
        <v>20.100000000000001</v>
      </c>
      <c r="L317" s="125">
        <v>15.4</v>
      </c>
      <c r="M317" s="54">
        <f t="shared" si="37"/>
        <v>17.75</v>
      </c>
      <c r="N317" s="36">
        <v>42</v>
      </c>
      <c r="O317" s="55">
        <f t="shared" si="38"/>
        <v>33.025556336544845</v>
      </c>
      <c r="P317" s="56">
        <f t="shared" si="39"/>
        <v>12.417609182540865</v>
      </c>
      <c r="Q317" s="126">
        <v>11.455632</v>
      </c>
      <c r="R317" s="11">
        <f t="shared" si="40"/>
        <v>2.3885078637239996</v>
      </c>
      <c r="S317" s="35">
        <f t="shared" si="41"/>
        <v>2.7160712423557802</v>
      </c>
      <c r="AF317" s="34"/>
    </row>
    <row r="318" spans="7:32" ht="18.5" x14ac:dyDescent="0.45">
      <c r="G318" s="59">
        <v>2012</v>
      </c>
      <c r="H318" s="59">
        <v>11</v>
      </c>
      <c r="I318" s="46">
        <f t="shared" si="45"/>
        <v>11</v>
      </c>
      <c r="J318" s="46">
        <f t="shared" si="45"/>
        <v>315</v>
      </c>
      <c r="K318" s="125">
        <v>18.5</v>
      </c>
      <c r="L318" s="125">
        <v>10.8</v>
      </c>
      <c r="M318" s="54">
        <f t="shared" si="37"/>
        <v>14.65</v>
      </c>
      <c r="N318" s="36">
        <v>36.5</v>
      </c>
      <c r="O318" s="55">
        <f t="shared" si="38"/>
        <v>24.896686031621616</v>
      </c>
      <c r="P318" s="56">
        <f t="shared" si="39"/>
        <v>15.336358595478915</v>
      </c>
      <c r="Q318" s="126">
        <v>11.05368</v>
      </c>
      <c r="R318" s="11">
        <f t="shared" si="40"/>
        <v>2.1037280873399999</v>
      </c>
      <c r="S318" s="35">
        <f t="shared" si="41"/>
        <v>3.1839753945430913</v>
      </c>
      <c r="AF318" s="34"/>
    </row>
    <row r="319" spans="7:32" ht="18.5" x14ac:dyDescent="0.45">
      <c r="G319" s="59">
        <v>2012</v>
      </c>
      <c r="H319" s="59">
        <v>11</v>
      </c>
      <c r="I319" s="46">
        <f t="shared" si="45"/>
        <v>12</v>
      </c>
      <c r="J319" s="46">
        <f t="shared" si="45"/>
        <v>316</v>
      </c>
      <c r="K319" s="125">
        <v>15.5</v>
      </c>
      <c r="L319" s="125">
        <v>11.2</v>
      </c>
      <c r="M319" s="54">
        <f t="shared" si="37"/>
        <v>13.35</v>
      </c>
      <c r="N319" s="36">
        <v>37</v>
      </c>
      <c r="O319" s="55">
        <f t="shared" si="38"/>
        <v>30.590133050876858</v>
      </c>
      <c r="P319" s="56">
        <f t="shared" si="39"/>
        <v>10.523005769501642</v>
      </c>
      <c r="Q319" s="126">
        <v>10.149288</v>
      </c>
      <c r="R319" s="11">
        <f t="shared" si="40"/>
        <v>1.854221633838</v>
      </c>
      <c r="S319" s="35">
        <f t="shared" si="41"/>
        <v>2.1831749676481991</v>
      </c>
      <c r="AF319" s="34"/>
    </row>
    <row r="320" spans="7:32" ht="18.5" x14ac:dyDescent="0.45">
      <c r="G320" s="59">
        <v>2012</v>
      </c>
      <c r="H320" s="59">
        <v>11</v>
      </c>
      <c r="I320" s="46">
        <f t="shared" si="45"/>
        <v>13</v>
      </c>
      <c r="J320" s="46">
        <f t="shared" si="45"/>
        <v>317</v>
      </c>
      <c r="K320" s="125">
        <v>16.2</v>
      </c>
      <c r="L320" s="125">
        <v>9.6</v>
      </c>
      <c r="M320" s="54">
        <f t="shared" si="37"/>
        <v>12.899999999999999</v>
      </c>
      <c r="N320" s="36">
        <v>60.5</v>
      </c>
      <c r="O320" s="55">
        <f t="shared" si="38"/>
        <v>26.463675174289886</v>
      </c>
      <c r="P320" s="56">
        <f t="shared" si="39"/>
        <v>13.972820492025061</v>
      </c>
      <c r="Q320" s="126">
        <v>10.877826000000001</v>
      </c>
      <c r="R320" s="11">
        <f t="shared" si="40"/>
        <v>1.9586123993430002</v>
      </c>
      <c r="S320" s="35">
        <f t="shared" si="41"/>
        <v>2.302337603856925</v>
      </c>
      <c r="AF320" s="34"/>
    </row>
    <row r="321" spans="7:32" ht="18.5" x14ac:dyDescent="0.45">
      <c r="G321" s="59">
        <v>2012</v>
      </c>
      <c r="H321" s="59">
        <v>11</v>
      </c>
      <c r="I321" s="46">
        <f t="shared" si="45"/>
        <v>14</v>
      </c>
      <c r="J321" s="46">
        <f t="shared" si="45"/>
        <v>318</v>
      </c>
      <c r="K321" s="125">
        <v>15</v>
      </c>
      <c r="L321" s="125">
        <v>8.9</v>
      </c>
      <c r="M321" s="54">
        <f t="shared" si="37"/>
        <v>11.95</v>
      </c>
      <c r="N321" s="36">
        <v>78</v>
      </c>
      <c r="O321" s="55">
        <f t="shared" si="38"/>
        <v>17.005644558146532</v>
      </c>
      <c r="P321" s="56">
        <f t="shared" si="39"/>
        <v>8.2987545443755071</v>
      </c>
      <c r="Q321" s="126">
        <v>6.720135</v>
      </c>
      <c r="R321" s="11">
        <f t="shared" si="40"/>
        <v>1.1725543553062501</v>
      </c>
      <c r="S321" s="35">
        <f t="shared" si="41"/>
        <v>1.4280200819903177</v>
      </c>
      <c r="AF321" s="34"/>
    </row>
    <row r="322" spans="7:32" ht="18.5" x14ac:dyDescent="0.45">
      <c r="G322" s="59">
        <v>2012</v>
      </c>
      <c r="H322" s="59">
        <v>11</v>
      </c>
      <c r="I322" s="46">
        <f t="shared" si="45"/>
        <v>15</v>
      </c>
      <c r="J322" s="46">
        <f t="shared" si="45"/>
        <v>319</v>
      </c>
      <c r="K322" s="125">
        <v>14.4</v>
      </c>
      <c r="L322" s="125">
        <v>9.9</v>
      </c>
      <c r="M322" s="54">
        <f t="shared" si="37"/>
        <v>12.15</v>
      </c>
      <c r="N322" s="36">
        <v>47.5</v>
      </c>
      <c r="O322" s="55">
        <f t="shared" si="38"/>
        <v>30.642790560770575</v>
      </c>
      <c r="P322" s="56">
        <f t="shared" si="39"/>
        <v>11.031404601877407</v>
      </c>
      <c r="Q322" s="126">
        <v>10.400508</v>
      </c>
      <c r="R322" s="11">
        <f t="shared" si="40"/>
        <v>1.826919433629</v>
      </c>
      <c r="S322" s="35">
        <f t="shared" si="41"/>
        <v>1.8853345732125315</v>
      </c>
      <c r="AF322" s="34"/>
    </row>
    <row r="323" spans="7:32" ht="18.5" x14ac:dyDescent="0.45">
      <c r="G323" s="59">
        <v>2012</v>
      </c>
      <c r="H323" s="59">
        <v>11</v>
      </c>
      <c r="I323" s="46">
        <f t="shared" si="45"/>
        <v>16</v>
      </c>
      <c r="J323" s="46">
        <f t="shared" si="45"/>
        <v>320</v>
      </c>
      <c r="K323" s="125">
        <v>14.3</v>
      </c>
      <c r="L323" s="125">
        <v>8.3000000000000007</v>
      </c>
      <c r="M323" s="54">
        <f t="shared" si="37"/>
        <v>11.3</v>
      </c>
      <c r="N323" s="36">
        <v>38.5</v>
      </c>
      <c r="O323" s="55">
        <f t="shared" si="38"/>
        <v>24.678532611986061</v>
      </c>
      <c r="P323" s="56">
        <f t="shared" si="39"/>
        <v>11.845695653753308</v>
      </c>
      <c r="Q323" s="126">
        <v>9.67197</v>
      </c>
      <c r="R323" s="11">
        <f t="shared" si="40"/>
        <v>1.6507296278549999</v>
      </c>
      <c r="S323" s="35">
        <f t="shared" si="41"/>
        <v>2.1610887902338263</v>
      </c>
      <c r="AF323" s="34"/>
    </row>
    <row r="324" spans="7:32" ht="18.5" x14ac:dyDescent="0.45">
      <c r="G324" s="59">
        <v>2012</v>
      </c>
      <c r="H324" s="59">
        <v>11</v>
      </c>
      <c r="I324" s="46">
        <f t="shared" si="45"/>
        <v>17</v>
      </c>
      <c r="J324" s="46">
        <f t="shared" si="45"/>
        <v>321</v>
      </c>
      <c r="K324" s="125">
        <v>17.5</v>
      </c>
      <c r="L324" s="125">
        <v>10.9</v>
      </c>
      <c r="M324" s="54">
        <f t="shared" si="37"/>
        <v>14.2</v>
      </c>
      <c r="N324" s="36">
        <v>38.5</v>
      </c>
      <c r="O324" s="55">
        <f t="shared" si="38"/>
        <v>25.730270781468914</v>
      </c>
      <c r="P324" s="56">
        <f t="shared" si="39"/>
        <v>13.585582972615587</v>
      </c>
      <c r="Q324" s="126">
        <v>10.576362</v>
      </c>
      <c r="R324" s="11">
        <f t="shared" si="40"/>
        <v>1.9849716201599994</v>
      </c>
      <c r="S324" s="35">
        <f t="shared" si="41"/>
        <v>2.7513792436421163</v>
      </c>
      <c r="AF324" s="34"/>
    </row>
    <row r="325" spans="7:32" ht="18.5" x14ac:dyDescent="0.45">
      <c r="G325" s="59">
        <v>2012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125">
        <v>16.899999999999999</v>
      </c>
      <c r="L325" s="125">
        <v>12.3</v>
      </c>
      <c r="M325" s="54">
        <f t="shared" ref="M325:M368" si="47">(K325+L325)/2</f>
        <v>14.6</v>
      </c>
      <c r="N325" s="36">
        <v>45</v>
      </c>
      <c r="O325" s="55">
        <f t="shared" ref="O325:O368" si="48">((Q325)/(0.16*(K325-(L325))^0.5))</f>
        <v>31.259583542018191</v>
      </c>
      <c r="P325" s="56">
        <f t="shared" ref="P325:P368" si="49">0.16*((K325-L325)^1/2)*O325</f>
        <v>11.50352674346269</v>
      </c>
      <c r="Q325" s="126">
        <v>10.727093999999999</v>
      </c>
      <c r="R325" s="11">
        <f t="shared" ref="R325:R368" si="50">0.0023*0.408*O325*(K325-L325)^0.5*(M325+17.8)</f>
        <v>2.0384267644439995</v>
      </c>
      <c r="S325" s="35">
        <f t="shared" ref="S325:S368" si="51">0.31*(IF(N325&gt;50,1,(1+(50-N325)/70)))*(P325+2.09)*((M325/(M325+15)))</f>
        <v>2.2269896974268382</v>
      </c>
      <c r="AF325" s="34"/>
    </row>
    <row r="326" spans="7:32" ht="18.5" x14ac:dyDescent="0.45">
      <c r="G326" s="59">
        <v>2012</v>
      </c>
      <c r="H326" s="59">
        <v>11</v>
      </c>
      <c r="I326" s="46">
        <f t="shared" si="46"/>
        <v>19</v>
      </c>
      <c r="J326" s="46">
        <f t="shared" si="46"/>
        <v>323</v>
      </c>
      <c r="K326" s="125">
        <v>15.9</v>
      </c>
      <c r="L326" s="125">
        <v>11.9</v>
      </c>
      <c r="M326" s="54">
        <f t="shared" si="47"/>
        <v>13.9</v>
      </c>
      <c r="N326" s="36">
        <v>47.5</v>
      </c>
      <c r="O326" s="55">
        <f t="shared" si="48"/>
        <v>33.365156249999998</v>
      </c>
      <c r="P326" s="56">
        <f t="shared" si="49"/>
        <v>10.67685</v>
      </c>
      <c r="Q326" s="126">
        <v>10.67685</v>
      </c>
      <c r="R326" s="11">
        <f t="shared" si="50"/>
        <v>1.985045290425</v>
      </c>
      <c r="S326" s="35">
        <f t="shared" si="51"/>
        <v>1.9715253866164117</v>
      </c>
      <c r="AF326" s="34"/>
    </row>
    <row r="327" spans="7:32" ht="18.5" x14ac:dyDescent="0.45">
      <c r="G327" s="59">
        <v>2012</v>
      </c>
      <c r="H327" s="59">
        <v>11</v>
      </c>
      <c r="I327" s="46">
        <f t="shared" si="46"/>
        <v>20</v>
      </c>
      <c r="J327" s="46">
        <f t="shared" si="46"/>
        <v>324</v>
      </c>
      <c r="K327" s="125">
        <v>13.6</v>
      </c>
      <c r="L327" s="125">
        <v>7.9</v>
      </c>
      <c r="M327" s="54">
        <f t="shared" si="47"/>
        <v>10.75</v>
      </c>
      <c r="N327" s="36">
        <v>33.5</v>
      </c>
      <c r="O327" s="55">
        <f t="shared" si="48"/>
        <v>26.799359454827307</v>
      </c>
      <c r="P327" s="56">
        <f t="shared" si="49"/>
        <v>12.220507911401251</v>
      </c>
      <c r="Q327" s="126">
        <v>10.237214999999999</v>
      </c>
      <c r="R327" s="11">
        <f t="shared" si="50"/>
        <v>1.7141781435862498</v>
      </c>
      <c r="S327" s="35">
        <f t="shared" si="51"/>
        <v>2.2885796941333778</v>
      </c>
      <c r="AF327" s="34"/>
    </row>
    <row r="328" spans="7:32" ht="18.5" x14ac:dyDescent="0.45">
      <c r="G328" s="59">
        <v>2012</v>
      </c>
      <c r="H328" s="59">
        <v>11</v>
      </c>
      <c r="I328" s="46">
        <f t="shared" si="46"/>
        <v>21</v>
      </c>
      <c r="J328" s="46">
        <f t="shared" si="46"/>
        <v>325</v>
      </c>
      <c r="K328" s="125">
        <v>16.2</v>
      </c>
      <c r="L328" s="125">
        <v>10</v>
      </c>
      <c r="M328" s="54">
        <f t="shared" si="47"/>
        <v>13.1</v>
      </c>
      <c r="N328" s="36">
        <v>27</v>
      </c>
      <c r="O328" s="55">
        <f t="shared" si="48"/>
        <v>24.466402126584903</v>
      </c>
      <c r="P328" s="56">
        <f t="shared" si="49"/>
        <v>12.135335454786111</v>
      </c>
      <c r="Q328" s="126">
        <v>9.7473360000000007</v>
      </c>
      <c r="R328" s="11">
        <f t="shared" si="50"/>
        <v>1.7664950822759999</v>
      </c>
      <c r="S328" s="35">
        <f t="shared" si="51"/>
        <v>2.7313294952798342</v>
      </c>
      <c r="AF328" s="34"/>
    </row>
    <row r="329" spans="7:32" ht="18.5" x14ac:dyDescent="0.45">
      <c r="G329" s="59">
        <v>2012</v>
      </c>
      <c r="H329" s="59">
        <v>11</v>
      </c>
      <c r="I329" s="46">
        <f t="shared" si="46"/>
        <v>22</v>
      </c>
      <c r="J329" s="46">
        <f t="shared" si="46"/>
        <v>326</v>
      </c>
      <c r="K329" s="125">
        <v>16.7</v>
      </c>
      <c r="L329" s="125">
        <v>11.1</v>
      </c>
      <c r="M329" s="54">
        <f t="shared" si="47"/>
        <v>13.899999999999999</v>
      </c>
      <c r="N329" s="36">
        <v>32.5</v>
      </c>
      <c r="O329" s="55">
        <f t="shared" si="48"/>
        <v>24.748509421434669</v>
      </c>
      <c r="P329" s="56">
        <f t="shared" si="49"/>
        <v>11.087332220802731</v>
      </c>
      <c r="Q329" s="126">
        <v>9.3705060000000007</v>
      </c>
      <c r="R329" s="11">
        <f t="shared" si="50"/>
        <v>1.7421691607729999</v>
      </c>
      <c r="S329" s="35">
        <f t="shared" si="51"/>
        <v>2.4559309921902668</v>
      </c>
      <c r="AF329" s="34"/>
    </row>
    <row r="330" spans="7:32" ht="18.5" x14ac:dyDescent="0.45">
      <c r="G330" s="59">
        <v>2012</v>
      </c>
      <c r="H330" s="59">
        <v>11</v>
      </c>
      <c r="I330" s="46">
        <f t="shared" si="46"/>
        <v>23</v>
      </c>
      <c r="J330" s="46">
        <f t="shared" si="46"/>
        <v>327</v>
      </c>
      <c r="K330" s="125">
        <v>14.6</v>
      </c>
      <c r="L330" s="125">
        <v>10.5</v>
      </c>
      <c r="M330" s="54">
        <f t="shared" si="47"/>
        <v>12.55</v>
      </c>
      <c r="N330" s="36">
        <v>49</v>
      </c>
      <c r="O330" s="55">
        <f t="shared" si="48"/>
        <v>30.513149505583421</v>
      </c>
      <c r="P330" s="56">
        <f t="shared" si="49"/>
        <v>10.008313037831361</v>
      </c>
      <c r="Q330" s="126">
        <v>9.8855069999999987</v>
      </c>
      <c r="R330" s="11">
        <f t="shared" si="50"/>
        <v>1.7596474311442496</v>
      </c>
      <c r="S330" s="35">
        <f t="shared" si="51"/>
        <v>1.7328818086759066</v>
      </c>
      <c r="AF330" s="34"/>
    </row>
    <row r="331" spans="7:32" ht="18.5" x14ac:dyDescent="0.45">
      <c r="G331" s="59">
        <v>2012</v>
      </c>
      <c r="H331" s="59">
        <v>11</v>
      </c>
      <c r="I331" s="46">
        <f t="shared" si="46"/>
        <v>24</v>
      </c>
      <c r="J331" s="46">
        <f t="shared" si="46"/>
        <v>328</v>
      </c>
      <c r="K331" s="125">
        <v>12.3</v>
      </c>
      <c r="L331" s="125">
        <v>9</v>
      </c>
      <c r="M331" s="54">
        <f t="shared" si="47"/>
        <v>10.65</v>
      </c>
      <c r="N331" s="36">
        <v>51</v>
      </c>
      <c r="O331" s="55">
        <f t="shared" si="48"/>
        <v>31.893606000216046</v>
      </c>
      <c r="P331" s="56">
        <f t="shared" si="49"/>
        <v>8.4199119840570376</v>
      </c>
      <c r="Q331" s="126">
        <v>9.2700180000000003</v>
      </c>
      <c r="R331" s="11">
        <f t="shared" si="50"/>
        <v>1.5467882509665001</v>
      </c>
      <c r="S331" s="35">
        <f t="shared" si="51"/>
        <v>1.3527670337374</v>
      </c>
      <c r="AF331" s="34"/>
    </row>
    <row r="332" spans="7:32" ht="18.5" x14ac:dyDescent="0.45">
      <c r="G332" s="59">
        <v>2012</v>
      </c>
      <c r="H332" s="59">
        <v>11</v>
      </c>
      <c r="I332" s="46">
        <f t="shared" si="46"/>
        <v>25</v>
      </c>
      <c r="J332" s="46">
        <f t="shared" si="46"/>
        <v>329</v>
      </c>
      <c r="K332" s="125">
        <v>13.6</v>
      </c>
      <c r="L332" s="125">
        <v>8.4</v>
      </c>
      <c r="M332" s="54">
        <f t="shared" si="47"/>
        <v>11</v>
      </c>
      <c r="N332" s="36">
        <v>53.5</v>
      </c>
      <c r="O332" s="55">
        <f t="shared" si="48"/>
        <v>25.269614759057642</v>
      </c>
      <c r="P332" s="56">
        <f t="shared" si="49"/>
        <v>10.512159739767977</v>
      </c>
      <c r="Q332" s="126">
        <v>9.2197739999999992</v>
      </c>
      <c r="R332" s="11">
        <f t="shared" si="50"/>
        <v>1.5573304658879996</v>
      </c>
      <c r="S332" s="35">
        <f t="shared" si="51"/>
        <v>1.6528217197157231</v>
      </c>
      <c r="AF332" s="34"/>
    </row>
    <row r="333" spans="7:32" ht="18.5" x14ac:dyDescent="0.45">
      <c r="G333" s="59">
        <v>2012</v>
      </c>
      <c r="H333" s="59">
        <v>11</v>
      </c>
      <c r="I333" s="46">
        <f t="shared" si="46"/>
        <v>26</v>
      </c>
      <c r="J333" s="46">
        <f t="shared" si="46"/>
        <v>330</v>
      </c>
      <c r="K333" s="125">
        <v>10.7</v>
      </c>
      <c r="L333" s="125">
        <v>7.2</v>
      </c>
      <c r="M333" s="54">
        <f t="shared" si="47"/>
        <v>8.9499999999999993</v>
      </c>
      <c r="N333" s="36">
        <v>75.5</v>
      </c>
      <c r="O333" s="55">
        <f t="shared" si="48"/>
        <v>31.304663386347809</v>
      </c>
      <c r="P333" s="56">
        <f t="shared" si="49"/>
        <v>8.7653057481773846</v>
      </c>
      <c r="Q333" s="126">
        <v>9.3705060000000007</v>
      </c>
      <c r="R333" s="11">
        <f t="shared" si="50"/>
        <v>1.4701269732075</v>
      </c>
      <c r="S333" s="35">
        <f t="shared" si="51"/>
        <v>1.2575384466938684</v>
      </c>
    </row>
    <row r="334" spans="7:32" ht="18.5" x14ac:dyDescent="0.45">
      <c r="G334" s="59">
        <v>2012</v>
      </c>
      <c r="H334" s="59">
        <v>11</v>
      </c>
      <c r="I334" s="46">
        <f t="shared" si="46"/>
        <v>27</v>
      </c>
      <c r="J334" s="46">
        <f t="shared" si="46"/>
        <v>331</v>
      </c>
      <c r="K334" s="125">
        <v>9.8000000000000007</v>
      </c>
      <c r="L334" s="125">
        <v>7.1</v>
      </c>
      <c r="M334" s="54">
        <f t="shared" si="47"/>
        <v>8.4499999999999993</v>
      </c>
      <c r="N334" s="36">
        <v>82</v>
      </c>
      <c r="O334" s="55">
        <f t="shared" si="48"/>
        <v>35.737481927271858</v>
      </c>
      <c r="P334" s="56">
        <f t="shared" si="49"/>
        <v>7.7192960962907247</v>
      </c>
      <c r="Q334" s="126">
        <v>9.3956280000000003</v>
      </c>
      <c r="R334" s="11">
        <f t="shared" si="50"/>
        <v>1.4465156532749999</v>
      </c>
      <c r="S334" s="35">
        <f t="shared" si="51"/>
        <v>1.0957548453830939</v>
      </c>
    </row>
    <row r="335" spans="7:32" ht="18.5" x14ac:dyDescent="0.45">
      <c r="G335" s="59">
        <v>2012</v>
      </c>
      <c r="H335" s="59">
        <v>11</v>
      </c>
      <c r="I335" s="46">
        <f t="shared" si="46"/>
        <v>28</v>
      </c>
      <c r="J335" s="46">
        <f t="shared" si="46"/>
        <v>332</v>
      </c>
      <c r="K335" s="125">
        <v>13.1</v>
      </c>
      <c r="L335" s="125">
        <v>6.8</v>
      </c>
      <c r="M335" s="54">
        <f t="shared" si="47"/>
        <v>9.9499999999999993</v>
      </c>
      <c r="N335" s="36">
        <v>67</v>
      </c>
      <c r="O335" s="55">
        <f t="shared" si="48"/>
        <v>22.582455120115014</v>
      </c>
      <c r="P335" s="56">
        <f t="shared" si="49"/>
        <v>11.381557380537968</v>
      </c>
      <c r="Q335" s="126">
        <v>9.0690419999999996</v>
      </c>
      <c r="R335" s="11">
        <f t="shared" si="50"/>
        <v>1.4760205944074998</v>
      </c>
      <c r="S335" s="35">
        <f t="shared" si="51"/>
        <v>1.6654516529166077</v>
      </c>
    </row>
    <row r="336" spans="7:32" ht="18.5" x14ac:dyDescent="0.45">
      <c r="G336" s="59">
        <v>2012</v>
      </c>
      <c r="H336" s="59">
        <v>11</v>
      </c>
      <c r="I336" s="46">
        <f t="shared" si="46"/>
        <v>29</v>
      </c>
      <c r="J336" s="46">
        <f t="shared" si="46"/>
        <v>333</v>
      </c>
      <c r="K336" s="125">
        <v>13.8</v>
      </c>
      <c r="L336" s="125">
        <v>8.5</v>
      </c>
      <c r="M336" s="54">
        <f t="shared" si="47"/>
        <v>11.15</v>
      </c>
      <c r="N336" s="36">
        <v>56</v>
      </c>
      <c r="O336" s="55">
        <f t="shared" si="48"/>
        <v>24.757279451361622</v>
      </c>
      <c r="P336" s="56">
        <f t="shared" si="49"/>
        <v>10.497086487377329</v>
      </c>
      <c r="Q336" s="126">
        <v>9.1192860000000007</v>
      </c>
      <c r="R336" s="51">
        <f t="shared" si="50"/>
        <v>1.5483795286905</v>
      </c>
      <c r="S336" s="50">
        <f t="shared" si="51"/>
        <v>1.6637577225093592</v>
      </c>
    </row>
    <row r="337" spans="7:19" ht="18.5" x14ac:dyDescent="0.45">
      <c r="G337" s="59">
        <v>2012</v>
      </c>
      <c r="H337" s="60">
        <v>11</v>
      </c>
      <c r="I337" s="60">
        <f t="shared" si="46"/>
        <v>30</v>
      </c>
      <c r="J337" s="46">
        <f t="shared" si="46"/>
        <v>334</v>
      </c>
      <c r="K337" s="125">
        <v>13.8</v>
      </c>
      <c r="L337" s="125">
        <v>8.3000000000000007</v>
      </c>
      <c r="M337" s="54">
        <f t="shared" si="47"/>
        <v>11.05</v>
      </c>
      <c r="N337" s="36">
        <v>54</v>
      </c>
      <c r="O337" s="55">
        <f t="shared" si="48"/>
        <v>25.909787367031807</v>
      </c>
      <c r="P337" s="56">
        <f t="shared" si="49"/>
        <v>11.400306441493996</v>
      </c>
      <c r="Q337" s="126">
        <v>9.7222139999999992</v>
      </c>
      <c r="R337" s="49">
        <f t="shared" si="50"/>
        <v>1.6450496504234999</v>
      </c>
      <c r="S337" s="48">
        <f t="shared" si="51"/>
        <v>1.773936457402598</v>
      </c>
    </row>
    <row r="338" spans="7:19" ht="18.5" x14ac:dyDescent="0.45">
      <c r="G338" s="59">
        <v>2012</v>
      </c>
      <c r="H338" s="59">
        <v>12</v>
      </c>
      <c r="I338" s="46">
        <v>1</v>
      </c>
      <c r="J338" s="46">
        <f t="shared" si="46"/>
        <v>335</v>
      </c>
      <c r="K338" s="125">
        <v>12</v>
      </c>
      <c r="L338" s="125">
        <v>6.9</v>
      </c>
      <c r="M338" s="54">
        <f t="shared" si="47"/>
        <v>9.4499999999999993</v>
      </c>
      <c r="N338" s="36">
        <v>35.5</v>
      </c>
      <c r="O338" s="55">
        <f t="shared" si="48"/>
        <v>27.601942532349046</v>
      </c>
      <c r="P338" s="56">
        <f t="shared" si="49"/>
        <v>11.26159255319841</v>
      </c>
      <c r="Q338" s="126">
        <v>9.9734339999999992</v>
      </c>
      <c r="R338" s="11">
        <f t="shared" si="50"/>
        <v>1.5939666886724997</v>
      </c>
      <c r="S338" s="35">
        <f t="shared" si="51"/>
        <v>1.9311071793737977</v>
      </c>
    </row>
    <row r="339" spans="7:19" ht="18.5" x14ac:dyDescent="0.45">
      <c r="G339" s="59">
        <v>2012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125">
        <v>13.9</v>
      </c>
      <c r="L339" s="125">
        <v>6.9</v>
      </c>
      <c r="M339" s="54">
        <f t="shared" si="47"/>
        <v>10.4</v>
      </c>
      <c r="N339" s="36">
        <v>40.5</v>
      </c>
      <c r="O339" s="55">
        <f t="shared" si="48"/>
        <v>21.957704322793674</v>
      </c>
      <c r="P339" s="56">
        <f t="shared" si="49"/>
        <v>12.296314420764459</v>
      </c>
      <c r="Q339" s="126">
        <v>9.29514</v>
      </c>
      <c r="R339" s="11">
        <f t="shared" si="50"/>
        <v>1.5373510900199998</v>
      </c>
      <c r="S339" s="35">
        <f t="shared" si="51"/>
        <v>2.0738624727543855</v>
      </c>
    </row>
    <row r="340" spans="7:19" ht="18.5" x14ac:dyDescent="0.45">
      <c r="G340" s="59">
        <v>2012</v>
      </c>
      <c r="H340" s="59">
        <v>12</v>
      </c>
      <c r="I340" s="46">
        <f t="shared" si="52"/>
        <v>3</v>
      </c>
      <c r="J340" s="46">
        <f t="shared" si="46"/>
        <v>337</v>
      </c>
      <c r="K340" s="125">
        <v>16.600000000000001</v>
      </c>
      <c r="L340" s="125">
        <v>9</v>
      </c>
      <c r="M340" s="54">
        <f t="shared" si="47"/>
        <v>12.8</v>
      </c>
      <c r="N340" s="36">
        <v>30.5</v>
      </c>
      <c r="O340" s="55">
        <f t="shared" si="48"/>
        <v>21.357907447574661</v>
      </c>
      <c r="P340" s="56">
        <f t="shared" si="49"/>
        <v>12.985607728125396</v>
      </c>
      <c r="Q340" s="126">
        <v>9.42075</v>
      </c>
      <c r="R340" s="11">
        <f t="shared" si="50"/>
        <v>1.6907325817499999</v>
      </c>
      <c r="S340" s="35">
        <f t="shared" si="51"/>
        <v>2.7512286876338852</v>
      </c>
    </row>
    <row r="341" spans="7:19" ht="18.5" x14ac:dyDescent="0.45">
      <c r="G341" s="59">
        <v>2012</v>
      </c>
      <c r="H341" s="59">
        <v>12</v>
      </c>
      <c r="I341" s="46">
        <f t="shared" si="52"/>
        <v>4</v>
      </c>
      <c r="J341" s="46">
        <f t="shared" si="52"/>
        <v>338</v>
      </c>
      <c r="K341" s="125">
        <v>13.9</v>
      </c>
      <c r="L341" s="125">
        <v>9.6</v>
      </c>
      <c r="M341" s="54">
        <f t="shared" si="47"/>
        <v>11.75</v>
      </c>
      <c r="N341" s="36">
        <v>36.5</v>
      </c>
      <c r="O341" s="55">
        <f t="shared" si="48"/>
        <v>19.724578365726291</v>
      </c>
      <c r="P341" s="56">
        <f t="shared" si="49"/>
        <v>6.7852549578098458</v>
      </c>
      <c r="Q341" s="126">
        <v>6.5442809999999998</v>
      </c>
      <c r="R341" s="11">
        <f t="shared" si="50"/>
        <v>1.1341942483207501</v>
      </c>
      <c r="S341" s="35">
        <f t="shared" si="51"/>
        <v>1.441600908597686</v>
      </c>
    </row>
    <row r="342" spans="7:19" ht="18.5" x14ac:dyDescent="0.45">
      <c r="G342" s="59">
        <v>2012</v>
      </c>
      <c r="H342" s="59">
        <v>12</v>
      </c>
      <c r="I342" s="46">
        <f t="shared" si="52"/>
        <v>5</v>
      </c>
      <c r="J342" s="46">
        <f t="shared" si="52"/>
        <v>339</v>
      </c>
      <c r="K342" s="125">
        <v>10.4</v>
      </c>
      <c r="L342" s="125">
        <v>5.5</v>
      </c>
      <c r="M342" s="54">
        <f t="shared" si="47"/>
        <v>7.95</v>
      </c>
      <c r="N342" s="36">
        <v>38</v>
      </c>
      <c r="O342" s="55">
        <f t="shared" si="48"/>
        <v>24.967718090464292</v>
      </c>
      <c r="P342" s="56">
        <f t="shared" si="49"/>
        <v>9.7873454914620019</v>
      </c>
      <c r="Q342" s="126">
        <v>8.8429439999999992</v>
      </c>
      <c r="R342" s="11">
        <f t="shared" si="50"/>
        <v>1.3354945639199998</v>
      </c>
      <c r="S342" s="35">
        <f t="shared" si="51"/>
        <v>1.494105741066956</v>
      </c>
    </row>
    <row r="343" spans="7:19" ht="18.5" x14ac:dyDescent="0.45">
      <c r="G343" s="59">
        <v>2012</v>
      </c>
      <c r="H343" s="59">
        <v>12</v>
      </c>
      <c r="I343" s="46">
        <f t="shared" si="52"/>
        <v>6</v>
      </c>
      <c r="J343" s="46">
        <f t="shared" si="52"/>
        <v>340</v>
      </c>
      <c r="K343" s="125">
        <v>7.8</v>
      </c>
      <c r="L343" s="125">
        <v>3.8</v>
      </c>
      <c r="M343" s="54">
        <f t="shared" si="47"/>
        <v>5.8</v>
      </c>
      <c r="N343" s="36">
        <v>35.5</v>
      </c>
      <c r="O343" s="55">
        <f t="shared" si="48"/>
        <v>24.376190625</v>
      </c>
      <c r="P343" s="56">
        <f t="shared" si="49"/>
        <v>7.8003809999999998</v>
      </c>
      <c r="Q343" s="126">
        <v>7.8003809999999998</v>
      </c>
      <c r="R343" s="11">
        <f t="shared" si="50"/>
        <v>1.079681935734</v>
      </c>
      <c r="S343" s="35">
        <f t="shared" si="51"/>
        <v>1.0320435959553569</v>
      </c>
    </row>
    <row r="344" spans="7:19" ht="18.5" x14ac:dyDescent="0.45">
      <c r="G344" s="59">
        <v>2012</v>
      </c>
      <c r="H344" s="59">
        <v>12</v>
      </c>
      <c r="I344" s="46">
        <f t="shared" si="52"/>
        <v>7</v>
      </c>
      <c r="J344" s="46">
        <f t="shared" si="52"/>
        <v>341</v>
      </c>
      <c r="K344" s="125">
        <v>7.6</v>
      </c>
      <c r="L344" s="125">
        <v>3.3</v>
      </c>
      <c r="M344" s="54">
        <f t="shared" si="47"/>
        <v>5.4499999999999993</v>
      </c>
      <c r="N344" s="36">
        <v>50</v>
      </c>
      <c r="O344" s="55">
        <f t="shared" si="48"/>
        <v>24.229808357130189</v>
      </c>
      <c r="P344" s="56">
        <f t="shared" si="49"/>
        <v>8.3350540748527848</v>
      </c>
      <c r="Q344" s="126">
        <v>8.03904</v>
      </c>
      <c r="R344" s="11">
        <f t="shared" si="50"/>
        <v>1.0962135432</v>
      </c>
      <c r="S344" s="35">
        <f t="shared" si="51"/>
        <v>0.8612776948393045</v>
      </c>
    </row>
    <row r="345" spans="7:19" ht="18.5" x14ac:dyDescent="0.45">
      <c r="G345" s="59">
        <v>2012</v>
      </c>
      <c r="H345" s="59">
        <v>12</v>
      </c>
      <c r="I345" s="46">
        <f t="shared" si="52"/>
        <v>8</v>
      </c>
      <c r="J345" s="46">
        <f t="shared" si="52"/>
        <v>342</v>
      </c>
      <c r="K345" s="125">
        <v>6.9</v>
      </c>
      <c r="L345" s="125">
        <v>5</v>
      </c>
      <c r="M345" s="54">
        <f t="shared" si="47"/>
        <v>5.95</v>
      </c>
      <c r="N345" s="36">
        <v>47</v>
      </c>
      <c r="O345" s="55">
        <f t="shared" si="48"/>
        <v>39.925048321999569</v>
      </c>
      <c r="P345" s="56">
        <f t="shared" si="49"/>
        <v>6.0686073449439357</v>
      </c>
      <c r="Q345" s="126">
        <v>8.8052609999999998</v>
      </c>
      <c r="R345" s="11">
        <f t="shared" si="50"/>
        <v>1.2265178244187498</v>
      </c>
      <c r="S345" s="35">
        <f t="shared" si="51"/>
        <v>0.74909256125856349</v>
      </c>
    </row>
    <row r="346" spans="7:19" ht="18.5" x14ac:dyDescent="0.45">
      <c r="G346" s="59">
        <v>2012</v>
      </c>
      <c r="H346" s="59">
        <v>12</v>
      </c>
      <c r="I346" s="46">
        <f t="shared" si="52"/>
        <v>9</v>
      </c>
      <c r="J346" s="46">
        <f t="shared" si="52"/>
        <v>343</v>
      </c>
      <c r="K346" s="125">
        <v>7.4</v>
      </c>
      <c r="L346" s="125">
        <v>5.5</v>
      </c>
      <c r="M346" s="54">
        <f t="shared" si="47"/>
        <v>6.45</v>
      </c>
      <c r="N346" s="36">
        <v>56</v>
      </c>
      <c r="O346" s="55">
        <f t="shared" si="48"/>
        <v>39.013777604236374</v>
      </c>
      <c r="P346" s="56">
        <f t="shared" si="49"/>
        <v>5.9300941958439299</v>
      </c>
      <c r="Q346" s="126">
        <v>8.6042849999999991</v>
      </c>
      <c r="R346" s="11">
        <f t="shared" si="50"/>
        <v>1.2237551894812495</v>
      </c>
      <c r="S346" s="35">
        <f t="shared" si="51"/>
        <v>0.74760738203216504</v>
      </c>
    </row>
    <row r="347" spans="7:19" ht="18.5" x14ac:dyDescent="0.45">
      <c r="G347" s="59">
        <v>2012</v>
      </c>
      <c r="H347" s="59">
        <v>12</v>
      </c>
      <c r="I347" s="46">
        <f t="shared" si="52"/>
        <v>10</v>
      </c>
      <c r="J347" s="46">
        <f t="shared" si="52"/>
        <v>344</v>
      </c>
      <c r="K347" s="125">
        <v>8.6999999999999993</v>
      </c>
      <c r="L347" s="125">
        <v>3.9</v>
      </c>
      <c r="M347" s="54">
        <f t="shared" si="47"/>
        <v>6.3</v>
      </c>
      <c r="N347" s="36">
        <v>51.5</v>
      </c>
      <c r="O347" s="55">
        <f t="shared" si="48"/>
        <v>24.83229442740582</v>
      </c>
      <c r="P347" s="56">
        <f t="shared" si="49"/>
        <v>9.5356010601238328</v>
      </c>
      <c r="Q347" s="126">
        <v>8.7047729999999994</v>
      </c>
      <c r="R347" s="11">
        <f t="shared" si="50"/>
        <v>1.2303891968444998</v>
      </c>
      <c r="S347" s="35">
        <f t="shared" si="51"/>
        <v>1.0659529986113543</v>
      </c>
    </row>
    <row r="348" spans="7:19" ht="18.5" x14ac:dyDescent="0.45">
      <c r="G348" s="59">
        <v>2012</v>
      </c>
      <c r="H348" s="59">
        <v>12</v>
      </c>
      <c r="I348" s="46">
        <f t="shared" si="52"/>
        <v>11</v>
      </c>
      <c r="J348" s="46">
        <f t="shared" si="52"/>
        <v>345</v>
      </c>
      <c r="K348" s="125">
        <v>8.8000000000000007</v>
      </c>
      <c r="L348" s="125">
        <v>5.2</v>
      </c>
      <c r="M348" s="54">
        <f t="shared" si="47"/>
        <v>7</v>
      </c>
      <c r="N348" s="36">
        <v>59</v>
      </c>
      <c r="O348" s="55">
        <f t="shared" si="48"/>
        <v>29.294510145914067</v>
      </c>
      <c r="P348" s="56">
        <f t="shared" si="49"/>
        <v>8.436818922023253</v>
      </c>
      <c r="Q348" s="126">
        <v>8.8931880000000003</v>
      </c>
      <c r="R348" s="11">
        <f t="shared" si="50"/>
        <v>1.2935319809759998</v>
      </c>
      <c r="S348" s="35">
        <f t="shared" si="51"/>
        <v>1.0383271391268389</v>
      </c>
    </row>
    <row r="349" spans="7:19" ht="18.5" x14ac:dyDescent="0.45">
      <c r="G349" s="59">
        <v>2012</v>
      </c>
      <c r="H349" s="59">
        <v>12</v>
      </c>
      <c r="I349" s="46">
        <f t="shared" si="52"/>
        <v>12</v>
      </c>
      <c r="J349" s="46">
        <f t="shared" si="52"/>
        <v>346</v>
      </c>
      <c r="K349" s="125">
        <v>7.9</v>
      </c>
      <c r="L349" s="125">
        <v>4.4000000000000004</v>
      </c>
      <c r="M349" s="54">
        <f t="shared" si="47"/>
        <v>6.15</v>
      </c>
      <c r="N349" s="36">
        <v>38</v>
      </c>
      <c r="O349" s="55">
        <f t="shared" si="48"/>
        <v>17.121049144276011</v>
      </c>
      <c r="P349" s="56">
        <f t="shared" si="49"/>
        <v>4.7938937603972835</v>
      </c>
      <c r="Q349" s="126">
        <v>5.1248880000000003</v>
      </c>
      <c r="R349" s="11">
        <f t="shared" si="50"/>
        <v>0.71987636147400014</v>
      </c>
      <c r="S349" s="35">
        <f t="shared" si="51"/>
        <v>0.72690291336993496</v>
      </c>
    </row>
    <row r="350" spans="7:19" ht="18.5" x14ac:dyDescent="0.45">
      <c r="G350" s="59">
        <v>2012</v>
      </c>
      <c r="H350" s="59">
        <v>12</v>
      </c>
      <c r="I350" s="46">
        <f t="shared" si="52"/>
        <v>13</v>
      </c>
      <c r="J350" s="46">
        <f t="shared" si="52"/>
        <v>347</v>
      </c>
      <c r="K350" s="125">
        <v>9.3000000000000007</v>
      </c>
      <c r="L350" s="125">
        <v>4.2</v>
      </c>
      <c r="M350" s="54">
        <f t="shared" si="47"/>
        <v>6.75</v>
      </c>
      <c r="N350" s="36">
        <v>70.5</v>
      </c>
      <c r="O350" s="55">
        <f t="shared" si="48"/>
        <v>23.534653771285011</v>
      </c>
      <c r="P350" s="56">
        <f t="shared" si="49"/>
        <v>9.6021387386842854</v>
      </c>
      <c r="Q350" s="126">
        <v>8.5037969999999987</v>
      </c>
      <c r="R350" s="11">
        <f t="shared" si="50"/>
        <v>1.2244255888927498</v>
      </c>
      <c r="S350" s="35">
        <f t="shared" si="51"/>
        <v>1.1248643821010054</v>
      </c>
    </row>
    <row r="351" spans="7:19" ht="18.5" x14ac:dyDescent="0.45">
      <c r="G351" s="59">
        <v>2012</v>
      </c>
      <c r="H351" s="59">
        <v>12</v>
      </c>
      <c r="I351" s="46">
        <f t="shared" si="52"/>
        <v>14</v>
      </c>
      <c r="J351" s="46">
        <f t="shared" si="52"/>
        <v>348</v>
      </c>
      <c r="K351" s="125">
        <v>8.8000000000000007</v>
      </c>
      <c r="L351" s="125">
        <v>3</v>
      </c>
      <c r="M351" s="54">
        <f t="shared" si="47"/>
        <v>5.9</v>
      </c>
      <c r="N351" s="36">
        <v>71.5</v>
      </c>
      <c r="O351" s="55">
        <f t="shared" si="48"/>
        <v>19.656561446344533</v>
      </c>
      <c r="P351" s="56">
        <f t="shared" si="49"/>
        <v>9.1206445111038654</v>
      </c>
      <c r="Q351" s="126">
        <v>7.5742829999999994</v>
      </c>
      <c r="R351" s="11">
        <f t="shared" si="50"/>
        <v>1.0528291241415</v>
      </c>
      <c r="S351" s="35">
        <f t="shared" si="51"/>
        <v>0.98106549334014215</v>
      </c>
    </row>
    <row r="352" spans="7:19" ht="18.5" x14ac:dyDescent="0.45">
      <c r="G352" s="59">
        <v>2012</v>
      </c>
      <c r="H352" s="59">
        <v>12</v>
      </c>
      <c r="I352" s="46">
        <f t="shared" si="52"/>
        <v>15</v>
      </c>
      <c r="J352" s="46">
        <f t="shared" si="52"/>
        <v>349</v>
      </c>
      <c r="K352" s="125">
        <v>7.8</v>
      </c>
      <c r="L352" s="125">
        <v>3.9</v>
      </c>
      <c r="M352" s="54">
        <f t="shared" si="47"/>
        <v>5.85</v>
      </c>
      <c r="N352" s="36">
        <v>63</v>
      </c>
      <c r="O352" s="55">
        <f t="shared" si="48"/>
        <v>30.411186500945377</v>
      </c>
      <c r="P352" s="56">
        <f t="shared" si="49"/>
        <v>9.4882901882949575</v>
      </c>
      <c r="Q352" s="126">
        <v>9.6091649999999991</v>
      </c>
      <c r="R352" s="11">
        <f t="shared" si="50"/>
        <v>1.3328608519462497</v>
      </c>
      <c r="S352" s="35">
        <f t="shared" si="51"/>
        <v>1.0070613552265182</v>
      </c>
    </row>
    <row r="353" spans="7:19" ht="18.5" x14ac:dyDescent="0.45">
      <c r="G353" s="59">
        <v>2012</v>
      </c>
      <c r="H353" s="59">
        <v>12</v>
      </c>
      <c r="I353" s="46">
        <f t="shared" si="52"/>
        <v>16</v>
      </c>
      <c r="J353" s="46">
        <f t="shared" si="52"/>
        <v>350</v>
      </c>
      <c r="K353" s="125">
        <v>5.4</v>
      </c>
      <c r="L353" s="125">
        <v>1.1000000000000001</v>
      </c>
      <c r="M353" s="54">
        <f t="shared" si="47"/>
        <v>3.25</v>
      </c>
      <c r="N353" s="36">
        <v>60</v>
      </c>
      <c r="O353" s="55">
        <f t="shared" si="48"/>
        <v>28.772897424092093</v>
      </c>
      <c r="P353" s="56">
        <f t="shared" si="49"/>
        <v>9.8978767138876833</v>
      </c>
      <c r="Q353" s="126">
        <v>9.54636</v>
      </c>
      <c r="R353" s="11">
        <f t="shared" si="50"/>
        <v>1.1785768994699999</v>
      </c>
      <c r="S353" s="35">
        <f t="shared" si="51"/>
        <v>0.66179648160229254</v>
      </c>
    </row>
    <row r="354" spans="7:19" ht="18.5" x14ac:dyDescent="0.45">
      <c r="G354" s="59">
        <v>2012</v>
      </c>
      <c r="H354" s="59">
        <v>12</v>
      </c>
      <c r="I354" s="46">
        <f t="shared" si="52"/>
        <v>17</v>
      </c>
      <c r="J354" s="46">
        <f t="shared" si="52"/>
        <v>351</v>
      </c>
      <c r="K354" s="125">
        <v>5.9</v>
      </c>
      <c r="L354" s="125">
        <v>-0.7</v>
      </c>
      <c r="M354" s="54">
        <f t="shared" si="47"/>
        <v>2.6</v>
      </c>
      <c r="N354" s="36">
        <v>55.5</v>
      </c>
      <c r="O354" s="55">
        <f t="shared" si="48"/>
        <v>21.971573268261459</v>
      </c>
      <c r="P354" s="56">
        <f t="shared" si="49"/>
        <v>11.600990685642051</v>
      </c>
      <c r="Q354" s="126">
        <v>9.0313589999999984</v>
      </c>
      <c r="R354" s="11">
        <f t="shared" si="50"/>
        <v>1.0805659789139999</v>
      </c>
      <c r="S354" s="35">
        <f t="shared" si="51"/>
        <v>0.62698514162656205</v>
      </c>
    </row>
    <row r="355" spans="7:19" ht="18.5" x14ac:dyDescent="0.45">
      <c r="G355" s="59">
        <v>2012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25">
        <v>2.5</v>
      </c>
      <c r="L355" s="125">
        <v>0.7</v>
      </c>
      <c r="M355" s="54">
        <f t="shared" si="47"/>
        <v>1.6</v>
      </c>
      <c r="N355" s="36">
        <v>51</v>
      </c>
      <c r="O355" s="55">
        <f t="shared" si="48"/>
        <v>39.702497986785083</v>
      </c>
      <c r="P355" s="56">
        <f t="shared" si="49"/>
        <v>5.7171597100970528</v>
      </c>
      <c r="Q355" s="126">
        <v>8.5226384999999993</v>
      </c>
      <c r="R355" s="11">
        <f t="shared" si="50"/>
        <v>0.96971433116849992</v>
      </c>
      <c r="S355" s="35">
        <f t="shared" si="51"/>
        <v>0.23327416965109266</v>
      </c>
    </row>
    <row r="356" spans="7:19" ht="18.5" x14ac:dyDescent="0.45">
      <c r="G356" s="59">
        <v>2012</v>
      </c>
      <c r="H356" s="59">
        <v>12</v>
      </c>
      <c r="I356" s="46">
        <f t="shared" si="53"/>
        <v>19</v>
      </c>
      <c r="J356" s="46">
        <f t="shared" si="53"/>
        <v>353</v>
      </c>
      <c r="K356" s="125">
        <v>5.3</v>
      </c>
      <c r="L356" s="125">
        <v>1.2</v>
      </c>
      <c r="M356" s="54">
        <f t="shared" si="47"/>
        <v>3.25</v>
      </c>
      <c r="N356" s="36">
        <v>42</v>
      </c>
      <c r="O356" s="55">
        <f t="shared" si="48"/>
        <v>24.736199980384022</v>
      </c>
      <c r="P356" s="56">
        <f t="shared" si="49"/>
        <v>8.1134735935659581</v>
      </c>
      <c r="Q356" s="126">
        <v>8.0139180000000003</v>
      </c>
      <c r="R356" s="11">
        <f t="shared" si="50"/>
        <v>0.98938429192350008</v>
      </c>
      <c r="S356" s="35">
        <f t="shared" si="51"/>
        <v>0.62766338344452499</v>
      </c>
    </row>
    <row r="357" spans="7:19" ht="18.5" x14ac:dyDescent="0.45">
      <c r="G357" s="59">
        <v>2012</v>
      </c>
      <c r="H357" s="59">
        <v>12</v>
      </c>
      <c r="I357" s="46">
        <f t="shared" si="53"/>
        <v>20</v>
      </c>
      <c r="J357" s="46">
        <f t="shared" si="53"/>
        <v>354</v>
      </c>
      <c r="K357" s="125">
        <v>5.8</v>
      </c>
      <c r="L357" s="125">
        <v>4.3</v>
      </c>
      <c r="M357" s="54">
        <f t="shared" si="47"/>
        <v>5.05</v>
      </c>
      <c r="N357" s="36">
        <v>44</v>
      </c>
      <c r="O357" s="55">
        <f t="shared" si="48"/>
        <v>39.870252687416439</v>
      </c>
      <c r="P357" s="56">
        <f t="shared" si="49"/>
        <v>4.7844303224899729</v>
      </c>
      <c r="Q357" s="126">
        <v>7.8129419999999996</v>
      </c>
      <c r="R357" s="11">
        <f t="shared" si="50"/>
        <v>1.0470533753654998</v>
      </c>
      <c r="S357" s="35">
        <f t="shared" si="51"/>
        <v>0.58276164653310414</v>
      </c>
    </row>
    <row r="358" spans="7:19" ht="18.5" x14ac:dyDescent="0.45">
      <c r="G358" s="59">
        <v>2012</v>
      </c>
      <c r="H358" s="59">
        <v>12</v>
      </c>
      <c r="I358" s="46">
        <f t="shared" si="53"/>
        <v>21</v>
      </c>
      <c r="J358" s="46">
        <f t="shared" si="53"/>
        <v>355</v>
      </c>
      <c r="K358" s="125">
        <v>6.7</v>
      </c>
      <c r="L358" s="125">
        <v>4.4000000000000004</v>
      </c>
      <c r="M358" s="54">
        <f t="shared" si="47"/>
        <v>5.5500000000000007</v>
      </c>
      <c r="N358" s="36">
        <v>40.5</v>
      </c>
      <c r="O358" s="55">
        <f t="shared" si="48"/>
        <v>28.833376977267097</v>
      </c>
      <c r="P358" s="56">
        <f t="shared" si="49"/>
        <v>5.3053413638171456</v>
      </c>
      <c r="Q358" s="126">
        <v>6.9964769999999996</v>
      </c>
      <c r="R358" s="11">
        <f t="shared" si="50"/>
        <v>0.95815178307674986</v>
      </c>
      <c r="S358" s="35">
        <f t="shared" si="51"/>
        <v>0.70318591790585205</v>
      </c>
    </row>
    <row r="359" spans="7:19" ht="18.5" x14ac:dyDescent="0.45">
      <c r="G359" s="59">
        <v>2012</v>
      </c>
      <c r="H359" s="59">
        <v>12</v>
      </c>
      <c r="I359" s="46">
        <f t="shared" si="53"/>
        <v>22</v>
      </c>
      <c r="J359" s="46">
        <f t="shared" si="53"/>
        <v>356</v>
      </c>
      <c r="K359" s="125">
        <v>6.7</v>
      </c>
      <c r="L359" s="125">
        <v>3.8</v>
      </c>
      <c r="M359" s="54">
        <f t="shared" si="47"/>
        <v>5.25</v>
      </c>
      <c r="N359" s="36">
        <v>33.5</v>
      </c>
      <c r="O359" s="55">
        <f t="shared" si="48"/>
        <v>25.631854291201556</v>
      </c>
      <c r="P359" s="56">
        <f t="shared" si="49"/>
        <v>5.9465901955587617</v>
      </c>
      <c r="Q359" s="126">
        <v>6.9839159999999998</v>
      </c>
      <c r="R359" s="11">
        <f t="shared" si="50"/>
        <v>0.94414338218699989</v>
      </c>
      <c r="S359" s="35">
        <f t="shared" si="51"/>
        <v>0.79815246701447484</v>
      </c>
    </row>
    <row r="360" spans="7:19" ht="18.5" x14ac:dyDescent="0.45">
      <c r="G360" s="59">
        <v>2012</v>
      </c>
      <c r="H360" s="59">
        <v>12</v>
      </c>
      <c r="I360" s="46">
        <f t="shared" si="53"/>
        <v>23</v>
      </c>
      <c r="J360" s="46">
        <f t="shared" si="53"/>
        <v>357</v>
      </c>
      <c r="K360" s="125">
        <v>5.4</v>
      </c>
      <c r="L360" s="125">
        <v>3.8</v>
      </c>
      <c r="M360" s="54">
        <f t="shared" si="47"/>
        <v>4.5999999999999996</v>
      </c>
      <c r="N360" s="36">
        <v>44</v>
      </c>
      <c r="O360" s="55">
        <f t="shared" si="48"/>
        <v>42.762537056217774</v>
      </c>
      <c r="P360" s="56">
        <f t="shared" si="49"/>
        <v>5.4736047431958772</v>
      </c>
      <c r="Q360" s="126">
        <v>8.6545289999999984</v>
      </c>
      <c r="R360" s="11">
        <f t="shared" si="50"/>
        <v>1.1369974019039997</v>
      </c>
      <c r="S360" s="35">
        <f t="shared" si="51"/>
        <v>0.59745862073512834</v>
      </c>
    </row>
    <row r="361" spans="7:19" ht="18.5" x14ac:dyDescent="0.45">
      <c r="G361" s="59">
        <v>2012</v>
      </c>
      <c r="H361" s="59">
        <v>12</v>
      </c>
      <c r="I361" s="46">
        <f t="shared" si="53"/>
        <v>24</v>
      </c>
      <c r="J361" s="46">
        <f t="shared" si="53"/>
        <v>358</v>
      </c>
      <c r="K361" s="125">
        <v>7.8</v>
      </c>
      <c r="L361" s="125">
        <v>4.9000000000000004</v>
      </c>
      <c r="M361" s="54">
        <f t="shared" si="47"/>
        <v>6.35</v>
      </c>
      <c r="N361" s="36">
        <v>42</v>
      </c>
      <c r="O361" s="55">
        <f t="shared" si="48"/>
        <v>32.869626096450922</v>
      </c>
      <c r="P361" s="56">
        <f t="shared" si="49"/>
        <v>7.6257532543766127</v>
      </c>
      <c r="Q361" s="126">
        <v>8.9559929999999994</v>
      </c>
      <c r="R361" s="11">
        <f t="shared" si="50"/>
        <v>1.2685246095217497</v>
      </c>
      <c r="S361" s="35">
        <f t="shared" si="51"/>
        <v>0.99818394241334751</v>
      </c>
    </row>
    <row r="362" spans="7:19" ht="18.5" x14ac:dyDescent="0.45">
      <c r="G362" s="59">
        <v>2012</v>
      </c>
      <c r="H362" s="59">
        <v>12</v>
      </c>
      <c r="I362" s="46">
        <f t="shared" si="53"/>
        <v>25</v>
      </c>
      <c r="J362" s="46">
        <f t="shared" si="53"/>
        <v>359</v>
      </c>
      <c r="K362" s="125">
        <v>8.6</v>
      </c>
      <c r="L362" s="125">
        <v>6.3</v>
      </c>
      <c r="M362" s="54">
        <f t="shared" si="47"/>
        <v>7.4499999999999993</v>
      </c>
      <c r="N362" s="36">
        <v>40.5</v>
      </c>
      <c r="O362" s="55">
        <f t="shared" si="48"/>
        <v>20.136774944626396</v>
      </c>
      <c r="P362" s="56">
        <f t="shared" si="49"/>
        <v>3.7051665898112569</v>
      </c>
      <c r="Q362" s="126">
        <v>4.8862290000000002</v>
      </c>
      <c r="R362" s="11">
        <f t="shared" si="50"/>
        <v>0.72360776039624997</v>
      </c>
      <c r="S362" s="35">
        <f t="shared" si="51"/>
        <v>0.67707477601905386</v>
      </c>
    </row>
    <row r="363" spans="7:19" ht="18.5" x14ac:dyDescent="0.45">
      <c r="G363" s="59">
        <v>2012</v>
      </c>
      <c r="H363" s="59">
        <v>12</v>
      </c>
      <c r="I363" s="46">
        <f t="shared" si="53"/>
        <v>26</v>
      </c>
      <c r="J363" s="46">
        <f t="shared" si="53"/>
        <v>360</v>
      </c>
      <c r="K363" s="125">
        <v>8.6</v>
      </c>
      <c r="L363" s="125">
        <v>4.5999999999999996</v>
      </c>
      <c r="M363" s="54">
        <f t="shared" si="47"/>
        <v>6.6</v>
      </c>
      <c r="N363" s="36">
        <v>52</v>
      </c>
      <c r="O363" s="55">
        <f t="shared" si="48"/>
        <v>4.1215781250000001</v>
      </c>
      <c r="P363" s="56">
        <f t="shared" si="49"/>
        <v>1.318905</v>
      </c>
      <c r="Q363" s="126">
        <v>1.318905</v>
      </c>
      <c r="R363" s="11">
        <f t="shared" si="50"/>
        <v>0.18874321892999998</v>
      </c>
      <c r="S363" s="35">
        <f t="shared" si="51"/>
        <v>0.32289905694444437</v>
      </c>
    </row>
    <row r="364" spans="7:19" ht="18.5" x14ac:dyDescent="0.45">
      <c r="G364" s="59">
        <v>2012</v>
      </c>
      <c r="H364" s="59">
        <v>12</v>
      </c>
      <c r="I364" s="46">
        <f t="shared" si="53"/>
        <v>27</v>
      </c>
      <c r="J364" s="46">
        <f t="shared" si="53"/>
        <v>361</v>
      </c>
      <c r="K364" s="125">
        <v>9.1</v>
      </c>
      <c r="L364" s="125">
        <v>3</v>
      </c>
      <c r="M364" s="54">
        <f t="shared" si="47"/>
        <v>6.05</v>
      </c>
      <c r="N364" s="36">
        <v>65</v>
      </c>
      <c r="O364" s="55">
        <f t="shared" si="48"/>
        <v>18.881033397269231</v>
      </c>
      <c r="P364" s="56">
        <f t="shared" si="49"/>
        <v>9.2139442978673838</v>
      </c>
      <c r="Q364" s="126">
        <v>7.4612339999999993</v>
      </c>
      <c r="R364" s="11">
        <f t="shared" si="50"/>
        <v>1.0436792772285</v>
      </c>
      <c r="S364" s="35">
        <f t="shared" si="51"/>
        <v>1.0071519016935997</v>
      </c>
    </row>
    <row r="365" spans="7:19" ht="18.5" x14ac:dyDescent="0.45">
      <c r="G365" s="59">
        <v>2012</v>
      </c>
      <c r="H365" s="59">
        <v>12</v>
      </c>
      <c r="I365" s="46">
        <f t="shared" si="53"/>
        <v>28</v>
      </c>
      <c r="J365" s="46">
        <f t="shared" si="53"/>
        <v>362</v>
      </c>
      <c r="K365" s="125">
        <v>11.1</v>
      </c>
      <c r="L365" s="125">
        <v>4.7</v>
      </c>
      <c r="M365" s="54">
        <f t="shared" si="47"/>
        <v>7.9</v>
      </c>
      <c r="N365" s="36">
        <v>75.5</v>
      </c>
      <c r="O365" s="55">
        <f t="shared" si="48"/>
        <v>23.088046131949223</v>
      </c>
      <c r="P365" s="56">
        <f t="shared" si="49"/>
        <v>11.821079619558002</v>
      </c>
      <c r="Q365" s="126">
        <v>9.3453839999999992</v>
      </c>
      <c r="R365" s="11">
        <f t="shared" si="50"/>
        <v>1.4086344030119999</v>
      </c>
      <c r="S365" s="35">
        <f t="shared" si="51"/>
        <v>1.4876958073492381</v>
      </c>
    </row>
    <row r="366" spans="7:19" ht="18.5" x14ac:dyDescent="0.45">
      <c r="G366" s="59">
        <v>2012</v>
      </c>
      <c r="H366" s="59">
        <v>12</v>
      </c>
      <c r="I366" s="46">
        <f t="shared" si="53"/>
        <v>29</v>
      </c>
      <c r="J366" s="46">
        <f t="shared" si="53"/>
        <v>363</v>
      </c>
      <c r="K366" s="125">
        <v>11.4</v>
      </c>
      <c r="L366" s="125">
        <v>4.5999999999999996</v>
      </c>
      <c r="M366" s="54">
        <f t="shared" si="47"/>
        <v>8</v>
      </c>
      <c r="N366" s="36">
        <v>63.5</v>
      </c>
      <c r="O366" s="55">
        <f t="shared" si="48"/>
        <v>21.826685118940837</v>
      </c>
      <c r="P366" s="56">
        <f t="shared" si="49"/>
        <v>11.873716704703817</v>
      </c>
      <c r="Q366" s="126">
        <v>9.1067249999999991</v>
      </c>
      <c r="R366" s="11">
        <f t="shared" si="50"/>
        <v>1.3780023068249996</v>
      </c>
      <c r="S366" s="35">
        <f t="shared" si="51"/>
        <v>1.5056529316376288</v>
      </c>
    </row>
    <row r="367" spans="7:19" ht="18.5" x14ac:dyDescent="0.45">
      <c r="G367" s="59">
        <v>2012</v>
      </c>
      <c r="H367" s="59">
        <v>12</v>
      </c>
      <c r="I367" s="46">
        <f t="shared" si="53"/>
        <v>30</v>
      </c>
      <c r="J367" s="46">
        <f t="shared" si="53"/>
        <v>364</v>
      </c>
      <c r="K367" s="125">
        <v>8.5</v>
      </c>
      <c r="L367" s="125">
        <v>4.5</v>
      </c>
      <c r="M367" s="54">
        <f t="shared" si="47"/>
        <v>6.5</v>
      </c>
      <c r="N367" s="36">
        <v>70</v>
      </c>
      <c r="O367" s="55">
        <f t="shared" si="48"/>
        <v>26.809884374999999</v>
      </c>
      <c r="P367" s="56">
        <f t="shared" si="49"/>
        <v>8.5791629999999994</v>
      </c>
      <c r="Q367" s="126">
        <v>8.5791629999999994</v>
      </c>
      <c r="R367" s="11">
        <f t="shared" si="50"/>
        <v>1.2226980211784999</v>
      </c>
      <c r="S367" s="35">
        <f t="shared" si="51"/>
        <v>0.99992388116279052</v>
      </c>
    </row>
    <row r="368" spans="7:19" ht="18.5" x14ac:dyDescent="0.45">
      <c r="G368" s="59">
        <v>2012</v>
      </c>
      <c r="H368" s="59">
        <v>12</v>
      </c>
      <c r="I368" s="46">
        <f t="shared" si="53"/>
        <v>31</v>
      </c>
      <c r="J368" s="46">
        <f t="shared" si="53"/>
        <v>365</v>
      </c>
      <c r="K368" s="125">
        <v>7.4</v>
      </c>
      <c r="L368" s="125">
        <v>4.3</v>
      </c>
      <c r="M368" s="54">
        <f t="shared" si="47"/>
        <v>5.85</v>
      </c>
      <c r="N368" s="36">
        <v>77.5</v>
      </c>
      <c r="O368" s="55">
        <f t="shared" si="48"/>
        <v>32.371290022397361</v>
      </c>
      <c r="P368" s="56">
        <f t="shared" si="49"/>
        <v>8.0280799255545467</v>
      </c>
      <c r="Q368" s="126">
        <v>9.1192860000000007</v>
      </c>
      <c r="R368" s="49">
        <f t="shared" si="50"/>
        <v>1.2649110830234997</v>
      </c>
      <c r="S368" s="48">
        <f t="shared" si="51"/>
        <v>0.88005457769751416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125">
        <v>7.3</v>
      </c>
      <c r="L369" s="125">
        <v>1.8</v>
      </c>
      <c r="M369" s="37"/>
      <c r="N369" s="37"/>
      <c r="O369" s="39"/>
      <c r="P369" s="40"/>
      <c r="Q369" s="126">
        <v>12.308105199999998</v>
      </c>
      <c r="R369" s="36"/>
      <c r="S369" s="38"/>
      <c r="T369" s="2"/>
    </row>
    <row r="370" spans="1:20" x14ac:dyDescent="0.35">
      <c r="R370" s="41">
        <f>SUM(R59:R369)</f>
        <v>1160.1616268209177</v>
      </c>
      <c r="S370" s="42">
        <f>SUM(S59:S369)</f>
        <v>1625.1608974364076</v>
      </c>
    </row>
    <row r="372" spans="1:20" ht="15" customHeight="1" x14ac:dyDescent="0.35">
      <c r="R372" s="135" t="s">
        <v>8</v>
      </c>
      <c r="S372" s="137" t="s">
        <v>34</v>
      </c>
    </row>
    <row r="373" spans="1:20" ht="15" customHeight="1" x14ac:dyDescent="0.35">
      <c r="R373" s="136"/>
      <c r="S373" s="138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opLeftCell="G1" zoomScale="91" zoomScaleNormal="91" workbookViewId="0">
      <selection activeCell="B28" sqref="B28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4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55</v>
      </c>
      <c r="O2" s="47" t="s">
        <v>7</v>
      </c>
      <c r="P2" s="139" t="s">
        <v>33</v>
      </c>
      <c r="Q2" s="141" t="s">
        <v>53</v>
      </c>
      <c r="R2" s="135" t="s">
        <v>8</v>
      </c>
      <c r="S2" s="137" t="s">
        <v>34</v>
      </c>
    </row>
    <row r="3" spans="2:23" ht="24.5" customHeight="1" x14ac:dyDescent="0.35">
      <c r="B3" s="26" t="s">
        <v>9</v>
      </c>
      <c r="C3" s="16">
        <v>246</v>
      </c>
      <c r="G3" s="134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0"/>
      <c r="Q3" s="142"/>
      <c r="R3" s="136"/>
      <c r="S3" s="138"/>
    </row>
    <row r="4" spans="2:23" ht="18.5" x14ac:dyDescent="0.45">
      <c r="B4" s="27" t="s">
        <v>30</v>
      </c>
      <c r="C4" s="19">
        <v>37.31</v>
      </c>
      <c r="D4" s="18">
        <f>RADIANS(C4)</f>
        <v>0.65118234391908436</v>
      </c>
      <c r="G4" s="59">
        <v>2013</v>
      </c>
      <c r="H4" s="46">
        <v>1</v>
      </c>
      <c r="I4" s="46">
        <v>1</v>
      </c>
      <c r="J4" s="46">
        <v>1</v>
      </c>
      <c r="K4" s="128">
        <v>8.8000000000000007</v>
      </c>
      <c r="L4" s="128">
        <v>2.2999999999999998</v>
      </c>
      <c r="M4" s="54">
        <f>(K4+L4)/2</f>
        <v>5.5500000000000007</v>
      </c>
      <c r="N4" s="36">
        <v>77</v>
      </c>
      <c r="O4" s="55">
        <f>((Q4)/(0.16*(K4-(L4))^0.5))</f>
        <v>28.637196741597229</v>
      </c>
      <c r="P4" s="56">
        <f>0.16*((K4-(L4))^1/2)*O4</f>
        <v>14.891342305630562</v>
      </c>
      <c r="Q4" s="127">
        <v>11.68173</v>
      </c>
      <c r="R4" s="11">
        <f>0.0023*0.408*O4*SQRT(K4-L4)*(M4+17.8)</f>
        <v>1.5997866396075</v>
      </c>
      <c r="S4" s="35">
        <f>0.31*(IF(N4&gt;50,1,(1+(50-N4)/70)))*(P4+2.09)*((M4/(M4+15)))</f>
        <v>1.4217226003327195</v>
      </c>
    </row>
    <row r="5" spans="2:23" ht="18.5" x14ac:dyDescent="0.45">
      <c r="B5" s="26" t="s">
        <v>29</v>
      </c>
      <c r="C5" s="17"/>
      <c r="D5" s="17">
        <f>TAN(D4)</f>
        <v>0.76207171154189146</v>
      </c>
      <c r="G5" s="59">
        <v>2013</v>
      </c>
      <c r="H5" s="46">
        <v>1</v>
      </c>
      <c r="I5" s="46">
        <f t="shared" ref="I5:J20" si="0">I4+1</f>
        <v>2</v>
      </c>
      <c r="J5" s="46">
        <f>J4+1</f>
        <v>2</v>
      </c>
      <c r="K5" s="128">
        <v>7.7</v>
      </c>
      <c r="L5" s="128">
        <v>2</v>
      </c>
      <c r="M5" s="54">
        <f t="shared" ref="M5:M68" si="1">(K5+L5)/2</f>
        <v>4.8499999999999996</v>
      </c>
      <c r="N5" s="36">
        <v>84</v>
      </c>
      <c r="O5" s="55">
        <f t="shared" ref="O5:O68" si="2">((Q5)/(0.16*(K5-(L5))^0.5))</f>
        <v>30.804466180714389</v>
      </c>
      <c r="P5" s="56">
        <f t="shared" ref="P5:P68" si="3">0.16*((K5-L5)^1/2)*O5</f>
        <v>14.046836578405761</v>
      </c>
      <c r="Q5" s="127">
        <v>11.767144800000001</v>
      </c>
      <c r="R5" s="11">
        <f t="shared" ref="R5:R68" si="4">0.0023*0.408*O5*(K5-L5)^0.5*(M5+17.8)</f>
        <v>1.5631739913078</v>
      </c>
      <c r="S5" s="35">
        <f t="shared" ref="S5:S68" si="5">0.31*(IF(N5&gt;50,1,(1+(50-N5)/70)))*(P5+2.09)*((M5/(M5+15)))</f>
        <v>1.2222535917195496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0.6061272273488072</v>
      </c>
      <c r="G6" s="59">
        <v>2013</v>
      </c>
      <c r="H6" s="46">
        <v>1</v>
      </c>
      <c r="I6" s="46">
        <f t="shared" si="0"/>
        <v>3</v>
      </c>
      <c r="J6" s="46">
        <f t="shared" si="0"/>
        <v>3</v>
      </c>
      <c r="K6" s="128">
        <v>6.9</v>
      </c>
      <c r="L6" s="128">
        <v>2</v>
      </c>
      <c r="M6" s="54">
        <f t="shared" si="1"/>
        <v>4.45</v>
      </c>
      <c r="N6" s="36">
        <v>82</v>
      </c>
      <c r="O6" s="55">
        <f t="shared" si="2"/>
        <v>34.446466369315743</v>
      </c>
      <c r="P6" s="56">
        <f t="shared" si="3"/>
        <v>13.503014816771772</v>
      </c>
      <c r="Q6" s="127">
        <v>12.2000806</v>
      </c>
      <c r="R6" s="11">
        <f t="shared" si="4"/>
        <v>1.5920647679977495</v>
      </c>
      <c r="S6" s="35">
        <f t="shared" si="5"/>
        <v>1.1059415907319621</v>
      </c>
    </row>
    <row r="7" spans="2:23" ht="18.5" x14ac:dyDescent="0.45">
      <c r="B7" s="26" t="s">
        <v>21</v>
      </c>
      <c r="C7" s="15"/>
      <c r="D7" s="17">
        <f>COS(D4)</f>
        <v>0.79536770381154365</v>
      </c>
      <c r="G7" s="59">
        <v>2013</v>
      </c>
      <c r="H7" s="46">
        <v>1</v>
      </c>
      <c r="I7" s="46">
        <f t="shared" si="0"/>
        <v>4</v>
      </c>
      <c r="J7" s="46">
        <f t="shared" si="0"/>
        <v>4</v>
      </c>
      <c r="K7" s="128">
        <v>8</v>
      </c>
      <c r="L7" s="128">
        <v>2.2000000000000002</v>
      </c>
      <c r="M7" s="54">
        <f t="shared" si="1"/>
        <v>5.0999999999999996</v>
      </c>
      <c r="N7" s="36">
        <v>84</v>
      </c>
      <c r="O7" s="55">
        <f t="shared" si="2"/>
        <v>28.622083198350548</v>
      </c>
      <c r="P7" s="56">
        <f t="shared" si="3"/>
        <v>13.280646604034654</v>
      </c>
      <c r="Q7" s="127">
        <v>11.028976700000001</v>
      </c>
      <c r="R7" s="11">
        <f t="shared" si="4"/>
        <v>1.4812853171119498</v>
      </c>
      <c r="S7" s="35">
        <f t="shared" si="5"/>
        <v>1.2090045910934719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2013</v>
      </c>
      <c r="H8" s="46">
        <v>1</v>
      </c>
      <c r="I8" s="46">
        <f t="shared" si="0"/>
        <v>5</v>
      </c>
      <c r="J8" s="46">
        <f t="shared" si="0"/>
        <v>5</v>
      </c>
      <c r="K8" s="128">
        <v>4.0999999999999996</v>
      </c>
      <c r="L8" s="128">
        <v>1.9</v>
      </c>
      <c r="M8" s="54">
        <f t="shared" si="1"/>
        <v>3</v>
      </c>
      <c r="N8" s="36">
        <v>81.5</v>
      </c>
      <c r="O8" s="55">
        <f t="shared" si="2"/>
        <v>5.3052403726060744</v>
      </c>
      <c r="P8" s="56">
        <f t="shared" si="3"/>
        <v>0.93372230557866909</v>
      </c>
      <c r="Q8" s="127">
        <v>1.2590309</v>
      </c>
      <c r="R8" s="11">
        <f t="shared" si="4"/>
        <v>0.1535916975528</v>
      </c>
      <c r="S8" s="35">
        <f t="shared" si="5"/>
        <v>0.15622565245489789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2013</v>
      </c>
      <c r="H9" s="46">
        <v>1</v>
      </c>
      <c r="I9" s="46">
        <f t="shared" si="0"/>
        <v>6</v>
      </c>
      <c r="J9" s="46">
        <f t="shared" si="0"/>
        <v>6</v>
      </c>
      <c r="K9" s="128">
        <v>4.8</v>
      </c>
      <c r="L9" s="128">
        <v>2.2999999999999998</v>
      </c>
      <c r="M9" s="54">
        <f t="shared" si="1"/>
        <v>3.55</v>
      </c>
      <c r="N9" s="36">
        <v>75.5</v>
      </c>
      <c r="O9" s="55">
        <f t="shared" si="2"/>
        <v>1.6136806436308597</v>
      </c>
      <c r="P9" s="56">
        <f t="shared" si="3"/>
        <v>0.32273612872617197</v>
      </c>
      <c r="Q9" s="127">
        <v>0.4082325</v>
      </c>
      <c r="R9" s="11">
        <f t="shared" si="4"/>
        <v>5.1117955126874996E-2</v>
      </c>
      <c r="S9" s="35">
        <f t="shared" si="5"/>
        <v>0.14313833475273055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2013</v>
      </c>
      <c r="H10" s="46">
        <v>1</v>
      </c>
      <c r="I10" s="46">
        <f t="shared" si="0"/>
        <v>7</v>
      </c>
      <c r="J10" s="46">
        <f t="shared" si="0"/>
        <v>7</v>
      </c>
      <c r="K10" s="128">
        <v>4.7</v>
      </c>
      <c r="L10" s="128">
        <v>2.2000000000000002</v>
      </c>
      <c r="M10" s="54">
        <f t="shared" si="1"/>
        <v>3.45</v>
      </c>
      <c r="N10" s="36">
        <v>66.5</v>
      </c>
      <c r="O10" s="55">
        <f t="shared" si="2"/>
        <v>1.2942546290454688</v>
      </c>
      <c r="P10" s="56">
        <f t="shared" si="3"/>
        <v>0.2588509258090938</v>
      </c>
      <c r="Q10" s="127">
        <v>0.32742339999999998</v>
      </c>
      <c r="R10" s="11">
        <f t="shared" si="4"/>
        <v>4.0807187621249991E-2</v>
      </c>
      <c r="S10" s="35">
        <f t="shared" si="5"/>
        <v>0.13615696830096616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2013</v>
      </c>
      <c r="H11" s="46">
        <v>1</v>
      </c>
      <c r="I11" s="46">
        <f t="shared" si="0"/>
        <v>8</v>
      </c>
      <c r="J11" s="46">
        <f t="shared" si="0"/>
        <v>8</v>
      </c>
      <c r="K11" s="128">
        <v>3.8</v>
      </c>
      <c r="L11" s="128">
        <v>-1</v>
      </c>
      <c r="M11" s="54">
        <f t="shared" si="1"/>
        <v>1.4</v>
      </c>
      <c r="N11" s="36">
        <v>79</v>
      </c>
      <c r="O11" s="55">
        <f t="shared" si="2"/>
        <v>9.7250861581499848</v>
      </c>
      <c r="P11" s="56">
        <f t="shared" si="3"/>
        <v>3.7344330847295941</v>
      </c>
      <c r="Q11" s="127">
        <v>3.4090553999999997</v>
      </c>
      <c r="R11" s="11">
        <f t="shared" si="4"/>
        <v>0.38388691048319995</v>
      </c>
      <c r="S11" s="35">
        <f t="shared" si="5"/>
        <v>0.15413438773003926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2013</v>
      </c>
      <c r="H12" s="46">
        <v>1</v>
      </c>
      <c r="I12" s="46">
        <f t="shared" si="0"/>
        <v>9</v>
      </c>
      <c r="J12" s="46">
        <f t="shared" si="0"/>
        <v>9</v>
      </c>
      <c r="K12" s="128">
        <v>-0.1</v>
      </c>
      <c r="L12" s="128">
        <v>-1.9</v>
      </c>
      <c r="M12" s="54">
        <f t="shared" si="1"/>
        <v>-1</v>
      </c>
      <c r="N12" s="36">
        <v>84</v>
      </c>
      <c r="O12" s="55">
        <f t="shared" si="2"/>
        <v>2.2411284788413686</v>
      </c>
      <c r="P12" s="56">
        <f t="shared" si="3"/>
        <v>0.32272250095315708</v>
      </c>
      <c r="Q12" s="127">
        <v>0.48108629999999997</v>
      </c>
      <c r="R12" s="11">
        <f t="shared" si="4"/>
        <v>4.7402395311599989E-2</v>
      </c>
      <c r="S12" s="35">
        <f t="shared" si="5"/>
        <v>-5.3424569663962758E-2</v>
      </c>
    </row>
    <row r="13" spans="2:23" ht="18.5" x14ac:dyDescent="0.45">
      <c r="B13" s="26" t="s">
        <v>12</v>
      </c>
      <c r="C13" s="17">
        <f>1-(TAN(D4)^2*(TAN(C9)^2))</f>
        <v>0.99148580302211797</v>
      </c>
      <c r="D13" s="21"/>
      <c r="G13" s="59">
        <v>2013</v>
      </c>
      <c r="H13" s="46">
        <v>1</v>
      </c>
      <c r="I13" s="46">
        <f t="shared" si="0"/>
        <v>10</v>
      </c>
      <c r="J13" s="46">
        <f t="shared" si="0"/>
        <v>10</v>
      </c>
      <c r="K13" s="128">
        <v>-1.4</v>
      </c>
      <c r="L13" s="128">
        <v>-3.7</v>
      </c>
      <c r="M13" s="54">
        <f t="shared" si="1"/>
        <v>-2.5499999999999998</v>
      </c>
      <c r="N13" s="36">
        <v>77</v>
      </c>
      <c r="O13" s="55">
        <f t="shared" si="2"/>
        <v>5.043684075676345</v>
      </c>
      <c r="P13" s="56">
        <f t="shared" si="3"/>
        <v>0.92803786992444759</v>
      </c>
      <c r="Q13" s="127">
        <v>1.2238601</v>
      </c>
      <c r="R13" s="11">
        <f t="shared" si="4"/>
        <v>0.109463577169125</v>
      </c>
      <c r="S13" s="35">
        <f t="shared" si="5"/>
        <v>-0.19162722378917876</v>
      </c>
      <c r="U13" t="s">
        <v>18</v>
      </c>
    </row>
    <row r="14" spans="2:23" ht="18.5" x14ac:dyDescent="0.45">
      <c r="B14" s="27" t="s">
        <v>14</v>
      </c>
      <c r="C14" s="18">
        <f>ACOS(-1*(-D4*C10))</f>
        <v>1.4918685938141518</v>
      </c>
      <c r="D14" s="21"/>
      <c r="E14" t="s">
        <v>28</v>
      </c>
      <c r="G14" s="59">
        <v>2013</v>
      </c>
      <c r="H14" s="46">
        <v>1</v>
      </c>
      <c r="I14" s="46">
        <f t="shared" si="0"/>
        <v>11</v>
      </c>
      <c r="J14" s="46">
        <f t="shared" si="0"/>
        <v>11</v>
      </c>
      <c r="K14" s="128">
        <v>0.9</v>
      </c>
      <c r="L14" s="128">
        <v>-4.9000000000000004</v>
      </c>
      <c r="M14" s="54">
        <f t="shared" si="1"/>
        <v>-2</v>
      </c>
      <c r="N14" s="36">
        <v>60.5</v>
      </c>
      <c r="O14" s="55">
        <f t="shared" si="2"/>
        <v>15.78066566529915</v>
      </c>
      <c r="P14" s="56">
        <f t="shared" si="3"/>
        <v>7.3222288686988071</v>
      </c>
      <c r="Q14" s="127">
        <v>6.0807800999999992</v>
      </c>
      <c r="R14" s="11">
        <f t="shared" si="4"/>
        <v>0.56348764952669994</v>
      </c>
      <c r="S14" s="35">
        <f t="shared" si="5"/>
        <v>-0.44889091527640468</v>
      </c>
    </row>
    <row r="15" spans="2:23" ht="18.5" x14ac:dyDescent="0.45">
      <c r="B15" s="26" t="s">
        <v>25</v>
      </c>
      <c r="C15" s="18">
        <f>SIN(C14)</f>
        <v>0.99688682313730015</v>
      </c>
      <c r="D15" s="21"/>
      <c r="G15" s="59">
        <v>2013</v>
      </c>
      <c r="H15" s="46">
        <v>1</v>
      </c>
      <c r="I15" s="46">
        <f t="shared" si="0"/>
        <v>12</v>
      </c>
      <c r="J15" s="46">
        <f t="shared" si="0"/>
        <v>12</v>
      </c>
      <c r="K15" s="128">
        <v>0.1</v>
      </c>
      <c r="L15" s="128">
        <v>-2.7</v>
      </c>
      <c r="M15" s="54">
        <f t="shared" si="1"/>
        <v>-1.3</v>
      </c>
      <c r="N15" s="36">
        <v>63.5</v>
      </c>
      <c r="O15" s="55">
        <f t="shared" si="2"/>
        <v>24.280830899924215</v>
      </c>
      <c r="P15" s="56">
        <f t="shared" si="3"/>
        <v>5.4389061215830248</v>
      </c>
      <c r="Q15" s="127">
        <v>6.5007361999999995</v>
      </c>
      <c r="R15" s="11">
        <f t="shared" si="4"/>
        <v>0.62909249391449984</v>
      </c>
      <c r="S15" s="35">
        <f t="shared" si="5"/>
        <v>-0.22147074211663936</v>
      </c>
    </row>
    <row r="16" spans="2:23" ht="18.5" x14ac:dyDescent="0.45">
      <c r="B16" s="26" t="s">
        <v>26</v>
      </c>
      <c r="C16" s="18">
        <f>-1*D6*C11</f>
        <v>-7.2858361251569706E-2</v>
      </c>
      <c r="D16" s="21"/>
      <c r="E16" t="s">
        <v>16</v>
      </c>
      <c r="G16" s="59">
        <v>2013</v>
      </c>
      <c r="H16" s="46">
        <v>1</v>
      </c>
      <c r="I16" s="46">
        <f t="shared" si="0"/>
        <v>13</v>
      </c>
      <c r="J16" s="46">
        <f t="shared" si="0"/>
        <v>13</v>
      </c>
      <c r="K16" s="128">
        <v>2.9</v>
      </c>
      <c r="L16" s="128">
        <v>-0.8</v>
      </c>
      <c r="M16" s="54">
        <f t="shared" si="1"/>
        <v>1.0499999999999998</v>
      </c>
      <c r="N16" s="36">
        <v>60</v>
      </c>
      <c r="O16" s="55">
        <f t="shared" si="2"/>
        <v>22.481411983433293</v>
      </c>
      <c r="P16" s="56">
        <f t="shared" si="3"/>
        <v>6.6544979470962557</v>
      </c>
      <c r="Q16" s="127">
        <v>6.9190174999999998</v>
      </c>
      <c r="R16" s="11">
        <f t="shared" si="4"/>
        <v>0.764933709466875</v>
      </c>
      <c r="S16" s="35">
        <f t="shared" si="5"/>
        <v>0.17734168733830721</v>
      </c>
    </row>
    <row r="17" spans="2:22" ht="18.5" x14ac:dyDescent="0.45">
      <c r="B17" s="26" t="s">
        <v>27</v>
      </c>
      <c r="C17" s="18">
        <f>D7*C12</f>
        <v>0.78960074972978989</v>
      </c>
      <c r="D17" s="21"/>
      <c r="E17" t="s">
        <v>17</v>
      </c>
      <c r="G17" s="59">
        <v>2013</v>
      </c>
      <c r="H17" s="46">
        <v>1</v>
      </c>
      <c r="I17" s="46">
        <f t="shared" si="0"/>
        <v>14</v>
      </c>
      <c r="J17" s="46">
        <f t="shared" si="0"/>
        <v>14</v>
      </c>
      <c r="K17" s="128">
        <v>2.5</v>
      </c>
      <c r="L17" s="128">
        <v>-1</v>
      </c>
      <c r="M17" s="54">
        <f t="shared" si="1"/>
        <v>0.75</v>
      </c>
      <c r="N17" s="36">
        <v>50.5</v>
      </c>
      <c r="O17" s="55">
        <f t="shared" si="2"/>
        <v>43.289397787341002</v>
      </c>
      <c r="P17" s="56">
        <f t="shared" si="3"/>
        <v>12.121031380455483</v>
      </c>
      <c r="Q17" s="127">
        <v>12.9579276</v>
      </c>
      <c r="R17" s="11">
        <f t="shared" si="4"/>
        <v>1.4097674516876999</v>
      </c>
      <c r="S17" s="35">
        <f t="shared" si="5"/>
        <v>0.2097818918067238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2013</v>
      </c>
      <c r="H18" s="46">
        <v>1</v>
      </c>
      <c r="I18" s="46">
        <f t="shared" si="0"/>
        <v>15</v>
      </c>
      <c r="J18" s="46">
        <f t="shared" si="0"/>
        <v>15</v>
      </c>
      <c r="K18" s="128">
        <v>3.1</v>
      </c>
      <c r="L18" s="128">
        <v>-0.7</v>
      </c>
      <c r="M18" s="54">
        <f t="shared" si="1"/>
        <v>1.2000000000000002</v>
      </c>
      <c r="N18" s="36">
        <v>56</v>
      </c>
      <c r="O18" s="55">
        <f t="shared" si="2"/>
        <v>43.44501516547588</v>
      </c>
      <c r="P18" s="56">
        <f t="shared" si="3"/>
        <v>13.207284610304667</v>
      </c>
      <c r="Q18" s="127">
        <v>13.550388099999999</v>
      </c>
      <c r="R18" s="11">
        <f t="shared" si="4"/>
        <v>1.5099874979234997</v>
      </c>
      <c r="S18" s="35">
        <f t="shared" si="5"/>
        <v>0.35127097994032941</v>
      </c>
    </row>
    <row r="19" spans="2:22" ht="18.5" x14ac:dyDescent="0.45">
      <c r="G19" s="59">
        <v>2013</v>
      </c>
      <c r="H19" s="46">
        <v>1</v>
      </c>
      <c r="I19" s="46">
        <f t="shared" si="0"/>
        <v>16</v>
      </c>
      <c r="J19" s="46">
        <f t="shared" si="0"/>
        <v>16</v>
      </c>
      <c r="K19" s="128">
        <v>6.8</v>
      </c>
      <c r="L19" s="128">
        <v>0.4</v>
      </c>
      <c r="M19" s="54">
        <f t="shared" si="1"/>
        <v>3.6</v>
      </c>
      <c r="N19" s="36">
        <v>72</v>
      </c>
      <c r="O19" s="55">
        <f t="shared" si="2"/>
        <v>31.612624455129939</v>
      </c>
      <c r="P19" s="56">
        <f t="shared" si="3"/>
        <v>16.185663721026529</v>
      </c>
      <c r="Q19" s="127">
        <v>12.795890699999999</v>
      </c>
      <c r="R19" s="11">
        <f t="shared" si="4"/>
        <v>1.6060250376476999</v>
      </c>
      <c r="S19" s="35">
        <f t="shared" si="5"/>
        <v>1.0965398232615917</v>
      </c>
    </row>
    <row r="20" spans="2:22" ht="18.5" x14ac:dyDescent="0.45">
      <c r="B20" s="12" t="s">
        <v>7</v>
      </c>
      <c r="C20" s="23">
        <f>(24*60/3.14)*C18*C8*((C14*C16+(C17*C15)))</f>
        <v>25.124414563581702</v>
      </c>
      <c r="G20" s="59">
        <v>2013</v>
      </c>
      <c r="H20" s="46">
        <v>1</v>
      </c>
      <c r="I20" s="46">
        <f t="shared" si="0"/>
        <v>17</v>
      </c>
      <c r="J20" s="46">
        <f t="shared" si="0"/>
        <v>17</v>
      </c>
      <c r="K20" s="128">
        <v>6.4</v>
      </c>
      <c r="L20" s="128">
        <v>1.7</v>
      </c>
      <c r="M20" s="54">
        <f t="shared" si="1"/>
        <v>4.05</v>
      </c>
      <c r="N20" s="36">
        <v>66.5</v>
      </c>
      <c r="O20" s="55">
        <f t="shared" si="2"/>
        <v>29.908890164726177</v>
      </c>
      <c r="P20" s="56">
        <f t="shared" si="3"/>
        <v>11.245742701937044</v>
      </c>
      <c r="Q20" s="127">
        <v>10.374548599999999</v>
      </c>
      <c r="R20" s="11">
        <f t="shared" si="4"/>
        <v>1.3295009967271498</v>
      </c>
      <c r="S20" s="35">
        <f t="shared" si="5"/>
        <v>0.87889894815128378</v>
      </c>
    </row>
    <row r="21" spans="2:22" ht="18.5" x14ac:dyDescent="0.45">
      <c r="B21" s="24"/>
      <c r="G21" s="59">
        <v>2013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28">
        <v>7.6</v>
      </c>
      <c r="L21" s="128">
        <v>1.9</v>
      </c>
      <c r="M21" s="54">
        <f t="shared" si="1"/>
        <v>4.75</v>
      </c>
      <c r="N21" s="36">
        <v>65</v>
      </c>
      <c r="O21" s="55">
        <f t="shared" si="2"/>
        <v>30.964495075618466</v>
      </c>
      <c r="P21" s="56">
        <f t="shared" si="3"/>
        <v>14.119809754482018</v>
      </c>
      <c r="Q21" s="127">
        <v>11.828275</v>
      </c>
      <c r="R21" s="11">
        <f t="shared" si="4"/>
        <v>1.5643573813312497</v>
      </c>
      <c r="S21" s="35">
        <f t="shared" si="5"/>
        <v>1.20855417030252</v>
      </c>
    </row>
    <row r="22" spans="2:22" ht="18.5" x14ac:dyDescent="0.45">
      <c r="C22" s="13"/>
      <c r="G22" s="59">
        <v>2013</v>
      </c>
      <c r="H22" s="46">
        <v>1</v>
      </c>
      <c r="I22" s="46">
        <f t="shared" si="6"/>
        <v>19</v>
      </c>
      <c r="J22" s="46">
        <f t="shared" si="6"/>
        <v>19</v>
      </c>
      <c r="K22" s="128">
        <v>8.6</v>
      </c>
      <c r="L22" s="128">
        <v>3.8</v>
      </c>
      <c r="M22" s="54">
        <f t="shared" si="1"/>
        <v>6.1999999999999993</v>
      </c>
      <c r="N22" s="36">
        <v>53.5</v>
      </c>
      <c r="O22" s="55">
        <f t="shared" si="2"/>
        <v>27.118442168341595</v>
      </c>
      <c r="P22" s="56">
        <f t="shared" si="3"/>
        <v>10.413481792643173</v>
      </c>
      <c r="Q22" s="127">
        <v>9.5061647999999987</v>
      </c>
      <c r="R22" s="11">
        <f t="shared" si="4"/>
        <v>1.3380877572479999</v>
      </c>
      <c r="S22" s="35">
        <f t="shared" si="5"/>
        <v>1.1335703776160462</v>
      </c>
    </row>
    <row r="23" spans="2:22" ht="18.5" x14ac:dyDescent="0.45">
      <c r="B23" s="14"/>
      <c r="C23" s="14"/>
      <c r="D23" s="14"/>
      <c r="E23" s="14"/>
      <c r="G23" s="59">
        <v>2013</v>
      </c>
      <c r="H23" s="46">
        <v>1</v>
      </c>
      <c r="I23" s="46">
        <f t="shared" si="6"/>
        <v>20</v>
      </c>
      <c r="J23" s="46">
        <f t="shared" si="6"/>
        <v>20</v>
      </c>
      <c r="K23" s="128">
        <v>8.8000000000000007</v>
      </c>
      <c r="L23" s="128">
        <v>3.6</v>
      </c>
      <c r="M23" s="54">
        <f t="shared" si="1"/>
        <v>6.2</v>
      </c>
      <c r="N23" s="36">
        <v>55.5</v>
      </c>
      <c r="O23" s="55">
        <f t="shared" si="2"/>
        <v>20.798660213131729</v>
      </c>
      <c r="P23" s="56">
        <f t="shared" si="3"/>
        <v>8.652242648662801</v>
      </c>
      <c r="Q23" s="127">
        <v>7.5885188000000001</v>
      </c>
      <c r="R23" s="11">
        <f t="shared" si="4"/>
        <v>1.0681599062879998</v>
      </c>
      <c r="S23" s="35">
        <f t="shared" si="5"/>
        <v>0.97389577220424062</v>
      </c>
    </row>
    <row r="24" spans="2:22" ht="18.5" x14ac:dyDescent="0.45">
      <c r="G24" s="59">
        <v>2013</v>
      </c>
      <c r="H24" s="46">
        <v>1</v>
      </c>
      <c r="I24" s="46">
        <f t="shared" si="6"/>
        <v>21</v>
      </c>
      <c r="J24" s="46">
        <f t="shared" si="6"/>
        <v>21</v>
      </c>
      <c r="K24" s="128">
        <v>10.6</v>
      </c>
      <c r="L24" s="128">
        <v>4.4000000000000004</v>
      </c>
      <c r="M24" s="54">
        <f t="shared" si="1"/>
        <v>7.5</v>
      </c>
      <c r="N24" s="36">
        <v>53.5</v>
      </c>
      <c r="O24" s="55">
        <f t="shared" si="2"/>
        <v>30.439020824410587</v>
      </c>
      <c r="P24" s="56">
        <f t="shared" si="3"/>
        <v>15.09775432890765</v>
      </c>
      <c r="Q24" s="127">
        <v>12.1268081</v>
      </c>
      <c r="R24" s="11">
        <f t="shared" si="4"/>
        <v>1.7994303565144498</v>
      </c>
      <c r="S24" s="35">
        <f t="shared" si="5"/>
        <v>1.7760679473204573</v>
      </c>
      <c r="U24" s="14"/>
      <c r="V24" s="14"/>
    </row>
    <row r="25" spans="2:22" ht="18.5" x14ac:dyDescent="0.45">
      <c r="G25" s="59">
        <v>2013</v>
      </c>
      <c r="H25" s="46">
        <v>1</v>
      </c>
      <c r="I25" s="46">
        <f t="shared" si="6"/>
        <v>22</v>
      </c>
      <c r="J25" s="46">
        <f t="shared" si="6"/>
        <v>22</v>
      </c>
      <c r="K25" s="128">
        <v>10.7</v>
      </c>
      <c r="L25" s="128">
        <v>5.4</v>
      </c>
      <c r="M25" s="54">
        <f t="shared" si="1"/>
        <v>8.0500000000000007</v>
      </c>
      <c r="N25" s="36">
        <v>28.5</v>
      </c>
      <c r="O25" s="55">
        <f t="shared" si="2"/>
        <v>25.848509399631009</v>
      </c>
      <c r="P25" s="56">
        <f t="shared" si="3"/>
        <v>10.959767985443547</v>
      </c>
      <c r="Q25" s="127">
        <v>9.5212380000000003</v>
      </c>
      <c r="R25" s="11">
        <f t="shared" si="4"/>
        <v>1.4435172734894999</v>
      </c>
      <c r="S25" s="35">
        <f t="shared" si="5"/>
        <v>1.8467686301222219</v>
      </c>
    </row>
    <row r="26" spans="2:22" ht="18.5" x14ac:dyDescent="0.45">
      <c r="G26" s="59">
        <v>2013</v>
      </c>
      <c r="H26" s="46">
        <v>1</v>
      </c>
      <c r="I26" s="46">
        <f t="shared" si="6"/>
        <v>23</v>
      </c>
      <c r="J26" s="46">
        <f t="shared" si="6"/>
        <v>23</v>
      </c>
      <c r="K26" s="128">
        <v>10.5</v>
      </c>
      <c r="L26" s="128">
        <v>6</v>
      </c>
      <c r="M26" s="54">
        <f t="shared" si="1"/>
        <v>8.25</v>
      </c>
      <c r="N26" s="36">
        <v>33</v>
      </c>
      <c r="O26" s="55">
        <f t="shared" si="2"/>
        <v>16.353924092759076</v>
      </c>
      <c r="P26" s="56">
        <f t="shared" si="3"/>
        <v>5.8874126733932668</v>
      </c>
      <c r="Q26" s="127">
        <v>5.5507058999999996</v>
      </c>
      <c r="R26" s="11">
        <f t="shared" si="4"/>
        <v>0.84805488719617494</v>
      </c>
      <c r="S26" s="35">
        <f t="shared" si="5"/>
        <v>1.090626275491051</v>
      </c>
    </row>
    <row r="27" spans="2:22" ht="18.5" x14ac:dyDescent="0.45">
      <c r="G27" s="59">
        <v>2013</v>
      </c>
      <c r="H27" s="46">
        <v>1</v>
      </c>
      <c r="I27" s="46">
        <f t="shared" si="6"/>
        <v>24</v>
      </c>
      <c r="J27" s="46">
        <f t="shared" si="6"/>
        <v>24</v>
      </c>
      <c r="K27" s="128">
        <v>11.6</v>
      </c>
      <c r="L27" s="128">
        <v>4.5999999999999996</v>
      </c>
      <c r="M27" s="54">
        <f t="shared" si="1"/>
        <v>8.1</v>
      </c>
      <c r="N27" s="36">
        <v>33.5</v>
      </c>
      <c r="O27" s="55">
        <f t="shared" si="2"/>
        <v>27.256236847893032</v>
      </c>
      <c r="P27" s="56">
        <f t="shared" si="3"/>
        <v>15.2634926348201</v>
      </c>
      <c r="Q27" s="127">
        <v>11.538115899999999</v>
      </c>
      <c r="R27" s="11">
        <f t="shared" si="4"/>
        <v>1.7526801886156493</v>
      </c>
      <c r="S27" s="35">
        <f t="shared" si="5"/>
        <v>2.3309861660617672</v>
      </c>
    </row>
    <row r="28" spans="2:22" ht="18.5" x14ac:dyDescent="0.45">
      <c r="G28" s="59">
        <v>2013</v>
      </c>
      <c r="H28" s="46">
        <v>1</v>
      </c>
      <c r="I28" s="46">
        <f t="shared" si="6"/>
        <v>25</v>
      </c>
      <c r="J28" s="46">
        <f t="shared" si="6"/>
        <v>25</v>
      </c>
      <c r="K28" s="128">
        <v>8.6999999999999993</v>
      </c>
      <c r="L28" s="128">
        <v>6.3</v>
      </c>
      <c r="M28" s="54">
        <f t="shared" si="1"/>
        <v>7.5</v>
      </c>
      <c r="N28" s="36">
        <v>47</v>
      </c>
      <c r="O28" s="55">
        <f t="shared" si="2"/>
        <v>15.831046965394407</v>
      </c>
      <c r="P28" s="56">
        <f t="shared" si="3"/>
        <v>3.0395610173557253</v>
      </c>
      <c r="Q28" s="127">
        <v>3.9240563999999996</v>
      </c>
      <c r="R28" s="11">
        <f t="shared" si="4"/>
        <v>0.58226914688579989</v>
      </c>
      <c r="S28" s="35">
        <f t="shared" si="5"/>
        <v>0.55277126582266689</v>
      </c>
    </row>
    <row r="29" spans="2:22" ht="18.5" x14ac:dyDescent="0.45">
      <c r="G29" s="59">
        <v>2013</v>
      </c>
      <c r="H29" s="46">
        <v>1</v>
      </c>
      <c r="I29" s="46">
        <f t="shared" si="6"/>
        <v>26</v>
      </c>
      <c r="J29" s="46">
        <f t="shared" si="6"/>
        <v>26</v>
      </c>
      <c r="K29" s="128">
        <v>11.4</v>
      </c>
      <c r="L29" s="128">
        <v>6.4</v>
      </c>
      <c r="M29" s="54">
        <f t="shared" si="1"/>
        <v>8.9</v>
      </c>
      <c r="N29" s="36">
        <v>76.5</v>
      </c>
      <c r="O29" s="55">
        <f t="shared" si="2"/>
        <v>21.585051521540578</v>
      </c>
      <c r="P29" s="56">
        <f t="shared" si="3"/>
        <v>8.6340206086162308</v>
      </c>
      <c r="Q29" s="127">
        <v>7.7225027999999991</v>
      </c>
      <c r="R29" s="11">
        <f t="shared" si="4"/>
        <v>1.2093091872174002</v>
      </c>
      <c r="S29" s="35">
        <f t="shared" si="5"/>
        <v>1.2379737597979992</v>
      </c>
    </row>
    <row r="30" spans="2:22" ht="18.5" x14ac:dyDescent="0.45">
      <c r="G30" s="59">
        <v>2013</v>
      </c>
      <c r="H30" s="46">
        <v>1</v>
      </c>
      <c r="I30" s="46">
        <f t="shared" si="6"/>
        <v>27</v>
      </c>
      <c r="J30" s="46">
        <f t="shared" si="6"/>
        <v>27</v>
      </c>
      <c r="K30" s="128">
        <v>10</v>
      </c>
      <c r="L30" s="128">
        <v>6.7</v>
      </c>
      <c r="M30" s="54">
        <f t="shared" si="1"/>
        <v>8.35</v>
      </c>
      <c r="N30" s="36">
        <v>77.5</v>
      </c>
      <c r="O30" s="55">
        <f t="shared" si="2"/>
        <v>1.7733075422884352</v>
      </c>
      <c r="P30" s="56">
        <f t="shared" si="3"/>
        <v>0.46815319116414694</v>
      </c>
      <c r="Q30" s="127">
        <v>0.51541970000000004</v>
      </c>
      <c r="R30" s="11">
        <f t="shared" si="4"/>
        <v>7.9049790534074987E-2</v>
      </c>
      <c r="S30" s="35">
        <f t="shared" si="5"/>
        <v>0.28358798866502755</v>
      </c>
    </row>
    <row r="31" spans="2:22" ht="18.5" x14ac:dyDescent="0.45">
      <c r="G31" s="59">
        <v>2013</v>
      </c>
      <c r="H31" s="46">
        <v>1</v>
      </c>
      <c r="I31" s="46">
        <f t="shared" si="6"/>
        <v>28</v>
      </c>
      <c r="J31" s="46">
        <f t="shared" si="6"/>
        <v>28</v>
      </c>
      <c r="K31" s="128">
        <v>11.2</v>
      </c>
      <c r="L31" s="128">
        <v>5.6</v>
      </c>
      <c r="M31" s="54">
        <f t="shared" si="1"/>
        <v>8.3999999999999986</v>
      </c>
      <c r="N31" s="36">
        <v>63.5</v>
      </c>
      <c r="O31" s="55">
        <f t="shared" si="2"/>
        <v>22.014893903571103</v>
      </c>
      <c r="P31" s="56">
        <f t="shared" si="3"/>
        <v>9.8626724687998539</v>
      </c>
      <c r="Q31" s="127">
        <v>8.3354795999999993</v>
      </c>
      <c r="R31" s="11">
        <f t="shared" si="4"/>
        <v>1.2808548017747998</v>
      </c>
      <c r="S31" s="35">
        <f t="shared" si="5"/>
        <v>1.3301179106305476</v>
      </c>
    </row>
    <row r="32" spans="2:22" ht="18.5" x14ac:dyDescent="0.45">
      <c r="G32" s="59">
        <v>2013</v>
      </c>
      <c r="H32" s="46">
        <v>1</v>
      </c>
      <c r="I32" s="46">
        <f t="shared" si="6"/>
        <v>29</v>
      </c>
      <c r="J32" s="46">
        <f t="shared" si="6"/>
        <v>29</v>
      </c>
      <c r="K32" s="128">
        <v>11.2</v>
      </c>
      <c r="L32" s="128">
        <v>4.5</v>
      </c>
      <c r="M32" s="54">
        <f t="shared" si="1"/>
        <v>7.85</v>
      </c>
      <c r="N32" s="36">
        <v>38</v>
      </c>
      <c r="O32" s="55">
        <f t="shared" si="2"/>
        <v>30.626840582060929</v>
      </c>
      <c r="P32" s="56">
        <f t="shared" si="3"/>
        <v>16.415986551984656</v>
      </c>
      <c r="Q32" s="127">
        <v>12.6840978</v>
      </c>
      <c r="R32" s="11">
        <f t="shared" si="4"/>
        <v>1.9081607917630496</v>
      </c>
      <c r="S32" s="35">
        <f t="shared" si="5"/>
        <v>2.3087302897711046</v>
      </c>
    </row>
    <row r="33" spans="7:19" ht="18.5" x14ac:dyDescent="0.45">
      <c r="G33" s="59">
        <v>2013</v>
      </c>
      <c r="H33" s="46">
        <v>1</v>
      </c>
      <c r="I33" s="46">
        <f t="shared" si="6"/>
        <v>30</v>
      </c>
      <c r="J33" s="46">
        <f t="shared" si="6"/>
        <v>30</v>
      </c>
      <c r="K33" s="128">
        <v>6.6</v>
      </c>
      <c r="L33" s="128">
        <v>3.6</v>
      </c>
      <c r="M33" s="54">
        <f t="shared" si="1"/>
        <v>5.0999999999999996</v>
      </c>
      <c r="N33" s="36">
        <v>57</v>
      </c>
      <c r="O33" s="55">
        <f t="shared" si="2"/>
        <v>39.137148693199826</v>
      </c>
      <c r="P33" s="56">
        <f t="shared" si="3"/>
        <v>9.3929156863679566</v>
      </c>
      <c r="Q33" s="127">
        <v>10.846004799999999</v>
      </c>
      <c r="R33" s="11">
        <f t="shared" si="4"/>
        <v>1.4567106356807995</v>
      </c>
      <c r="S33" s="35">
        <f t="shared" si="5"/>
        <v>0.90320844279341972</v>
      </c>
    </row>
    <row r="34" spans="7:19" ht="18.5" x14ac:dyDescent="0.45">
      <c r="G34" s="59">
        <v>2013</v>
      </c>
      <c r="H34" s="60">
        <v>1</v>
      </c>
      <c r="I34" s="60">
        <f t="shared" si="6"/>
        <v>31</v>
      </c>
      <c r="J34" s="46">
        <f t="shared" si="6"/>
        <v>31</v>
      </c>
      <c r="K34" s="128">
        <v>4.7</v>
      </c>
      <c r="L34" s="128">
        <v>1.1000000000000001</v>
      </c>
      <c r="M34" s="54">
        <f t="shared" si="1"/>
        <v>2.9000000000000004</v>
      </c>
      <c r="N34" s="36">
        <v>59</v>
      </c>
      <c r="O34" s="55">
        <f t="shared" si="2"/>
        <v>6.4340343611435564</v>
      </c>
      <c r="P34" s="56">
        <f t="shared" si="3"/>
        <v>1.8530018960093444</v>
      </c>
      <c r="Q34" s="127">
        <v>1.9532354999999999</v>
      </c>
      <c r="R34" s="49">
        <f t="shared" si="4"/>
        <v>0.23713353249524999</v>
      </c>
      <c r="S34" s="48">
        <f t="shared" si="5"/>
        <v>0.19803121254259223</v>
      </c>
    </row>
    <row r="35" spans="7:19" ht="18.5" x14ac:dyDescent="0.45">
      <c r="G35" s="59">
        <v>2013</v>
      </c>
      <c r="H35" s="46">
        <v>2</v>
      </c>
      <c r="I35" s="46">
        <v>1</v>
      </c>
      <c r="J35" s="46">
        <f t="shared" si="6"/>
        <v>32</v>
      </c>
      <c r="K35" s="128">
        <v>4.5</v>
      </c>
      <c r="L35" s="128">
        <v>1</v>
      </c>
      <c r="M35" s="54">
        <f t="shared" si="1"/>
        <v>2.75</v>
      </c>
      <c r="N35" s="36">
        <v>33</v>
      </c>
      <c r="O35" s="55">
        <f t="shared" si="2"/>
        <v>8.9885508007449051</v>
      </c>
      <c r="P35" s="56">
        <f t="shared" si="3"/>
        <v>2.5167942242085735</v>
      </c>
      <c r="Q35" s="127">
        <v>2.6905662000000001</v>
      </c>
      <c r="R35" s="11">
        <f t="shared" si="4"/>
        <v>0.32428250917964996</v>
      </c>
      <c r="S35" s="35">
        <f t="shared" si="5"/>
        <v>0.2749894652909371</v>
      </c>
    </row>
    <row r="36" spans="7:19" ht="18.5" x14ac:dyDescent="0.45">
      <c r="G36" s="59">
        <v>2013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28">
        <v>7.4</v>
      </c>
      <c r="L36" s="128">
        <v>1.4</v>
      </c>
      <c r="M36" s="54">
        <f t="shared" si="1"/>
        <v>4.4000000000000004</v>
      </c>
      <c r="N36" s="36">
        <v>22</v>
      </c>
      <c r="O36" s="55">
        <f t="shared" si="2"/>
        <v>38.744227866073004</v>
      </c>
      <c r="P36" s="56">
        <f t="shared" si="3"/>
        <v>18.597229375715042</v>
      </c>
      <c r="Q36" s="127">
        <v>15.1845742</v>
      </c>
      <c r="R36" s="11">
        <f t="shared" si="4"/>
        <v>1.9770771145626</v>
      </c>
      <c r="S36" s="35">
        <f t="shared" si="5"/>
        <v>2.0363058358693529</v>
      </c>
    </row>
    <row r="37" spans="7:19" ht="18.5" x14ac:dyDescent="0.45">
      <c r="G37" s="59">
        <v>2013</v>
      </c>
      <c r="H37" s="46">
        <v>2</v>
      </c>
      <c r="I37" s="46">
        <f t="shared" si="7"/>
        <v>3</v>
      </c>
      <c r="J37" s="46">
        <f t="shared" si="7"/>
        <v>34</v>
      </c>
      <c r="K37" s="128">
        <v>6</v>
      </c>
      <c r="L37" s="128">
        <v>2.7</v>
      </c>
      <c r="M37" s="54">
        <f t="shared" si="1"/>
        <v>4.3499999999999996</v>
      </c>
      <c r="N37" s="36">
        <v>35.5</v>
      </c>
      <c r="O37" s="55">
        <f t="shared" si="2"/>
        <v>26.644269944895932</v>
      </c>
      <c r="P37" s="56">
        <f t="shared" si="3"/>
        <v>7.0340872654525262</v>
      </c>
      <c r="Q37" s="127">
        <v>7.7442751999999997</v>
      </c>
      <c r="R37" s="11">
        <f t="shared" si="4"/>
        <v>1.0060568551631999</v>
      </c>
      <c r="S37" s="35">
        <f t="shared" si="5"/>
        <v>0.76757015632750136</v>
      </c>
    </row>
    <row r="38" spans="7:19" ht="18.5" x14ac:dyDescent="0.45">
      <c r="G38" s="59">
        <v>2013</v>
      </c>
      <c r="H38" s="46">
        <v>2</v>
      </c>
      <c r="I38" s="46">
        <f t="shared" si="7"/>
        <v>4</v>
      </c>
      <c r="J38" s="46">
        <f t="shared" si="7"/>
        <v>35</v>
      </c>
      <c r="K38" s="128">
        <v>9.3000000000000007</v>
      </c>
      <c r="L38" s="128">
        <v>4.4000000000000004</v>
      </c>
      <c r="M38" s="54">
        <f t="shared" si="1"/>
        <v>6.8500000000000005</v>
      </c>
      <c r="N38" s="36">
        <v>60</v>
      </c>
      <c r="O38" s="55">
        <f t="shared" si="2"/>
        <v>34.862595004156816</v>
      </c>
      <c r="P38" s="56">
        <f t="shared" si="3"/>
        <v>13.666137241629473</v>
      </c>
      <c r="Q38" s="127">
        <v>12.347462999999998</v>
      </c>
      <c r="R38" s="11">
        <f t="shared" si="4"/>
        <v>1.7851005077017497</v>
      </c>
      <c r="S38" s="35">
        <f t="shared" si="5"/>
        <v>1.5312657863890244</v>
      </c>
    </row>
    <row r="39" spans="7:19" ht="18.5" x14ac:dyDescent="0.45">
      <c r="G39" s="59">
        <v>2013</v>
      </c>
      <c r="H39" s="46">
        <v>2</v>
      </c>
      <c r="I39" s="46">
        <f t="shared" si="7"/>
        <v>5</v>
      </c>
      <c r="J39" s="46">
        <f t="shared" si="7"/>
        <v>36</v>
      </c>
      <c r="K39" s="128">
        <v>10.6</v>
      </c>
      <c r="L39" s="128">
        <v>5.2</v>
      </c>
      <c r="M39" s="54">
        <f t="shared" si="1"/>
        <v>7.9</v>
      </c>
      <c r="N39" s="36">
        <v>51</v>
      </c>
      <c r="O39" s="55">
        <f t="shared" si="2"/>
        <v>27.096788453643491</v>
      </c>
      <c r="P39" s="56">
        <f t="shared" si="3"/>
        <v>11.705812611973986</v>
      </c>
      <c r="Q39" s="127">
        <v>10.0747594</v>
      </c>
      <c r="R39" s="11">
        <f t="shared" si="4"/>
        <v>1.5185735217417</v>
      </c>
      <c r="S39" s="35">
        <f t="shared" si="5"/>
        <v>1.4753687810796634</v>
      </c>
    </row>
    <row r="40" spans="7:19" ht="18.5" x14ac:dyDescent="0.45">
      <c r="G40" s="59">
        <v>2013</v>
      </c>
      <c r="H40" s="46">
        <v>2</v>
      </c>
      <c r="I40" s="46">
        <f t="shared" si="7"/>
        <v>6</v>
      </c>
      <c r="J40" s="46">
        <f t="shared" si="7"/>
        <v>37</v>
      </c>
      <c r="K40" s="128">
        <v>9</v>
      </c>
      <c r="L40" s="128">
        <v>2.6</v>
      </c>
      <c r="M40" s="54">
        <f t="shared" si="1"/>
        <v>5.8</v>
      </c>
      <c r="N40" s="36">
        <v>57.5</v>
      </c>
      <c r="O40" s="55">
        <f t="shared" si="2"/>
        <v>10.053437291954054</v>
      </c>
      <c r="P40" s="56">
        <f t="shared" si="3"/>
        <v>5.1473598934804761</v>
      </c>
      <c r="Q40" s="127">
        <v>4.0693452999999993</v>
      </c>
      <c r="R40" s="11">
        <f t="shared" si="4"/>
        <v>0.56325436035419996</v>
      </c>
      <c r="S40" s="35">
        <f t="shared" si="5"/>
        <v>0.62561409079220653</v>
      </c>
    </row>
    <row r="41" spans="7:19" ht="18.5" x14ac:dyDescent="0.45">
      <c r="G41" s="59">
        <v>2013</v>
      </c>
      <c r="H41" s="46">
        <v>2</v>
      </c>
      <c r="I41" s="46">
        <f t="shared" si="7"/>
        <v>7</v>
      </c>
      <c r="J41" s="46">
        <f t="shared" si="7"/>
        <v>38</v>
      </c>
      <c r="K41" s="128">
        <v>7.4</v>
      </c>
      <c r="L41" s="128">
        <v>3.7</v>
      </c>
      <c r="M41" s="54">
        <f t="shared" si="1"/>
        <v>5.5500000000000007</v>
      </c>
      <c r="N41" s="36">
        <v>56.5</v>
      </c>
      <c r="O41" s="55">
        <f t="shared" si="2"/>
        <v>10.509464906022524</v>
      </c>
      <c r="P41" s="56">
        <f t="shared" si="3"/>
        <v>3.1108016121826676</v>
      </c>
      <c r="Q41" s="127">
        <v>3.2344575</v>
      </c>
      <c r="R41" s="11">
        <f t="shared" si="4"/>
        <v>0.442951677095625</v>
      </c>
      <c r="S41" s="35">
        <f t="shared" si="5"/>
        <v>0.43542477731193574</v>
      </c>
    </row>
    <row r="42" spans="7:19" ht="18.5" x14ac:dyDescent="0.45">
      <c r="G42" s="59">
        <v>2013</v>
      </c>
      <c r="H42" s="46">
        <v>2</v>
      </c>
      <c r="I42" s="46">
        <f t="shared" si="7"/>
        <v>8</v>
      </c>
      <c r="J42" s="46">
        <f t="shared" si="7"/>
        <v>39</v>
      </c>
      <c r="K42" s="128">
        <v>11.3</v>
      </c>
      <c r="L42" s="128">
        <v>5.7</v>
      </c>
      <c r="M42" s="54">
        <f t="shared" si="1"/>
        <v>8.5</v>
      </c>
      <c r="N42" s="36">
        <v>48.5</v>
      </c>
      <c r="O42" s="55">
        <f t="shared" si="2"/>
        <v>19.347628276917824</v>
      </c>
      <c r="P42" s="56">
        <f t="shared" si="3"/>
        <v>8.6677374680591868</v>
      </c>
      <c r="Q42" s="127">
        <v>7.3255752000000003</v>
      </c>
      <c r="R42" s="11">
        <f t="shared" si="4"/>
        <v>1.1299663118123999</v>
      </c>
      <c r="S42" s="35">
        <f t="shared" si="5"/>
        <v>1.2320879229945414</v>
      </c>
    </row>
    <row r="43" spans="7:19" ht="18.5" x14ac:dyDescent="0.45">
      <c r="G43" s="59">
        <v>2013</v>
      </c>
      <c r="H43" s="46">
        <v>2</v>
      </c>
      <c r="I43" s="46">
        <f t="shared" si="7"/>
        <v>9</v>
      </c>
      <c r="J43" s="46">
        <f t="shared" si="7"/>
        <v>40</v>
      </c>
      <c r="K43" s="128">
        <v>13.5</v>
      </c>
      <c r="L43" s="128">
        <v>7.2</v>
      </c>
      <c r="M43" s="54">
        <f t="shared" si="1"/>
        <v>10.35</v>
      </c>
      <c r="N43" s="36">
        <v>54.5</v>
      </c>
      <c r="O43" s="55">
        <f t="shared" si="2"/>
        <v>31.464261914586846</v>
      </c>
      <c r="P43" s="56">
        <f t="shared" si="3"/>
        <v>15.857988004951771</v>
      </c>
      <c r="Q43" s="127">
        <v>12.6359473</v>
      </c>
      <c r="R43" s="11">
        <f t="shared" si="4"/>
        <v>2.0861917402431747</v>
      </c>
      <c r="S43" s="35">
        <f t="shared" si="5"/>
        <v>2.2716417954196353</v>
      </c>
    </row>
    <row r="44" spans="7:19" ht="18.5" x14ac:dyDescent="0.45">
      <c r="G44" s="59">
        <v>2013</v>
      </c>
      <c r="H44" s="46">
        <v>2</v>
      </c>
      <c r="I44" s="46">
        <f t="shared" si="7"/>
        <v>10</v>
      </c>
      <c r="J44" s="46">
        <f t="shared" si="7"/>
        <v>41</v>
      </c>
      <c r="K44" s="128">
        <v>11.6</v>
      </c>
      <c r="L44" s="128">
        <v>8</v>
      </c>
      <c r="M44" s="54">
        <f t="shared" si="1"/>
        <v>9.8000000000000007</v>
      </c>
      <c r="N44" s="36">
        <v>58</v>
      </c>
      <c r="O44" s="55">
        <f t="shared" si="2"/>
        <v>13.404583055938739</v>
      </c>
      <c r="P44" s="56">
        <f t="shared" si="3"/>
        <v>3.8605199201103564</v>
      </c>
      <c r="Q44" s="127">
        <v>4.0693452999999993</v>
      </c>
      <c r="R44" s="11">
        <f t="shared" si="4"/>
        <v>0.65872120109219989</v>
      </c>
      <c r="S44" s="35">
        <f t="shared" si="5"/>
        <v>0.72893869021351865</v>
      </c>
    </row>
    <row r="45" spans="7:19" ht="18.5" x14ac:dyDescent="0.45">
      <c r="G45" s="59">
        <v>2013</v>
      </c>
      <c r="H45" s="46">
        <v>2</v>
      </c>
      <c r="I45" s="46">
        <f t="shared" si="7"/>
        <v>11</v>
      </c>
      <c r="J45" s="46">
        <f t="shared" si="7"/>
        <v>42</v>
      </c>
      <c r="K45" s="128">
        <v>9.4</v>
      </c>
      <c r="L45" s="128">
        <v>5.9</v>
      </c>
      <c r="M45" s="54">
        <f t="shared" si="1"/>
        <v>7.65</v>
      </c>
      <c r="N45" s="36">
        <v>54.5</v>
      </c>
      <c r="O45" s="55">
        <f t="shared" si="2"/>
        <v>10.805564104536941</v>
      </c>
      <c r="P45" s="56">
        <f t="shared" si="3"/>
        <v>3.0255579492703437</v>
      </c>
      <c r="Q45" s="127">
        <v>3.2344575</v>
      </c>
      <c r="R45" s="11">
        <f t="shared" si="4"/>
        <v>0.48278887289437505</v>
      </c>
      <c r="S45" s="35">
        <f t="shared" si="5"/>
        <v>0.53560908064876911</v>
      </c>
    </row>
    <row r="46" spans="7:19" ht="18.5" x14ac:dyDescent="0.45">
      <c r="G46" s="59">
        <v>2013</v>
      </c>
      <c r="H46" s="46">
        <v>2</v>
      </c>
      <c r="I46" s="46">
        <f t="shared" si="7"/>
        <v>12</v>
      </c>
      <c r="J46" s="46">
        <f t="shared" si="7"/>
        <v>43</v>
      </c>
      <c r="K46" s="128">
        <v>7.8</v>
      </c>
      <c r="L46" s="128">
        <v>3.4</v>
      </c>
      <c r="M46" s="54">
        <f t="shared" si="1"/>
        <v>5.6</v>
      </c>
      <c r="N46" s="36">
        <v>56.5</v>
      </c>
      <c r="O46" s="55">
        <f t="shared" si="2"/>
        <v>21.827068430954053</v>
      </c>
      <c r="P46" s="56">
        <f t="shared" si="3"/>
        <v>7.6831280876958274</v>
      </c>
      <c r="Q46" s="127">
        <v>7.3255752000000003</v>
      </c>
      <c r="R46" s="11">
        <f t="shared" si="4"/>
        <v>1.0053692660231999</v>
      </c>
      <c r="S46" s="35">
        <f t="shared" si="5"/>
        <v>0.82359953205048331</v>
      </c>
    </row>
    <row r="47" spans="7:19" ht="18.5" x14ac:dyDescent="0.45">
      <c r="G47" s="59">
        <v>2013</v>
      </c>
      <c r="H47" s="46">
        <v>2</v>
      </c>
      <c r="I47" s="46">
        <f t="shared" si="7"/>
        <v>13</v>
      </c>
      <c r="J47" s="46">
        <f t="shared" si="7"/>
        <v>44</v>
      </c>
      <c r="K47" s="128">
        <v>11.8</v>
      </c>
      <c r="L47" s="128">
        <v>7.5</v>
      </c>
      <c r="M47" s="54">
        <f t="shared" si="1"/>
        <v>9.65</v>
      </c>
      <c r="N47" s="36">
        <v>53</v>
      </c>
      <c r="O47" s="55">
        <f t="shared" si="2"/>
        <v>38.084968042178744</v>
      </c>
      <c r="P47" s="56">
        <f t="shared" si="3"/>
        <v>13.101229006509492</v>
      </c>
      <c r="Q47" s="127">
        <v>12.6359473</v>
      </c>
      <c r="R47" s="11">
        <f t="shared" si="4"/>
        <v>2.0343148586030253</v>
      </c>
      <c r="S47" s="35">
        <f t="shared" si="5"/>
        <v>1.8435927615810608</v>
      </c>
    </row>
    <row r="48" spans="7:19" ht="18.5" x14ac:dyDescent="0.45">
      <c r="G48" s="59">
        <v>2013</v>
      </c>
      <c r="H48" s="46">
        <v>2</v>
      </c>
      <c r="I48" s="46">
        <f t="shared" si="7"/>
        <v>14</v>
      </c>
      <c r="J48" s="46">
        <f t="shared" si="7"/>
        <v>45</v>
      </c>
      <c r="K48" s="128">
        <v>11.1</v>
      </c>
      <c r="L48" s="128">
        <v>5</v>
      </c>
      <c r="M48" s="54">
        <f t="shared" si="1"/>
        <v>8.0500000000000007</v>
      </c>
      <c r="N48" s="36">
        <v>49</v>
      </c>
      <c r="O48" s="55">
        <f t="shared" si="2"/>
        <v>33.782428105417068</v>
      </c>
      <c r="P48" s="56">
        <f t="shared" si="3"/>
        <v>16.48582491544353</v>
      </c>
      <c r="Q48" s="127">
        <v>13.349830799999998</v>
      </c>
      <c r="R48" s="11">
        <f t="shared" si="4"/>
        <v>2.0239711850456996</v>
      </c>
      <c r="S48" s="35">
        <f t="shared" si="5"/>
        <v>2.0398351077971753</v>
      </c>
    </row>
    <row r="49" spans="7:19" ht="18.5" x14ac:dyDescent="0.45">
      <c r="G49" s="59">
        <v>2013</v>
      </c>
      <c r="H49" s="46">
        <v>2</v>
      </c>
      <c r="I49" s="46">
        <f t="shared" si="7"/>
        <v>15</v>
      </c>
      <c r="J49" s="46">
        <f t="shared" si="7"/>
        <v>46</v>
      </c>
      <c r="K49" s="128">
        <v>11.1</v>
      </c>
      <c r="L49" s="128">
        <v>6.8</v>
      </c>
      <c r="M49" s="54">
        <f t="shared" si="1"/>
        <v>8.9499999999999993</v>
      </c>
      <c r="N49" s="36">
        <v>48.5</v>
      </c>
      <c r="O49" s="55">
        <f t="shared" si="2"/>
        <v>30.238043648187311</v>
      </c>
      <c r="P49" s="56">
        <f t="shared" si="3"/>
        <v>10.401887014976435</v>
      </c>
      <c r="Q49" s="127">
        <v>10.032470699999999</v>
      </c>
      <c r="R49" s="11">
        <f t="shared" si="4"/>
        <v>1.5739817875346249</v>
      </c>
      <c r="S49" s="35">
        <f t="shared" si="5"/>
        <v>1.4781389486419481</v>
      </c>
    </row>
    <row r="50" spans="7:19" ht="18.5" x14ac:dyDescent="0.45">
      <c r="G50" s="59">
        <v>2013</v>
      </c>
      <c r="H50" s="46">
        <v>2</v>
      </c>
      <c r="I50" s="46">
        <f t="shared" si="7"/>
        <v>16</v>
      </c>
      <c r="J50" s="46">
        <f t="shared" si="7"/>
        <v>47</v>
      </c>
      <c r="K50" s="128">
        <v>7.3</v>
      </c>
      <c r="L50" s="128">
        <v>2.5</v>
      </c>
      <c r="M50" s="54">
        <f t="shared" si="1"/>
        <v>4.9000000000000004</v>
      </c>
      <c r="N50" s="36">
        <v>21.5</v>
      </c>
      <c r="O50" s="55">
        <f t="shared" si="2"/>
        <v>27.578299472552814</v>
      </c>
      <c r="P50" s="56">
        <f t="shared" si="3"/>
        <v>10.590066997460282</v>
      </c>
      <c r="Q50" s="127">
        <v>9.6673642999999991</v>
      </c>
      <c r="R50" s="11">
        <f t="shared" si="4"/>
        <v>1.28706937976265</v>
      </c>
      <c r="S50" s="35">
        <f t="shared" si="5"/>
        <v>1.3619602614935418</v>
      </c>
    </row>
    <row r="51" spans="7:19" ht="18.5" x14ac:dyDescent="0.45">
      <c r="G51" s="59">
        <v>2013</v>
      </c>
      <c r="H51" s="46">
        <v>2</v>
      </c>
      <c r="I51" s="46">
        <f t="shared" si="7"/>
        <v>17</v>
      </c>
      <c r="J51" s="46">
        <f t="shared" si="7"/>
        <v>48</v>
      </c>
      <c r="K51" s="128">
        <v>6</v>
      </c>
      <c r="L51" s="128">
        <v>2.8</v>
      </c>
      <c r="M51" s="54">
        <f t="shared" si="1"/>
        <v>4.4000000000000004</v>
      </c>
      <c r="N51" s="36">
        <v>25.5</v>
      </c>
      <c r="O51" s="55">
        <f t="shared" si="2"/>
        <v>19.31583579283383</v>
      </c>
      <c r="P51" s="56">
        <f t="shared" si="3"/>
        <v>4.9448539629654604</v>
      </c>
      <c r="Q51" s="127">
        <v>5.5285147999999991</v>
      </c>
      <c r="R51" s="11">
        <f t="shared" si="4"/>
        <v>0.7198292125043998</v>
      </c>
      <c r="S51" s="35">
        <f t="shared" si="5"/>
        <v>0.66773093234044345</v>
      </c>
    </row>
    <row r="52" spans="7:19" ht="18.5" x14ac:dyDescent="0.45">
      <c r="G52" s="59">
        <v>2013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28">
        <v>6.1</v>
      </c>
      <c r="L52" s="128">
        <v>2.4</v>
      </c>
      <c r="M52" s="54">
        <f t="shared" si="1"/>
        <v>4.25</v>
      </c>
      <c r="N52" s="36">
        <v>28.5</v>
      </c>
      <c r="O52" s="55">
        <f t="shared" si="2"/>
        <v>15.880515708479086</v>
      </c>
      <c r="P52" s="56">
        <f t="shared" si="3"/>
        <v>4.7006326497098092</v>
      </c>
      <c r="Q52" s="127">
        <v>4.8874851000000001</v>
      </c>
      <c r="R52" s="11">
        <f t="shared" si="4"/>
        <v>0.63206545745857501</v>
      </c>
      <c r="S52" s="35">
        <f t="shared" si="5"/>
        <v>0.60750965062213702</v>
      </c>
    </row>
    <row r="53" spans="7:19" ht="18.5" x14ac:dyDescent="0.45">
      <c r="G53" s="59">
        <v>2013</v>
      </c>
      <c r="H53" s="46">
        <v>2</v>
      </c>
      <c r="I53" s="46">
        <f t="shared" si="8"/>
        <v>19</v>
      </c>
      <c r="J53" s="46">
        <f t="shared" si="8"/>
        <v>50</v>
      </c>
      <c r="K53" s="128">
        <v>8.8000000000000007</v>
      </c>
      <c r="L53" s="128">
        <v>1.6</v>
      </c>
      <c r="M53" s="54">
        <f t="shared" si="1"/>
        <v>5.2</v>
      </c>
      <c r="N53" s="36">
        <v>25.5</v>
      </c>
      <c r="O53" s="55">
        <f t="shared" si="2"/>
        <v>31.985331035927054</v>
      </c>
      <c r="P53" s="56">
        <f t="shared" si="3"/>
        <v>18.423550676693985</v>
      </c>
      <c r="Q53" s="127">
        <v>13.7321039</v>
      </c>
      <c r="R53" s="11">
        <f t="shared" si="4"/>
        <v>1.8523921555904999</v>
      </c>
      <c r="S53" s="35">
        <f t="shared" si="5"/>
        <v>2.2099796526050222</v>
      </c>
    </row>
    <row r="54" spans="7:19" ht="18.5" x14ac:dyDescent="0.45">
      <c r="G54" s="59">
        <v>2013</v>
      </c>
      <c r="H54" s="46">
        <v>2</v>
      </c>
      <c r="I54" s="46">
        <f t="shared" si="8"/>
        <v>20</v>
      </c>
      <c r="J54" s="46">
        <f t="shared" si="8"/>
        <v>51</v>
      </c>
      <c r="K54" s="128">
        <v>6.6</v>
      </c>
      <c r="L54" s="128">
        <v>3.2</v>
      </c>
      <c r="M54" s="54">
        <f t="shared" si="1"/>
        <v>4.9000000000000004</v>
      </c>
      <c r="N54" s="36">
        <v>28</v>
      </c>
      <c r="O54" s="55">
        <f t="shared" si="2"/>
        <v>29.113463251178182</v>
      </c>
      <c r="P54" s="56">
        <f t="shared" si="3"/>
        <v>7.9188620043204647</v>
      </c>
      <c r="Q54" s="127">
        <v>8.5892117999999993</v>
      </c>
      <c r="R54" s="11">
        <f t="shared" si="4"/>
        <v>1.1435290075988997</v>
      </c>
      <c r="S54" s="35">
        <f t="shared" si="5"/>
        <v>1.0041051309258984</v>
      </c>
    </row>
    <row r="55" spans="7:19" ht="18.5" x14ac:dyDescent="0.45">
      <c r="G55" s="59">
        <v>2013</v>
      </c>
      <c r="H55" s="46">
        <v>2</v>
      </c>
      <c r="I55" s="46">
        <f t="shared" si="8"/>
        <v>21</v>
      </c>
      <c r="J55" s="46">
        <f t="shared" si="8"/>
        <v>52</v>
      </c>
      <c r="K55" s="128">
        <v>7</v>
      </c>
      <c r="L55" s="128">
        <v>2.7</v>
      </c>
      <c r="M55" s="54">
        <f t="shared" si="1"/>
        <v>4.8499999999999996</v>
      </c>
      <c r="N55" s="36">
        <v>27.5</v>
      </c>
      <c r="O55" s="55">
        <f t="shared" si="2"/>
        <v>50.693302172183309</v>
      </c>
      <c r="P55" s="56">
        <f t="shared" si="3"/>
        <v>17.438495947231058</v>
      </c>
      <c r="Q55" s="127">
        <v>16.819178999999998</v>
      </c>
      <c r="R55" s="11">
        <f t="shared" si="4"/>
        <v>2.2342975815127493</v>
      </c>
      <c r="S55" s="35">
        <f t="shared" si="5"/>
        <v>1.9545888184535625</v>
      </c>
    </row>
    <row r="56" spans="7:19" ht="18.5" x14ac:dyDescent="0.45">
      <c r="G56" s="59">
        <v>2013</v>
      </c>
      <c r="H56" s="46">
        <v>2</v>
      </c>
      <c r="I56" s="46">
        <f t="shared" si="8"/>
        <v>22</v>
      </c>
      <c r="J56" s="46">
        <f t="shared" si="8"/>
        <v>53</v>
      </c>
      <c r="K56" s="128">
        <v>9.6999999999999993</v>
      </c>
      <c r="L56" s="128">
        <v>4.0999999999999996</v>
      </c>
      <c r="M56" s="54">
        <f t="shared" si="1"/>
        <v>6.8999999999999995</v>
      </c>
      <c r="N56" s="36">
        <v>36</v>
      </c>
      <c r="O56" s="55">
        <f t="shared" si="2"/>
        <v>30.222375446282815</v>
      </c>
      <c r="P56" s="56">
        <f t="shared" si="3"/>
        <v>13.5396241999347</v>
      </c>
      <c r="Q56" s="127">
        <v>11.443071</v>
      </c>
      <c r="R56" s="11">
        <f t="shared" si="4"/>
        <v>1.6577062019504996</v>
      </c>
      <c r="S56" s="35">
        <f t="shared" si="5"/>
        <v>1.8318775980087847</v>
      </c>
    </row>
    <row r="57" spans="7:19" ht="18.5" x14ac:dyDescent="0.45">
      <c r="G57" s="59">
        <v>2013</v>
      </c>
      <c r="H57" s="46">
        <v>2</v>
      </c>
      <c r="I57" s="46">
        <f t="shared" si="8"/>
        <v>23</v>
      </c>
      <c r="J57" s="46">
        <f t="shared" si="8"/>
        <v>54</v>
      </c>
      <c r="K57" s="128">
        <v>9.1</v>
      </c>
      <c r="L57" s="128">
        <v>6.6</v>
      </c>
      <c r="M57" s="54">
        <f t="shared" si="1"/>
        <v>7.85</v>
      </c>
      <c r="N57" s="36">
        <v>45.5</v>
      </c>
      <c r="O57" s="55">
        <f t="shared" si="2"/>
        <v>8.4623068009072675</v>
      </c>
      <c r="P57" s="56">
        <f t="shared" si="3"/>
        <v>1.6924613601814535</v>
      </c>
      <c r="Q57" s="127">
        <v>2.1408130999999999</v>
      </c>
      <c r="R57" s="11">
        <f t="shared" si="4"/>
        <v>0.32205803552797496</v>
      </c>
      <c r="S57" s="35">
        <f t="shared" si="5"/>
        <v>0.42872408198819417</v>
      </c>
    </row>
    <row r="58" spans="7:19" ht="18.5" x14ac:dyDescent="0.45">
      <c r="G58" s="59">
        <v>2013</v>
      </c>
      <c r="H58" s="46">
        <v>2</v>
      </c>
      <c r="I58" s="46">
        <f t="shared" si="8"/>
        <v>24</v>
      </c>
      <c r="J58" s="46">
        <f t="shared" si="8"/>
        <v>55</v>
      </c>
      <c r="K58" s="128">
        <v>11.2</v>
      </c>
      <c r="L58" s="128">
        <v>4.8</v>
      </c>
      <c r="M58" s="54">
        <f t="shared" si="1"/>
        <v>8</v>
      </c>
      <c r="N58" s="36">
        <v>60.5</v>
      </c>
      <c r="O58" s="55">
        <f t="shared" si="2"/>
        <v>41.897769736938677</v>
      </c>
      <c r="P58" s="56">
        <f t="shared" si="3"/>
        <v>21.451658105312603</v>
      </c>
      <c r="Q58" s="127">
        <v>16.959024799999998</v>
      </c>
      <c r="R58" s="11">
        <f t="shared" si="4"/>
        <v>2.5661887556615994</v>
      </c>
      <c r="S58" s="35">
        <f t="shared" si="5"/>
        <v>2.5384048739641414</v>
      </c>
    </row>
    <row r="59" spans="7:19" ht="18.5" x14ac:dyDescent="0.45">
      <c r="G59" s="59">
        <v>2013</v>
      </c>
      <c r="H59" s="46">
        <v>2</v>
      </c>
      <c r="I59" s="46">
        <f t="shared" si="8"/>
        <v>25</v>
      </c>
      <c r="J59" s="46">
        <f t="shared" si="8"/>
        <v>56</v>
      </c>
      <c r="K59" s="128">
        <v>13.6</v>
      </c>
      <c r="L59" s="128">
        <v>5.4</v>
      </c>
      <c r="M59" s="54">
        <f t="shared" si="1"/>
        <v>9.5</v>
      </c>
      <c r="N59" s="36">
        <v>52</v>
      </c>
      <c r="O59" s="55">
        <f t="shared" si="2"/>
        <v>40.190314265131796</v>
      </c>
      <c r="P59" s="56">
        <f t="shared" si="3"/>
        <v>26.364846157926454</v>
      </c>
      <c r="Q59" s="127">
        <v>18.414007300000002</v>
      </c>
      <c r="R59" s="11">
        <f t="shared" si="4"/>
        <v>2.9483495718358501</v>
      </c>
      <c r="S59" s="35">
        <f t="shared" si="5"/>
        <v>3.4203886504119758</v>
      </c>
    </row>
    <row r="60" spans="7:19" ht="18.5" x14ac:dyDescent="0.45">
      <c r="G60" s="59">
        <v>2013</v>
      </c>
      <c r="H60" s="46">
        <v>2</v>
      </c>
      <c r="I60" s="46">
        <f t="shared" si="8"/>
        <v>26</v>
      </c>
      <c r="J60" s="46">
        <f t="shared" si="8"/>
        <v>57</v>
      </c>
      <c r="K60" s="128">
        <v>14</v>
      </c>
      <c r="L60" s="128">
        <v>8.3000000000000007</v>
      </c>
      <c r="M60" s="54">
        <f t="shared" si="1"/>
        <v>11.15</v>
      </c>
      <c r="N60" s="36">
        <v>39</v>
      </c>
      <c r="O60" s="55">
        <f t="shared" si="2"/>
        <v>48.780314649392011</v>
      </c>
      <c r="P60" s="56">
        <f t="shared" si="3"/>
        <v>22.243823480122757</v>
      </c>
      <c r="Q60" s="127">
        <v>18.633824799999999</v>
      </c>
      <c r="R60" s="11">
        <f t="shared" si="4"/>
        <v>3.1638697219854004</v>
      </c>
      <c r="S60" s="35">
        <f t="shared" si="5"/>
        <v>3.7218785739320337</v>
      </c>
    </row>
    <row r="61" spans="7:19" ht="18.5" x14ac:dyDescent="0.45">
      <c r="G61" s="59">
        <v>2013</v>
      </c>
      <c r="H61" s="46">
        <v>2</v>
      </c>
      <c r="I61" s="46">
        <f t="shared" si="8"/>
        <v>27</v>
      </c>
      <c r="J61" s="46">
        <f t="shared" si="8"/>
        <v>58</v>
      </c>
      <c r="K61" s="128">
        <v>13.8</v>
      </c>
      <c r="L61" s="128">
        <v>8.3000000000000007</v>
      </c>
      <c r="M61" s="54">
        <f t="shared" si="1"/>
        <v>11.05</v>
      </c>
      <c r="N61" s="36">
        <v>30.5</v>
      </c>
      <c r="O61" s="55">
        <f t="shared" si="2"/>
        <v>46.840700004016412</v>
      </c>
      <c r="P61" s="56">
        <f t="shared" si="3"/>
        <v>20.60990800176722</v>
      </c>
      <c r="Q61" s="127">
        <v>17.576188599999998</v>
      </c>
      <c r="R61" s="11">
        <f t="shared" si="4"/>
        <v>2.9739833861101497</v>
      </c>
      <c r="S61" s="35">
        <f t="shared" si="5"/>
        <v>3.8165006141896338</v>
      </c>
    </row>
    <row r="62" spans="7:19" ht="18.5" x14ac:dyDescent="0.45">
      <c r="G62" s="59">
        <v>2013</v>
      </c>
      <c r="H62" s="60">
        <v>2</v>
      </c>
      <c r="I62" s="60">
        <f t="shared" si="8"/>
        <v>28</v>
      </c>
      <c r="J62" s="60">
        <f t="shared" si="8"/>
        <v>59</v>
      </c>
      <c r="K62" s="128">
        <v>11</v>
      </c>
      <c r="L62" s="128">
        <v>6.3</v>
      </c>
      <c r="M62" s="54">
        <f t="shared" si="1"/>
        <v>8.65</v>
      </c>
      <c r="N62" s="36">
        <v>25.5</v>
      </c>
      <c r="O62" s="55">
        <f t="shared" si="2"/>
        <v>30.005456118926606</v>
      </c>
      <c r="P62" s="56">
        <f t="shared" si="3"/>
        <v>11.282051500716404</v>
      </c>
      <c r="Q62" s="127">
        <v>10.4080446</v>
      </c>
      <c r="R62" s="49">
        <f t="shared" si="4"/>
        <v>1.6145921527645501</v>
      </c>
      <c r="S62" s="48">
        <f t="shared" si="5"/>
        <v>2.0468144073522585</v>
      </c>
    </row>
    <row r="63" spans="7:19" ht="18.5" x14ac:dyDescent="0.45">
      <c r="G63" s="59">
        <v>2013</v>
      </c>
      <c r="H63" s="46">
        <v>3</v>
      </c>
      <c r="I63" s="46">
        <v>1</v>
      </c>
      <c r="J63" s="46">
        <f t="shared" si="8"/>
        <v>60</v>
      </c>
      <c r="K63" s="128">
        <v>8.8000000000000007</v>
      </c>
      <c r="L63" s="128">
        <v>1.6</v>
      </c>
      <c r="M63" s="54">
        <f t="shared" si="1"/>
        <v>5.2</v>
      </c>
      <c r="N63" s="36">
        <v>37</v>
      </c>
      <c r="O63" s="55">
        <f t="shared" si="2"/>
        <v>21.240982710689735</v>
      </c>
      <c r="P63" s="56">
        <f t="shared" si="3"/>
        <v>12.234806041357288</v>
      </c>
      <c r="Q63" s="127">
        <v>9.1192860000000007</v>
      </c>
      <c r="R63" s="11">
        <f t="shared" si="4"/>
        <v>1.2301460849699999</v>
      </c>
      <c r="S63" s="35">
        <f t="shared" si="5"/>
        <v>1.3554467815484015</v>
      </c>
    </row>
    <row r="64" spans="7:19" ht="18.5" x14ac:dyDescent="0.45">
      <c r="G64" s="59">
        <v>2013</v>
      </c>
      <c r="H64" s="46">
        <v>3</v>
      </c>
      <c r="I64" s="46">
        <f t="shared" ref="I64:J79" si="9">I63+1</f>
        <v>2</v>
      </c>
      <c r="J64" s="46">
        <f>J63+1</f>
        <v>61</v>
      </c>
      <c r="K64" s="128">
        <v>10.1</v>
      </c>
      <c r="L64" s="128">
        <v>3.9</v>
      </c>
      <c r="M64" s="54">
        <f t="shared" si="1"/>
        <v>7</v>
      </c>
      <c r="N64" s="36">
        <v>57.5</v>
      </c>
      <c r="O64" s="55">
        <f t="shared" si="2"/>
        <v>38.023815676110033</v>
      </c>
      <c r="P64" s="56">
        <f t="shared" si="3"/>
        <v>18.859812575350574</v>
      </c>
      <c r="Q64" s="127">
        <v>15.148565999999999</v>
      </c>
      <c r="R64" s="11">
        <f t="shared" si="4"/>
        <v>2.2033892218319999</v>
      </c>
      <c r="S64" s="35">
        <f t="shared" si="5"/>
        <v>2.066413331295943</v>
      </c>
    </row>
    <row r="65" spans="7:19" ht="18.5" x14ac:dyDescent="0.45">
      <c r="G65" s="59">
        <v>2013</v>
      </c>
      <c r="H65" s="46">
        <v>3</v>
      </c>
      <c r="I65" s="46">
        <f t="shared" si="9"/>
        <v>3</v>
      </c>
      <c r="J65" s="46">
        <f>J64+1</f>
        <v>62</v>
      </c>
      <c r="K65" s="128">
        <v>10.199999999999999</v>
      </c>
      <c r="L65" s="128">
        <v>5.0999999999999996</v>
      </c>
      <c r="M65" s="54">
        <f t="shared" si="1"/>
        <v>7.6499999999999995</v>
      </c>
      <c r="N65" s="36">
        <v>83.5</v>
      </c>
      <c r="O65" s="55">
        <f t="shared" si="2"/>
        <v>35.184944712520839</v>
      </c>
      <c r="P65" s="56">
        <f t="shared" si="3"/>
        <v>14.3554574427085</v>
      </c>
      <c r="Q65" s="127">
        <v>12.713406799999998</v>
      </c>
      <c r="R65" s="11">
        <f t="shared" si="4"/>
        <v>1.8976571309468995</v>
      </c>
      <c r="S65" s="35">
        <f t="shared" si="5"/>
        <v>1.7218720673458372</v>
      </c>
    </row>
    <row r="66" spans="7:19" ht="18.5" x14ac:dyDescent="0.45">
      <c r="G66" s="59">
        <v>2013</v>
      </c>
      <c r="H66" s="46">
        <v>3</v>
      </c>
      <c r="I66" s="46">
        <f t="shared" si="9"/>
        <v>4</v>
      </c>
      <c r="J66" s="46">
        <f>J65+1</f>
        <v>63</v>
      </c>
      <c r="K66" s="128">
        <v>13.4</v>
      </c>
      <c r="L66" s="128">
        <v>6.4</v>
      </c>
      <c r="M66" s="54">
        <f t="shared" si="1"/>
        <v>9.9</v>
      </c>
      <c r="N66" s="36">
        <v>72.5</v>
      </c>
      <c r="O66" s="55">
        <f t="shared" si="2"/>
        <v>35.974038915510306</v>
      </c>
      <c r="P66" s="56">
        <f t="shared" si="3"/>
        <v>20.145461792685772</v>
      </c>
      <c r="Q66" s="127">
        <v>15.228537699999999</v>
      </c>
      <c r="R66" s="11">
        <f t="shared" si="4"/>
        <v>2.4740358490108498</v>
      </c>
      <c r="S66" s="35">
        <f t="shared" si="5"/>
        <v>2.7405876402310296</v>
      </c>
    </row>
    <row r="67" spans="7:19" ht="18.5" x14ac:dyDescent="0.45">
      <c r="G67" s="59">
        <v>2013</v>
      </c>
      <c r="H67" s="46">
        <v>3</v>
      </c>
      <c r="I67" s="46">
        <f t="shared" si="9"/>
        <v>5</v>
      </c>
      <c r="J67" s="46">
        <f t="shared" si="9"/>
        <v>64</v>
      </c>
      <c r="K67" s="128">
        <v>8</v>
      </c>
      <c r="L67" s="128">
        <v>2.7</v>
      </c>
      <c r="M67" s="54">
        <f t="shared" si="1"/>
        <v>5.35</v>
      </c>
      <c r="N67" s="36">
        <v>49.5</v>
      </c>
      <c r="O67" s="55">
        <f t="shared" si="2"/>
        <v>31.528588619945701</v>
      </c>
      <c r="P67" s="56">
        <f t="shared" si="3"/>
        <v>13.368121574856977</v>
      </c>
      <c r="Q67" s="127">
        <v>11.6134819</v>
      </c>
      <c r="R67" s="11">
        <f t="shared" si="4"/>
        <v>1.5768176016020246</v>
      </c>
      <c r="S67" s="35">
        <f t="shared" si="5"/>
        <v>1.2688166174439948</v>
      </c>
    </row>
    <row r="68" spans="7:19" ht="18.5" x14ac:dyDescent="0.45">
      <c r="G68" s="59">
        <v>2013</v>
      </c>
      <c r="H68" s="46">
        <v>3</v>
      </c>
      <c r="I68" s="46">
        <f t="shared" si="9"/>
        <v>6</v>
      </c>
      <c r="J68" s="46">
        <f t="shared" si="9"/>
        <v>65</v>
      </c>
      <c r="K68" s="128">
        <v>4.7</v>
      </c>
      <c r="L68" s="128">
        <v>-2.7</v>
      </c>
      <c r="M68" s="54">
        <f t="shared" si="1"/>
        <v>1</v>
      </c>
      <c r="N68" s="36">
        <v>41.5</v>
      </c>
      <c r="O68" s="55">
        <f t="shared" si="2"/>
        <v>44.747572485571332</v>
      </c>
      <c r="P68" s="56">
        <f t="shared" si="3"/>
        <v>26.490562911458234</v>
      </c>
      <c r="Q68" s="127">
        <v>19.476249200000002</v>
      </c>
      <c r="R68" s="11">
        <f t="shared" si="4"/>
        <v>2.1474901892903997</v>
      </c>
      <c r="S68" s="35">
        <f t="shared" si="5"/>
        <v>0.62098928433065725</v>
      </c>
    </row>
    <row r="69" spans="7:19" ht="18.5" x14ac:dyDescent="0.45">
      <c r="G69" s="59">
        <v>2013</v>
      </c>
      <c r="H69" s="46">
        <v>3</v>
      </c>
      <c r="I69" s="46">
        <f t="shared" si="9"/>
        <v>7</v>
      </c>
      <c r="J69" s="46">
        <f t="shared" si="9"/>
        <v>66</v>
      </c>
      <c r="K69" s="128">
        <v>8.6</v>
      </c>
      <c r="L69" s="128">
        <v>-1.8</v>
      </c>
      <c r="M69" s="54">
        <f t="shared" ref="M69:M132" si="10">(K69+L69)/2</f>
        <v>3.4</v>
      </c>
      <c r="N69" s="36">
        <v>40</v>
      </c>
      <c r="O69" s="55">
        <f t="shared" ref="O69:O132" si="11">((Q69)/(0.16*(K69-(L69))^0.5))</f>
        <v>42.837705155902043</v>
      </c>
      <c r="P69" s="56">
        <f t="shared" ref="P69:P132" si="12">0.16*((K69-L69)^1/2)*O69</f>
        <v>35.6409706897105</v>
      </c>
      <c r="Q69" s="127">
        <v>22.103591699999999</v>
      </c>
      <c r="R69" s="11">
        <f t="shared" ref="R69:R132" si="13">0.0023*0.408*O69*(K69-L69)^0.5*(M69+17.8)</f>
        <v>2.7483163847945997</v>
      </c>
      <c r="S69" s="35">
        <f t="shared" ref="S69:S132" si="14">0.31*(IF(N69&gt;50,1,(1+(50-N69)/70)))*(P69+2.09)*((M69/(M69+15)))</f>
        <v>2.4700896339723521</v>
      </c>
    </row>
    <row r="70" spans="7:19" ht="18.5" x14ac:dyDescent="0.45">
      <c r="G70" s="59">
        <v>2013</v>
      </c>
      <c r="H70" s="46">
        <v>3</v>
      </c>
      <c r="I70" s="46">
        <f t="shared" si="9"/>
        <v>8</v>
      </c>
      <c r="J70" s="46">
        <f t="shared" si="9"/>
        <v>67</v>
      </c>
      <c r="K70" s="128">
        <v>8.9</v>
      </c>
      <c r="L70" s="128">
        <v>3.4</v>
      </c>
      <c r="M70" s="54">
        <f t="shared" si="10"/>
        <v>6.15</v>
      </c>
      <c r="N70" s="36">
        <v>39.5</v>
      </c>
      <c r="O70" s="55">
        <f t="shared" si="11"/>
        <v>40.691309901530964</v>
      </c>
      <c r="P70" s="56">
        <f t="shared" si="12"/>
        <v>17.904176356673624</v>
      </c>
      <c r="Q70" s="127">
        <v>15.2687329</v>
      </c>
      <c r="R70" s="11">
        <f t="shared" si="13"/>
        <v>2.1447492870810749</v>
      </c>
      <c r="S70" s="35">
        <f t="shared" si="14"/>
        <v>2.0726587143072344</v>
      </c>
    </row>
    <row r="71" spans="7:19" ht="18.5" x14ac:dyDescent="0.45">
      <c r="G71" s="59">
        <v>2013</v>
      </c>
      <c r="H71" s="46">
        <v>3</v>
      </c>
      <c r="I71" s="46">
        <f t="shared" si="9"/>
        <v>9</v>
      </c>
      <c r="J71" s="46">
        <f t="shared" si="9"/>
        <v>68</v>
      </c>
      <c r="K71" s="128">
        <v>12.6</v>
      </c>
      <c r="L71" s="128">
        <v>4.5</v>
      </c>
      <c r="M71" s="54">
        <f t="shared" si="10"/>
        <v>8.5500000000000007</v>
      </c>
      <c r="N71" s="36">
        <v>35.5</v>
      </c>
      <c r="O71" s="55">
        <f t="shared" si="11"/>
        <v>42.845749647812426</v>
      </c>
      <c r="P71" s="56">
        <f t="shared" si="12"/>
        <v>27.764045771782452</v>
      </c>
      <c r="Q71" s="127">
        <v>19.510582599999999</v>
      </c>
      <c r="R71" s="11">
        <f t="shared" si="13"/>
        <v>3.0152190891061501</v>
      </c>
      <c r="S71" s="35">
        <f t="shared" si="14"/>
        <v>4.0560076025964467</v>
      </c>
    </row>
    <row r="72" spans="7:19" ht="18.5" x14ac:dyDescent="0.45">
      <c r="G72" s="59">
        <v>2013</v>
      </c>
      <c r="H72" s="46">
        <v>3</v>
      </c>
      <c r="I72" s="46">
        <f t="shared" si="9"/>
        <v>10</v>
      </c>
      <c r="J72" s="46">
        <f t="shared" si="9"/>
        <v>69</v>
      </c>
      <c r="K72" s="128">
        <v>13.9</v>
      </c>
      <c r="L72" s="128">
        <v>7.4</v>
      </c>
      <c r="M72" s="54">
        <f t="shared" si="10"/>
        <v>10.65</v>
      </c>
      <c r="N72" s="36">
        <v>32</v>
      </c>
      <c r="O72" s="55">
        <f t="shared" si="11"/>
        <v>50.209525197444869</v>
      </c>
      <c r="P72" s="56">
        <f t="shared" si="12"/>
        <v>26.108953102671332</v>
      </c>
      <c r="Q72" s="127">
        <v>20.481547899999999</v>
      </c>
      <c r="R72" s="11">
        <f t="shared" si="13"/>
        <v>3.417535721433075</v>
      </c>
      <c r="S72" s="35">
        <f t="shared" si="14"/>
        <v>4.5629062895156265</v>
      </c>
    </row>
    <row r="73" spans="7:19" ht="18.5" x14ac:dyDescent="0.45">
      <c r="G73" s="59">
        <v>2013</v>
      </c>
      <c r="H73" s="46">
        <v>3</v>
      </c>
      <c r="I73" s="46">
        <f t="shared" si="9"/>
        <v>11</v>
      </c>
      <c r="J73" s="46">
        <f t="shared" si="9"/>
        <v>70</v>
      </c>
      <c r="K73" s="128">
        <v>14.2</v>
      </c>
      <c r="L73" s="128">
        <v>8.6</v>
      </c>
      <c r="M73" s="54">
        <f t="shared" si="10"/>
        <v>11.399999999999999</v>
      </c>
      <c r="N73" s="36">
        <v>60</v>
      </c>
      <c r="O73" s="55">
        <f t="shared" si="11"/>
        <v>55.997096518436493</v>
      </c>
      <c r="P73" s="56">
        <f t="shared" si="12"/>
        <v>25.086699240259545</v>
      </c>
      <c r="Q73" s="127">
        <v>21.2021306</v>
      </c>
      <c r="R73" s="11">
        <f t="shared" si="13"/>
        <v>3.6310344822947997</v>
      </c>
      <c r="S73" s="35">
        <f t="shared" si="14"/>
        <v>3.6379717846620161</v>
      </c>
    </row>
    <row r="74" spans="7:19" ht="18.5" x14ac:dyDescent="0.45">
      <c r="G74" s="59">
        <v>2013</v>
      </c>
      <c r="H74" s="46">
        <v>3</v>
      </c>
      <c r="I74" s="46">
        <f t="shared" si="9"/>
        <v>12</v>
      </c>
      <c r="J74" s="46">
        <f t="shared" si="9"/>
        <v>71</v>
      </c>
      <c r="K74" s="128">
        <v>15.2</v>
      </c>
      <c r="L74" s="128">
        <v>8.6999999999999993</v>
      </c>
      <c r="M74" s="54">
        <f t="shared" si="10"/>
        <v>11.95</v>
      </c>
      <c r="N74" s="36">
        <v>70</v>
      </c>
      <c r="O74" s="55">
        <f t="shared" si="11"/>
        <v>40.570388473418355</v>
      </c>
      <c r="P74" s="56">
        <f t="shared" si="12"/>
        <v>21.096602006177545</v>
      </c>
      <c r="Q74" s="127">
        <v>16.549536199999999</v>
      </c>
      <c r="R74" s="11">
        <f t="shared" si="13"/>
        <v>2.8876251369367494</v>
      </c>
      <c r="S74" s="35">
        <f t="shared" si="14"/>
        <v>3.1871898750235519</v>
      </c>
    </row>
    <row r="75" spans="7:19" ht="18.5" x14ac:dyDescent="0.45">
      <c r="G75" s="59">
        <v>2013</v>
      </c>
      <c r="H75" s="46">
        <v>3</v>
      </c>
      <c r="I75" s="46">
        <f t="shared" si="9"/>
        <v>13</v>
      </c>
      <c r="J75" s="46">
        <f t="shared" si="9"/>
        <v>72</v>
      </c>
      <c r="K75" s="128">
        <v>17</v>
      </c>
      <c r="L75" s="128">
        <v>11.6</v>
      </c>
      <c r="M75" s="54">
        <f t="shared" si="10"/>
        <v>14.3</v>
      </c>
      <c r="N75" s="36">
        <v>77</v>
      </c>
      <c r="O75" s="55">
        <f t="shared" si="11"/>
        <v>40.261174498988531</v>
      </c>
      <c r="P75" s="56">
        <f t="shared" si="12"/>
        <v>17.392827383563048</v>
      </c>
      <c r="Q75" s="127">
        <v>14.969362399999998</v>
      </c>
      <c r="R75" s="11">
        <f t="shared" si="13"/>
        <v>2.8182294662795995</v>
      </c>
      <c r="S75" s="35">
        <f t="shared" si="14"/>
        <v>2.9476919382708191</v>
      </c>
    </row>
    <row r="76" spans="7:19" ht="18.5" x14ac:dyDescent="0.45">
      <c r="G76" s="59">
        <v>2013</v>
      </c>
      <c r="H76" s="46">
        <v>3</v>
      </c>
      <c r="I76" s="46">
        <f t="shared" si="9"/>
        <v>14</v>
      </c>
      <c r="J76" s="46">
        <f t="shared" si="9"/>
        <v>73</v>
      </c>
      <c r="K76" s="128">
        <v>18.600000000000001</v>
      </c>
      <c r="L76" s="128">
        <v>12.3</v>
      </c>
      <c r="M76" s="54">
        <f t="shared" si="10"/>
        <v>15.450000000000001</v>
      </c>
      <c r="N76" s="36">
        <v>70</v>
      </c>
      <c r="O76" s="55">
        <f t="shared" si="11"/>
        <v>37.775046810341976</v>
      </c>
      <c r="P76" s="56">
        <f t="shared" si="12"/>
        <v>19.03862359241236</v>
      </c>
      <c r="Q76" s="127">
        <v>15.170338399999999</v>
      </c>
      <c r="R76" s="11">
        <f t="shared" si="13"/>
        <v>2.9583866543069997</v>
      </c>
      <c r="S76" s="35">
        <f t="shared" si="14"/>
        <v>3.3233347354961902</v>
      </c>
    </row>
    <row r="77" spans="7:19" ht="18.5" x14ac:dyDescent="0.45">
      <c r="G77" s="59">
        <v>2013</v>
      </c>
      <c r="H77" s="46">
        <v>3</v>
      </c>
      <c r="I77" s="46">
        <f t="shared" si="9"/>
        <v>15</v>
      </c>
      <c r="J77" s="46">
        <f t="shared" si="9"/>
        <v>74</v>
      </c>
      <c r="K77" s="128">
        <v>20.9</v>
      </c>
      <c r="L77" s="128">
        <v>13.6</v>
      </c>
      <c r="M77" s="54">
        <f t="shared" si="10"/>
        <v>17.25</v>
      </c>
      <c r="N77" s="36">
        <v>65.5</v>
      </c>
      <c r="O77" s="55">
        <f t="shared" si="11"/>
        <v>44.984253241005469</v>
      </c>
      <c r="P77" s="56">
        <f t="shared" si="12"/>
        <v>26.270803892747193</v>
      </c>
      <c r="Q77" s="127">
        <v>19.446521499999999</v>
      </c>
      <c r="R77" s="11">
        <f t="shared" si="13"/>
        <v>3.9975873933423745</v>
      </c>
      <c r="S77" s="35">
        <f t="shared" si="14"/>
        <v>4.7026170175648252</v>
      </c>
    </row>
    <row r="78" spans="7:19" ht="18.5" x14ac:dyDescent="0.45">
      <c r="G78" s="59">
        <v>2013</v>
      </c>
      <c r="H78" s="46">
        <v>3</v>
      </c>
      <c r="I78" s="46">
        <f t="shared" si="9"/>
        <v>16</v>
      </c>
      <c r="J78" s="46">
        <f t="shared" si="9"/>
        <v>75</v>
      </c>
      <c r="K78" s="128">
        <v>20.399999999999999</v>
      </c>
      <c r="L78" s="128">
        <v>13.4</v>
      </c>
      <c r="M78" s="54">
        <f t="shared" si="10"/>
        <v>16.899999999999999</v>
      </c>
      <c r="N78" s="36">
        <v>54</v>
      </c>
      <c r="O78" s="55">
        <f t="shared" si="11"/>
        <v>10.9887430191999</v>
      </c>
      <c r="P78" s="56">
        <f t="shared" si="12"/>
        <v>6.153696090751942</v>
      </c>
      <c r="Q78" s="127">
        <v>4.6517569999999999</v>
      </c>
      <c r="R78" s="11">
        <f t="shared" si="13"/>
        <v>0.94670465173350005</v>
      </c>
      <c r="S78" s="35">
        <f t="shared" si="14"/>
        <v>1.353878489637913</v>
      </c>
    </row>
    <row r="79" spans="7:19" ht="18.5" x14ac:dyDescent="0.45">
      <c r="G79" s="59">
        <v>2013</v>
      </c>
      <c r="H79" s="46">
        <v>3</v>
      </c>
      <c r="I79" s="46">
        <f t="shared" si="9"/>
        <v>17</v>
      </c>
      <c r="J79" s="46">
        <f t="shared" si="9"/>
        <v>76</v>
      </c>
      <c r="K79" s="128">
        <v>13.4</v>
      </c>
      <c r="L79" s="128">
        <v>4.3</v>
      </c>
      <c r="M79" s="54">
        <f t="shared" si="10"/>
        <v>8.85</v>
      </c>
      <c r="N79" s="36">
        <v>73</v>
      </c>
      <c r="O79" s="55">
        <f t="shared" si="11"/>
        <v>29.011321435820417</v>
      </c>
      <c r="P79" s="56">
        <f t="shared" si="12"/>
        <v>21.120242005277266</v>
      </c>
      <c r="Q79" s="127">
        <v>14.0025841</v>
      </c>
      <c r="R79" s="11">
        <f t="shared" si="13"/>
        <v>2.1886354006442246</v>
      </c>
      <c r="S79" s="35">
        <f t="shared" si="14"/>
        <v>2.6699077124309509</v>
      </c>
    </row>
    <row r="80" spans="7:19" ht="18.5" x14ac:dyDescent="0.45">
      <c r="G80" s="59">
        <v>2013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28">
        <v>7.6</v>
      </c>
      <c r="L80" s="128">
        <v>1.3</v>
      </c>
      <c r="M80" s="54">
        <f t="shared" si="10"/>
        <v>4.45</v>
      </c>
      <c r="N80" s="36">
        <v>59.5</v>
      </c>
      <c r="O80" s="55">
        <f t="shared" si="11"/>
        <v>32.61736419357333</v>
      </c>
      <c r="P80" s="56">
        <f t="shared" si="12"/>
        <v>16.439151553560958</v>
      </c>
      <c r="Q80" s="127">
        <v>13.0990295</v>
      </c>
      <c r="R80" s="11">
        <f t="shared" si="13"/>
        <v>1.7093742283893749</v>
      </c>
      <c r="S80" s="35">
        <f t="shared" si="14"/>
        <v>1.3141884096728711</v>
      </c>
    </row>
    <row r="81" spans="7:19" ht="18.5" x14ac:dyDescent="0.45">
      <c r="G81" s="59">
        <v>2013</v>
      </c>
      <c r="H81" s="46">
        <v>3</v>
      </c>
      <c r="I81" s="46">
        <f t="shared" si="15"/>
        <v>19</v>
      </c>
      <c r="J81" s="46">
        <f t="shared" si="15"/>
        <v>78</v>
      </c>
      <c r="K81" s="128">
        <v>10.6</v>
      </c>
      <c r="L81" s="128">
        <v>1.2</v>
      </c>
      <c r="M81" s="54">
        <f t="shared" si="10"/>
        <v>5.8999999999999995</v>
      </c>
      <c r="N81" s="36">
        <v>40</v>
      </c>
      <c r="O81" s="55">
        <f t="shared" si="11"/>
        <v>46.10430419484598</v>
      </c>
      <c r="P81" s="56">
        <f t="shared" si="12"/>
        <v>34.670436754524175</v>
      </c>
      <c r="Q81" s="127">
        <v>22.616499199999996</v>
      </c>
      <c r="R81" s="11">
        <f t="shared" si="13"/>
        <v>3.143704697049599</v>
      </c>
      <c r="S81" s="35">
        <f t="shared" si="14"/>
        <v>3.6765462104729849</v>
      </c>
    </row>
    <row r="82" spans="7:19" ht="18.5" x14ac:dyDescent="0.45">
      <c r="G82" s="59">
        <v>2013</v>
      </c>
      <c r="H82" s="46">
        <v>3</v>
      </c>
      <c r="I82" s="46">
        <f t="shared" si="15"/>
        <v>20</v>
      </c>
      <c r="J82" s="46">
        <f t="shared" si="15"/>
        <v>79</v>
      </c>
      <c r="K82" s="128">
        <v>13.9</v>
      </c>
      <c r="L82" s="128">
        <v>5.8</v>
      </c>
      <c r="M82" s="54">
        <f t="shared" si="10"/>
        <v>9.85</v>
      </c>
      <c r="N82" s="36">
        <v>56.5</v>
      </c>
      <c r="O82" s="55">
        <f t="shared" si="11"/>
        <v>48.209054032028263</v>
      </c>
      <c r="P82" s="56">
        <f t="shared" si="12"/>
        <v>31.239467012754321</v>
      </c>
      <c r="Q82" s="127">
        <v>21.952859699999998</v>
      </c>
      <c r="R82" s="11">
        <f t="shared" si="13"/>
        <v>3.5600348871848242</v>
      </c>
      <c r="S82" s="35">
        <f t="shared" si="14"/>
        <v>4.0954337031567531</v>
      </c>
    </row>
    <row r="83" spans="7:19" ht="18.5" x14ac:dyDescent="0.45">
      <c r="G83" s="59">
        <v>2013</v>
      </c>
      <c r="H83" s="46">
        <v>3</v>
      </c>
      <c r="I83" s="46">
        <f t="shared" si="15"/>
        <v>21</v>
      </c>
      <c r="J83" s="46">
        <f t="shared" si="15"/>
        <v>80</v>
      </c>
      <c r="K83" s="128">
        <v>15.8</v>
      </c>
      <c r="L83" s="128">
        <v>8.1999999999999993</v>
      </c>
      <c r="M83" s="54">
        <f t="shared" si="10"/>
        <v>12</v>
      </c>
      <c r="N83" s="36">
        <v>60</v>
      </c>
      <c r="O83" s="55">
        <f t="shared" si="11"/>
        <v>52.447426768595342</v>
      </c>
      <c r="P83" s="56">
        <f t="shared" si="12"/>
        <v>31.888035475305973</v>
      </c>
      <c r="Q83" s="127">
        <v>23.1340124</v>
      </c>
      <c r="R83" s="11">
        <f t="shared" si="13"/>
        <v>4.0432932852347996</v>
      </c>
      <c r="S83" s="35">
        <f t="shared" si="14"/>
        <v>4.681418221042156</v>
      </c>
    </row>
    <row r="84" spans="7:19" ht="18.5" x14ac:dyDescent="0.45">
      <c r="G84" s="59">
        <v>2013</v>
      </c>
      <c r="H84" s="46">
        <v>3</v>
      </c>
      <c r="I84" s="46">
        <f t="shared" si="15"/>
        <v>22</v>
      </c>
      <c r="J84" s="46">
        <f t="shared" si="15"/>
        <v>81</v>
      </c>
      <c r="K84" s="128">
        <v>15.4</v>
      </c>
      <c r="L84" s="128">
        <v>11.2</v>
      </c>
      <c r="M84" s="54">
        <f t="shared" si="10"/>
        <v>13.3</v>
      </c>
      <c r="N84" s="36">
        <v>67.5</v>
      </c>
      <c r="O84" s="55">
        <f t="shared" si="11"/>
        <v>47.073075238868746</v>
      </c>
      <c r="P84" s="56">
        <f t="shared" si="12"/>
        <v>15.816553280259903</v>
      </c>
      <c r="Q84" s="127">
        <v>15.435375499999997</v>
      </c>
      <c r="R84" s="11">
        <f t="shared" si="13"/>
        <v>2.8154356442632493</v>
      </c>
      <c r="S84" s="35">
        <f t="shared" si="14"/>
        <v>2.6087886634103032</v>
      </c>
    </row>
    <row r="85" spans="7:19" ht="18.5" x14ac:dyDescent="0.45">
      <c r="G85" s="59">
        <v>2013</v>
      </c>
      <c r="H85" s="46">
        <v>3</v>
      </c>
      <c r="I85" s="46">
        <f t="shared" si="15"/>
        <v>23</v>
      </c>
      <c r="J85" s="46">
        <f t="shared" si="15"/>
        <v>82</v>
      </c>
      <c r="K85" s="128">
        <v>13.8</v>
      </c>
      <c r="L85" s="128">
        <v>2.2999999999999998</v>
      </c>
      <c r="M85" s="54">
        <f t="shared" si="10"/>
        <v>8.0500000000000007</v>
      </c>
      <c r="N85" s="36">
        <v>53</v>
      </c>
      <c r="O85" s="55">
        <f t="shared" si="11"/>
        <v>20.923949675566661</v>
      </c>
      <c r="P85" s="56">
        <f t="shared" si="12"/>
        <v>19.250033701521328</v>
      </c>
      <c r="Q85" s="127">
        <v>11.353050499999998</v>
      </c>
      <c r="R85" s="11">
        <f t="shared" si="13"/>
        <v>1.7212388245676249</v>
      </c>
      <c r="S85" s="35">
        <f t="shared" si="14"/>
        <v>2.3103711107221896</v>
      </c>
    </row>
    <row r="86" spans="7:19" ht="18.5" x14ac:dyDescent="0.45">
      <c r="G86" s="59">
        <v>2013</v>
      </c>
      <c r="H86" s="46">
        <v>3</v>
      </c>
      <c r="I86" s="46">
        <f t="shared" si="15"/>
        <v>24</v>
      </c>
      <c r="J86" s="46">
        <f t="shared" si="15"/>
        <v>83</v>
      </c>
      <c r="K86" s="128">
        <v>10.1</v>
      </c>
      <c r="L86" s="128">
        <v>2.2999999999999998</v>
      </c>
      <c r="M86" s="54">
        <f t="shared" si="10"/>
        <v>6.1999999999999993</v>
      </c>
      <c r="N86" s="36">
        <v>30.5</v>
      </c>
      <c r="O86" s="55">
        <f t="shared" si="11"/>
        <v>47.07632973147976</v>
      </c>
      <c r="P86" s="56">
        <f t="shared" si="12"/>
        <v>29.37562975244337</v>
      </c>
      <c r="Q86" s="127">
        <v>21.036325399999999</v>
      </c>
      <c r="R86" s="11">
        <f t="shared" si="13"/>
        <v>2.9610731633039999</v>
      </c>
      <c r="S86" s="35">
        <f t="shared" si="14"/>
        <v>3.6473626444646596</v>
      </c>
    </row>
    <row r="87" spans="7:19" ht="18.5" x14ac:dyDescent="0.45">
      <c r="G87" s="59">
        <v>2013</v>
      </c>
      <c r="H87" s="46">
        <v>3</v>
      </c>
      <c r="I87" s="46">
        <f t="shared" si="15"/>
        <v>25</v>
      </c>
      <c r="J87" s="46">
        <f t="shared" si="15"/>
        <v>84</v>
      </c>
      <c r="K87" s="128">
        <v>14</v>
      </c>
      <c r="L87" s="128">
        <v>2.8</v>
      </c>
      <c r="M87" s="54">
        <f t="shared" si="10"/>
        <v>8.4</v>
      </c>
      <c r="N87" s="36">
        <v>28</v>
      </c>
      <c r="O87" s="55">
        <f t="shared" si="11"/>
        <v>45.18133100053204</v>
      </c>
      <c r="P87" s="56">
        <f t="shared" si="12"/>
        <v>40.482472576476702</v>
      </c>
      <c r="Q87" s="127">
        <v>24.192904699999996</v>
      </c>
      <c r="R87" s="11">
        <f t="shared" si="13"/>
        <v>3.7175543149160992</v>
      </c>
      <c r="S87" s="35">
        <f t="shared" si="14"/>
        <v>6.2264970147749521</v>
      </c>
    </row>
    <row r="88" spans="7:19" ht="18.5" x14ac:dyDescent="0.45">
      <c r="G88" s="59">
        <v>2013</v>
      </c>
      <c r="H88" s="46">
        <v>3</v>
      </c>
      <c r="I88" s="46">
        <f t="shared" si="15"/>
        <v>26</v>
      </c>
      <c r="J88" s="46">
        <f t="shared" si="15"/>
        <v>85</v>
      </c>
      <c r="K88" s="128">
        <v>14.2</v>
      </c>
      <c r="L88" s="128">
        <v>9.1</v>
      </c>
      <c r="M88" s="54">
        <f t="shared" si="10"/>
        <v>11.649999999999999</v>
      </c>
      <c r="N88" s="36">
        <v>44.5</v>
      </c>
      <c r="O88" s="55">
        <f t="shared" si="11"/>
        <v>41.515314656023058</v>
      </c>
      <c r="P88" s="56">
        <f t="shared" si="12"/>
        <v>16.938248379657406</v>
      </c>
      <c r="Q88" s="127">
        <v>15.000764899999998</v>
      </c>
      <c r="R88" s="11">
        <f t="shared" si="13"/>
        <v>2.5909958667788247</v>
      </c>
      <c r="S88" s="35">
        <f t="shared" si="14"/>
        <v>2.7812378377092037</v>
      </c>
    </row>
    <row r="89" spans="7:19" ht="18.5" x14ac:dyDescent="0.45">
      <c r="G89" s="59">
        <v>2013</v>
      </c>
      <c r="H89" s="46">
        <v>3</v>
      </c>
      <c r="I89" s="46">
        <f t="shared" si="15"/>
        <v>27</v>
      </c>
      <c r="J89" s="46">
        <f t="shared" si="15"/>
        <v>86</v>
      </c>
      <c r="K89" s="128">
        <v>14.3</v>
      </c>
      <c r="L89" s="128">
        <v>9.6</v>
      </c>
      <c r="M89" s="54">
        <f t="shared" si="10"/>
        <v>11.95</v>
      </c>
      <c r="N89" s="36">
        <v>46</v>
      </c>
      <c r="O89" s="55">
        <f t="shared" si="11"/>
        <v>55.649752331276559</v>
      </c>
      <c r="P89" s="56">
        <f t="shared" si="12"/>
        <v>20.924306876559992</v>
      </c>
      <c r="Q89" s="127">
        <v>19.303326099999996</v>
      </c>
      <c r="R89" s="11">
        <f t="shared" si="13"/>
        <v>3.3681167254008741</v>
      </c>
      <c r="S89" s="35">
        <f t="shared" si="14"/>
        <v>3.3442782862401383</v>
      </c>
    </row>
    <row r="90" spans="7:19" ht="18.5" x14ac:dyDescent="0.45">
      <c r="G90" s="59">
        <v>2013</v>
      </c>
      <c r="H90" s="46">
        <v>3</v>
      </c>
      <c r="I90" s="46">
        <f t="shared" si="15"/>
        <v>28</v>
      </c>
      <c r="J90" s="46">
        <f t="shared" si="15"/>
        <v>87</v>
      </c>
      <c r="K90" s="128">
        <v>14.3</v>
      </c>
      <c r="L90" s="128">
        <v>7.3</v>
      </c>
      <c r="M90" s="54">
        <f t="shared" si="10"/>
        <v>10.8</v>
      </c>
      <c r="N90" s="36">
        <v>61.5</v>
      </c>
      <c r="O90" s="55">
        <f t="shared" si="11"/>
        <v>48.996342299019382</v>
      </c>
      <c r="P90" s="56">
        <f t="shared" si="12"/>
        <v>27.437951687450855</v>
      </c>
      <c r="Q90" s="127">
        <v>20.741141899999999</v>
      </c>
      <c r="R90" s="11">
        <f t="shared" si="13"/>
        <v>3.4790984011640997</v>
      </c>
      <c r="S90" s="35">
        <f t="shared" si="14"/>
        <v>3.8317667538599016</v>
      </c>
    </row>
    <row r="91" spans="7:19" ht="18.5" x14ac:dyDescent="0.45">
      <c r="G91" s="59">
        <v>2013</v>
      </c>
      <c r="H91" s="46">
        <v>3</v>
      </c>
      <c r="I91" s="46">
        <f t="shared" si="15"/>
        <v>29</v>
      </c>
      <c r="J91" s="46">
        <f t="shared" si="15"/>
        <v>88</v>
      </c>
      <c r="K91" s="128">
        <v>15.2</v>
      </c>
      <c r="L91" s="128">
        <v>8.9</v>
      </c>
      <c r="M91" s="54">
        <f t="shared" si="10"/>
        <v>12.05</v>
      </c>
      <c r="N91" s="36">
        <v>54</v>
      </c>
      <c r="O91" s="55">
        <f t="shared" si="11"/>
        <v>37.224560369740843</v>
      </c>
      <c r="P91" s="56">
        <f t="shared" si="12"/>
        <v>18.761178426349382</v>
      </c>
      <c r="Q91" s="127">
        <v>14.9492648</v>
      </c>
      <c r="R91" s="11">
        <f t="shared" si="13"/>
        <v>2.6171715258521995</v>
      </c>
      <c r="S91" s="35">
        <f t="shared" si="14"/>
        <v>2.8794668026479897</v>
      </c>
    </row>
    <row r="92" spans="7:19" ht="18.5" x14ac:dyDescent="0.45">
      <c r="G92" s="59">
        <v>2013</v>
      </c>
      <c r="H92" s="46">
        <v>3</v>
      </c>
      <c r="I92" s="46">
        <f t="shared" si="15"/>
        <v>30</v>
      </c>
      <c r="J92" s="46">
        <f t="shared" si="15"/>
        <v>89</v>
      </c>
      <c r="K92" s="128">
        <v>16.8</v>
      </c>
      <c r="L92" s="128">
        <v>8.9</v>
      </c>
      <c r="M92" s="54">
        <f t="shared" si="10"/>
        <v>12.850000000000001</v>
      </c>
      <c r="N92" s="36">
        <v>43.5</v>
      </c>
      <c r="O92" s="55">
        <f t="shared" si="11"/>
        <v>34.969950388780219</v>
      </c>
      <c r="P92" s="56">
        <f t="shared" si="12"/>
        <v>22.101008645709101</v>
      </c>
      <c r="Q92" s="127">
        <v>15.726372</v>
      </c>
      <c r="R92" s="11">
        <f t="shared" si="13"/>
        <v>2.8270080150570003</v>
      </c>
      <c r="S92" s="35">
        <f t="shared" si="14"/>
        <v>3.7814380840851185</v>
      </c>
    </row>
    <row r="93" spans="7:19" ht="18.5" x14ac:dyDescent="0.45">
      <c r="G93" s="59">
        <v>2013</v>
      </c>
      <c r="H93" s="60">
        <v>3</v>
      </c>
      <c r="I93" s="60">
        <f t="shared" si="15"/>
        <v>31</v>
      </c>
      <c r="J93" s="46">
        <f t="shared" si="15"/>
        <v>90</v>
      </c>
      <c r="K93" s="128">
        <v>18.8</v>
      </c>
      <c r="L93" s="128">
        <v>10.7</v>
      </c>
      <c r="M93" s="54">
        <f t="shared" si="10"/>
        <v>14.75</v>
      </c>
      <c r="N93" s="36">
        <v>72</v>
      </c>
      <c r="O93" s="55">
        <f t="shared" si="11"/>
        <v>37.747254394859084</v>
      </c>
      <c r="P93" s="56">
        <f t="shared" si="12"/>
        <v>24.46022084786869</v>
      </c>
      <c r="Q93" s="127">
        <v>17.188891099999999</v>
      </c>
      <c r="R93" s="49">
        <f t="shared" si="13"/>
        <v>3.2814581471138244</v>
      </c>
      <c r="S93" s="48">
        <f t="shared" si="14"/>
        <v>4.0807020109875491</v>
      </c>
    </row>
    <row r="94" spans="7:19" ht="18.5" x14ac:dyDescent="0.45">
      <c r="G94" s="59">
        <v>2013</v>
      </c>
      <c r="H94" s="59">
        <v>4</v>
      </c>
      <c r="I94" s="46">
        <v>1</v>
      </c>
      <c r="J94" s="46">
        <f t="shared" si="15"/>
        <v>91</v>
      </c>
      <c r="K94" s="128">
        <v>19.5</v>
      </c>
      <c r="L94" s="128">
        <v>13.6</v>
      </c>
      <c r="M94" s="54">
        <f t="shared" si="10"/>
        <v>16.55</v>
      </c>
      <c r="N94" s="36">
        <v>73</v>
      </c>
      <c r="O94" s="55">
        <f t="shared" si="11"/>
        <v>43.226529618780894</v>
      </c>
      <c r="P94" s="56">
        <f t="shared" si="12"/>
        <v>20.402921980064583</v>
      </c>
      <c r="Q94" s="127">
        <v>16.799500099999999</v>
      </c>
      <c r="R94" s="11">
        <f t="shared" si="13"/>
        <v>3.384473488771274</v>
      </c>
      <c r="S94" s="35">
        <f t="shared" si="14"/>
        <v>3.6576841907677125</v>
      </c>
    </row>
    <row r="95" spans="7:19" ht="18.5" x14ac:dyDescent="0.45">
      <c r="G95" s="59">
        <v>2013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28">
        <v>21.5</v>
      </c>
      <c r="L95" s="128">
        <v>16.5</v>
      </c>
      <c r="M95" s="54">
        <f t="shared" si="10"/>
        <v>19</v>
      </c>
      <c r="N95" s="36">
        <v>68</v>
      </c>
      <c r="O95" s="55">
        <f t="shared" si="11"/>
        <v>41.315174249888685</v>
      </c>
      <c r="P95" s="56">
        <f t="shared" si="12"/>
        <v>16.526069699955475</v>
      </c>
      <c r="Q95" s="127">
        <v>14.781366099999998</v>
      </c>
      <c r="R95" s="11">
        <f t="shared" si="13"/>
        <v>3.1902918080951994</v>
      </c>
      <c r="S95" s="35">
        <f t="shared" si="14"/>
        <v>3.2249603097864044</v>
      </c>
    </row>
    <row r="96" spans="7:19" ht="18.5" x14ac:dyDescent="0.45">
      <c r="G96" s="59">
        <v>2013</v>
      </c>
      <c r="H96" s="59">
        <v>4</v>
      </c>
      <c r="I96" s="46">
        <f t="shared" si="16"/>
        <v>3</v>
      </c>
      <c r="J96" s="46">
        <f t="shared" si="16"/>
        <v>93</v>
      </c>
      <c r="K96" s="128">
        <v>20.399999999999999</v>
      </c>
      <c r="L96" s="128">
        <v>13.7</v>
      </c>
      <c r="M96" s="54">
        <f t="shared" si="10"/>
        <v>17.049999999999997</v>
      </c>
      <c r="N96" s="36">
        <v>46.5</v>
      </c>
      <c r="O96" s="55">
        <f t="shared" si="11"/>
        <v>56.211888928605319</v>
      </c>
      <c r="P96" s="56">
        <f t="shared" si="12"/>
        <v>30.129572465732448</v>
      </c>
      <c r="Q96" s="127">
        <v>23.280138699999998</v>
      </c>
      <c r="R96" s="11">
        <f t="shared" si="13"/>
        <v>4.7583497696211738</v>
      </c>
      <c r="S96" s="35">
        <f t="shared" si="14"/>
        <v>5.5791381522936128</v>
      </c>
    </row>
    <row r="97" spans="7:32" ht="18.5" x14ac:dyDescent="0.45">
      <c r="G97" s="59">
        <v>2013</v>
      </c>
      <c r="H97" s="59">
        <v>4</v>
      </c>
      <c r="I97" s="46">
        <f t="shared" si="16"/>
        <v>4</v>
      </c>
      <c r="J97" s="46">
        <f t="shared" si="16"/>
        <v>94</v>
      </c>
      <c r="K97" s="128">
        <v>22</v>
      </c>
      <c r="L97" s="128">
        <v>10.9</v>
      </c>
      <c r="M97" s="54">
        <f t="shared" si="10"/>
        <v>16.45</v>
      </c>
      <c r="N97" s="36">
        <v>52.5</v>
      </c>
      <c r="O97" s="55">
        <f t="shared" si="11"/>
        <v>31.385223912071833</v>
      </c>
      <c r="P97" s="56">
        <f t="shared" si="12"/>
        <v>27.870078833919788</v>
      </c>
      <c r="Q97" s="127">
        <v>16.7304146</v>
      </c>
      <c r="R97" s="11">
        <f t="shared" si="13"/>
        <v>3.3607429457932501</v>
      </c>
      <c r="S97" s="35">
        <f t="shared" si="14"/>
        <v>4.8579148493982185</v>
      </c>
    </row>
    <row r="98" spans="7:32" ht="18.5" x14ac:dyDescent="0.45">
      <c r="G98" s="59">
        <v>2013</v>
      </c>
      <c r="H98" s="59">
        <v>4</v>
      </c>
      <c r="I98" s="46">
        <f t="shared" si="16"/>
        <v>5</v>
      </c>
      <c r="J98" s="46">
        <f t="shared" si="16"/>
        <v>95</v>
      </c>
      <c r="K98" s="128">
        <v>19</v>
      </c>
      <c r="L98" s="128">
        <v>9.4</v>
      </c>
      <c r="M98" s="54">
        <f t="shared" si="10"/>
        <v>14.2</v>
      </c>
      <c r="N98" s="36">
        <v>39.5</v>
      </c>
      <c r="O98" s="55">
        <f t="shared" si="11"/>
        <v>39.303969354545131</v>
      </c>
      <c r="P98" s="56">
        <f t="shared" si="12"/>
        <v>30.185448464290662</v>
      </c>
      <c r="Q98" s="127">
        <v>19.484623199999998</v>
      </c>
      <c r="R98" s="11">
        <f t="shared" si="13"/>
        <v>3.6568740821759991</v>
      </c>
      <c r="S98" s="35">
        <f t="shared" si="14"/>
        <v>5.5954795466020073</v>
      </c>
    </row>
    <row r="99" spans="7:32" ht="18.5" x14ac:dyDescent="0.45">
      <c r="G99" s="59">
        <v>2013</v>
      </c>
      <c r="H99" s="59">
        <v>4</v>
      </c>
      <c r="I99" s="46">
        <f t="shared" si="16"/>
        <v>6</v>
      </c>
      <c r="J99" s="46">
        <f t="shared" si="16"/>
        <v>96</v>
      </c>
      <c r="K99" s="128">
        <v>21.8</v>
      </c>
      <c r="L99" s="128">
        <v>13.4</v>
      </c>
      <c r="M99" s="54">
        <f t="shared" si="10"/>
        <v>17.600000000000001</v>
      </c>
      <c r="N99" s="36">
        <v>36</v>
      </c>
      <c r="O99" s="55">
        <f t="shared" si="11"/>
        <v>53.130698068591563</v>
      </c>
      <c r="P99" s="56">
        <f t="shared" si="12"/>
        <v>35.703829102093536</v>
      </c>
      <c r="Q99" s="127">
        <v>24.6379828</v>
      </c>
      <c r="R99" s="11">
        <f t="shared" si="13"/>
        <v>5.1153626269187997</v>
      </c>
      <c r="S99" s="35">
        <f t="shared" si="14"/>
        <v>7.5902993220008224</v>
      </c>
    </row>
    <row r="100" spans="7:32" ht="18.5" x14ac:dyDescent="0.45">
      <c r="G100" s="59">
        <v>2013</v>
      </c>
      <c r="H100" s="59">
        <v>4</v>
      </c>
      <c r="I100" s="46">
        <f t="shared" si="16"/>
        <v>7</v>
      </c>
      <c r="J100" s="46">
        <f t="shared" si="16"/>
        <v>97</v>
      </c>
      <c r="K100" s="128">
        <v>26</v>
      </c>
      <c r="L100" s="128">
        <v>17.3</v>
      </c>
      <c r="M100" s="54">
        <f t="shared" si="10"/>
        <v>21.65</v>
      </c>
      <c r="N100" s="36">
        <v>49</v>
      </c>
      <c r="O100" s="55">
        <f t="shared" si="11"/>
        <v>42.934449405103905</v>
      </c>
      <c r="P100" s="56">
        <f t="shared" si="12"/>
        <v>29.882376785952317</v>
      </c>
      <c r="Q100" s="127">
        <v>20.262149099999998</v>
      </c>
      <c r="R100" s="11">
        <f t="shared" si="13"/>
        <v>4.6881395514006741</v>
      </c>
      <c r="S100" s="35">
        <f t="shared" si="14"/>
        <v>5.9385558693132898</v>
      </c>
    </row>
    <row r="101" spans="7:32" ht="18.5" x14ac:dyDescent="0.45">
      <c r="G101" s="59">
        <v>2013</v>
      </c>
      <c r="H101" s="59">
        <v>4</v>
      </c>
      <c r="I101" s="46">
        <f t="shared" si="16"/>
        <v>8</v>
      </c>
      <c r="J101" s="46">
        <f t="shared" si="16"/>
        <v>98</v>
      </c>
      <c r="K101" s="128">
        <v>24.8</v>
      </c>
      <c r="L101" s="128">
        <v>18.8</v>
      </c>
      <c r="M101" s="54">
        <f t="shared" si="10"/>
        <v>21.8</v>
      </c>
      <c r="N101" s="36">
        <v>71</v>
      </c>
      <c r="O101" s="55">
        <f t="shared" si="11"/>
        <v>60.538256666268481</v>
      </c>
      <c r="P101" s="56">
        <f t="shared" si="12"/>
        <v>29.05836319980887</v>
      </c>
      <c r="Q101" s="127">
        <v>23.726054199999997</v>
      </c>
      <c r="R101" s="11">
        <f t="shared" si="13"/>
        <v>5.5104709921667991</v>
      </c>
      <c r="S101" s="35">
        <f t="shared" si="14"/>
        <v>5.7201260463127275</v>
      </c>
    </row>
    <row r="102" spans="7:32" ht="18.5" x14ac:dyDescent="0.45">
      <c r="G102" s="59">
        <v>2013</v>
      </c>
      <c r="H102" s="59">
        <v>4</v>
      </c>
      <c r="I102" s="46">
        <f t="shared" si="16"/>
        <v>9</v>
      </c>
      <c r="J102" s="46">
        <f t="shared" si="16"/>
        <v>99</v>
      </c>
      <c r="K102" s="128">
        <v>19.899999999999999</v>
      </c>
      <c r="L102" s="128">
        <v>8.3000000000000007</v>
      </c>
      <c r="M102" s="54">
        <f t="shared" si="10"/>
        <v>14.1</v>
      </c>
      <c r="N102" s="36">
        <v>60</v>
      </c>
      <c r="O102" s="55">
        <f t="shared" si="11"/>
        <v>42.005200062949328</v>
      </c>
      <c r="P102" s="56">
        <f t="shared" si="12"/>
        <v>38.980825658416968</v>
      </c>
      <c r="Q102" s="127">
        <v>22.890329000000001</v>
      </c>
      <c r="R102" s="11">
        <f t="shared" si="13"/>
        <v>4.2826317687615001</v>
      </c>
      <c r="S102" s="35">
        <f t="shared" si="14"/>
        <v>6.1690920602385058</v>
      </c>
    </row>
    <row r="103" spans="7:32" ht="18.5" x14ac:dyDescent="0.45">
      <c r="G103" s="59">
        <v>2013</v>
      </c>
      <c r="H103" s="59">
        <v>4</v>
      </c>
      <c r="I103" s="46">
        <f t="shared" si="16"/>
        <v>10</v>
      </c>
      <c r="J103" s="46">
        <f t="shared" si="16"/>
        <v>100</v>
      </c>
      <c r="K103" s="128">
        <v>13.8</v>
      </c>
      <c r="L103" s="128">
        <v>7.5</v>
      </c>
      <c r="M103" s="54">
        <f t="shared" si="10"/>
        <v>10.65</v>
      </c>
      <c r="N103" s="36">
        <v>32.5</v>
      </c>
      <c r="O103" s="55">
        <f t="shared" si="11"/>
        <v>20.726648558997528</v>
      </c>
      <c r="P103" s="56">
        <f t="shared" si="12"/>
        <v>10.446230873734757</v>
      </c>
      <c r="Q103" s="127">
        <v>8.3237559999999995</v>
      </c>
      <c r="R103" s="11">
        <f t="shared" si="13"/>
        <v>1.3888956833429997</v>
      </c>
      <c r="S103" s="35">
        <f t="shared" si="14"/>
        <v>2.0169769117755996</v>
      </c>
      <c r="AF103" s="34"/>
    </row>
    <row r="104" spans="7:32" ht="18.5" x14ac:dyDescent="0.45">
      <c r="G104" s="59">
        <v>2013</v>
      </c>
      <c r="H104" s="59">
        <v>4</v>
      </c>
      <c r="I104" s="46">
        <f t="shared" si="16"/>
        <v>11</v>
      </c>
      <c r="J104" s="46">
        <f t="shared" si="16"/>
        <v>101</v>
      </c>
      <c r="K104" s="128">
        <v>15.4</v>
      </c>
      <c r="L104" s="128">
        <v>7.9</v>
      </c>
      <c r="M104" s="54">
        <f t="shared" si="10"/>
        <v>11.65</v>
      </c>
      <c r="N104" s="36">
        <v>39</v>
      </c>
      <c r="O104" s="55">
        <f t="shared" si="11"/>
        <v>0</v>
      </c>
      <c r="P104" s="56">
        <f t="shared" si="12"/>
        <v>0</v>
      </c>
      <c r="Q104" s="127">
        <v>0</v>
      </c>
      <c r="R104" s="11">
        <f t="shared" si="13"/>
        <v>0</v>
      </c>
      <c r="S104" s="35">
        <f t="shared" si="14"/>
        <v>0.32773563923880994</v>
      </c>
      <c r="AF104" s="34"/>
    </row>
    <row r="105" spans="7:32" ht="18.5" x14ac:dyDescent="0.45">
      <c r="G105" s="59">
        <v>2013</v>
      </c>
      <c r="H105" s="59">
        <v>4</v>
      </c>
      <c r="I105" s="46">
        <f t="shared" si="16"/>
        <v>12</v>
      </c>
      <c r="J105" s="46">
        <f t="shared" si="16"/>
        <v>102</v>
      </c>
      <c r="K105" s="128">
        <v>17.7</v>
      </c>
      <c r="L105" s="128">
        <v>11.6</v>
      </c>
      <c r="M105" s="54">
        <f t="shared" si="10"/>
        <v>14.649999999999999</v>
      </c>
      <c r="N105" s="36">
        <v>31.5</v>
      </c>
      <c r="O105" s="55">
        <f t="shared" si="11"/>
        <v>59.010116387626979</v>
      </c>
      <c r="P105" s="56">
        <f t="shared" si="12"/>
        <v>28.796936797161965</v>
      </c>
      <c r="Q105" s="127">
        <v>23.319077800000002</v>
      </c>
      <c r="R105" s="11">
        <f t="shared" si="13"/>
        <v>4.4380693975876504</v>
      </c>
      <c r="S105" s="35">
        <f t="shared" si="14"/>
        <v>5.9812876784348488</v>
      </c>
      <c r="AF105" s="34"/>
    </row>
    <row r="106" spans="7:32" ht="18.5" x14ac:dyDescent="0.45">
      <c r="G106" s="59">
        <v>2013</v>
      </c>
      <c r="H106" s="59">
        <v>4</v>
      </c>
      <c r="I106" s="46">
        <f t="shared" si="16"/>
        <v>13</v>
      </c>
      <c r="J106" s="46">
        <f t="shared" si="16"/>
        <v>103</v>
      </c>
      <c r="K106" s="128">
        <v>18.899999999999999</v>
      </c>
      <c r="L106" s="128">
        <v>10.8</v>
      </c>
      <c r="M106" s="54">
        <f t="shared" si="10"/>
        <v>14.85</v>
      </c>
      <c r="N106" s="36">
        <v>50.5</v>
      </c>
      <c r="O106" s="55">
        <f t="shared" si="11"/>
        <v>57.852519895504322</v>
      </c>
      <c r="P106" s="56">
        <f t="shared" si="12"/>
        <v>37.488432892286788</v>
      </c>
      <c r="Q106" s="127">
        <v>26.344185299999999</v>
      </c>
      <c r="R106" s="11">
        <f t="shared" si="13"/>
        <v>5.0447073175139243</v>
      </c>
      <c r="S106" s="35">
        <f t="shared" si="14"/>
        <v>6.103829675699906</v>
      </c>
      <c r="AF106" s="34"/>
    </row>
    <row r="107" spans="7:32" ht="18.5" x14ac:dyDescent="0.45">
      <c r="G107" s="59">
        <v>2013</v>
      </c>
      <c r="H107" s="59">
        <v>4</v>
      </c>
      <c r="I107" s="46">
        <f t="shared" si="16"/>
        <v>14</v>
      </c>
      <c r="J107" s="46">
        <f t="shared" si="16"/>
        <v>104</v>
      </c>
      <c r="K107" s="128">
        <v>21.1</v>
      </c>
      <c r="L107" s="128">
        <v>12.6</v>
      </c>
      <c r="M107" s="54">
        <f t="shared" si="10"/>
        <v>16.850000000000001</v>
      </c>
      <c r="N107" s="36">
        <v>75</v>
      </c>
      <c r="O107" s="55">
        <f t="shared" si="11"/>
        <v>58.645231501960858</v>
      </c>
      <c r="P107" s="56">
        <f t="shared" si="12"/>
        <v>39.87875742133339</v>
      </c>
      <c r="Q107" s="127">
        <v>27.356601899999998</v>
      </c>
      <c r="R107" s="11">
        <f t="shared" si="13"/>
        <v>5.5594701904722754</v>
      </c>
      <c r="S107" s="35">
        <f t="shared" si="14"/>
        <v>6.8830079871376766</v>
      </c>
      <c r="AF107" s="34"/>
    </row>
    <row r="108" spans="7:32" ht="18.5" x14ac:dyDescent="0.45">
      <c r="G108" s="59">
        <v>2013</v>
      </c>
      <c r="H108" s="59">
        <v>4</v>
      </c>
      <c r="I108" s="46">
        <f t="shared" si="16"/>
        <v>15</v>
      </c>
      <c r="J108" s="46">
        <f t="shared" si="16"/>
        <v>105</v>
      </c>
      <c r="K108" s="128">
        <v>20.100000000000001</v>
      </c>
      <c r="L108" s="128">
        <v>15.2</v>
      </c>
      <c r="M108" s="54">
        <f t="shared" si="10"/>
        <v>17.649999999999999</v>
      </c>
      <c r="N108" s="36">
        <v>68.5</v>
      </c>
      <c r="O108" s="55">
        <f t="shared" si="11"/>
        <v>51.16608933112618</v>
      </c>
      <c r="P108" s="56">
        <f t="shared" si="12"/>
        <v>20.057107017801471</v>
      </c>
      <c r="Q108" s="127">
        <v>18.1217547</v>
      </c>
      <c r="R108" s="11">
        <f t="shared" si="13"/>
        <v>3.7677710371344753</v>
      </c>
      <c r="S108" s="35">
        <f t="shared" si="14"/>
        <v>3.7114210121868525</v>
      </c>
      <c r="AF108" s="34"/>
    </row>
    <row r="109" spans="7:32" ht="18.5" x14ac:dyDescent="0.45">
      <c r="G109" s="59">
        <v>2013</v>
      </c>
      <c r="H109" s="59">
        <v>4</v>
      </c>
      <c r="I109" s="46">
        <f t="shared" si="16"/>
        <v>16</v>
      </c>
      <c r="J109" s="46">
        <f t="shared" si="16"/>
        <v>106</v>
      </c>
      <c r="K109" s="128">
        <v>17.8</v>
      </c>
      <c r="L109" s="128">
        <v>9.9</v>
      </c>
      <c r="M109" s="54">
        <f t="shared" si="10"/>
        <v>13.850000000000001</v>
      </c>
      <c r="N109" s="36">
        <v>64.5</v>
      </c>
      <c r="O109" s="55">
        <f t="shared" si="11"/>
        <v>23.182023288877492</v>
      </c>
      <c r="P109" s="56">
        <f t="shared" si="12"/>
        <v>14.651038718570575</v>
      </c>
      <c r="Q109" s="127">
        <v>10.425211299999999</v>
      </c>
      <c r="R109" s="11">
        <f t="shared" si="13"/>
        <v>1.9352033042879246</v>
      </c>
      <c r="S109" s="35">
        <f t="shared" si="14"/>
        <v>2.4914263340791249</v>
      </c>
      <c r="AF109" s="34"/>
    </row>
    <row r="110" spans="7:32" ht="18.5" x14ac:dyDescent="0.45">
      <c r="G110" s="59">
        <v>2013</v>
      </c>
      <c r="H110" s="59">
        <v>4</v>
      </c>
      <c r="I110" s="46">
        <f t="shared" si="16"/>
        <v>17</v>
      </c>
      <c r="J110" s="46">
        <f t="shared" si="16"/>
        <v>107</v>
      </c>
      <c r="K110" s="128">
        <v>14.8</v>
      </c>
      <c r="L110" s="128">
        <v>7.4</v>
      </c>
      <c r="M110" s="54">
        <f t="shared" si="10"/>
        <v>11.100000000000001</v>
      </c>
      <c r="N110" s="36">
        <v>58.5</v>
      </c>
      <c r="O110" s="55">
        <f t="shared" si="11"/>
        <v>48.591654084426409</v>
      </c>
      <c r="P110" s="56">
        <f t="shared" si="12"/>
        <v>28.766259217980437</v>
      </c>
      <c r="Q110" s="127">
        <v>21.149374399999999</v>
      </c>
      <c r="R110" s="11">
        <f t="shared" si="13"/>
        <v>3.5847872367383995</v>
      </c>
      <c r="S110" s="35">
        <f t="shared" si="14"/>
        <v>4.0680608417268465</v>
      </c>
      <c r="AF110" s="34"/>
    </row>
    <row r="111" spans="7:32" ht="18.5" x14ac:dyDescent="0.45">
      <c r="G111" s="59">
        <v>2013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28">
        <v>16.399999999999999</v>
      </c>
      <c r="L111" s="128">
        <v>8.1</v>
      </c>
      <c r="M111" s="54">
        <f t="shared" si="10"/>
        <v>12.25</v>
      </c>
      <c r="N111" s="36">
        <v>46</v>
      </c>
      <c r="O111" s="55">
        <f t="shared" si="11"/>
        <v>50.80292894009667</v>
      </c>
      <c r="P111" s="56">
        <f t="shared" si="12"/>
        <v>33.733144816224183</v>
      </c>
      <c r="Q111" s="127">
        <v>23.417890999999997</v>
      </c>
      <c r="R111" s="11">
        <f t="shared" si="13"/>
        <v>4.1272452179857497</v>
      </c>
      <c r="S111" s="35">
        <f t="shared" si="14"/>
        <v>5.2775051326507159</v>
      </c>
      <c r="AF111" s="34"/>
    </row>
    <row r="112" spans="7:32" ht="18.5" x14ac:dyDescent="0.45">
      <c r="G112" s="59">
        <v>2013</v>
      </c>
      <c r="H112" s="59">
        <v>4</v>
      </c>
      <c r="I112" s="46">
        <f t="shared" si="17"/>
        <v>19</v>
      </c>
      <c r="J112" s="46">
        <f t="shared" si="17"/>
        <v>109</v>
      </c>
      <c r="K112" s="128">
        <v>17.899999999999999</v>
      </c>
      <c r="L112" s="128">
        <v>8.1999999999999993</v>
      </c>
      <c r="M112" s="54">
        <f t="shared" si="10"/>
        <v>13.049999999999999</v>
      </c>
      <c r="N112" s="36">
        <v>58.5</v>
      </c>
      <c r="O112" s="55">
        <f t="shared" si="11"/>
        <v>30.352393553640166</v>
      </c>
      <c r="P112" s="56">
        <f t="shared" si="12"/>
        <v>23.553457397624765</v>
      </c>
      <c r="Q112" s="127">
        <v>15.125118799999999</v>
      </c>
      <c r="R112" s="11">
        <f t="shared" si="13"/>
        <v>2.7366671513576994</v>
      </c>
      <c r="S112" s="35">
        <f t="shared" si="14"/>
        <v>3.6984173583633151</v>
      </c>
      <c r="AF112" s="34"/>
    </row>
    <row r="113" spans="7:32" ht="18.5" x14ac:dyDescent="0.45">
      <c r="G113" s="59">
        <v>2013</v>
      </c>
      <c r="H113" s="59">
        <v>4</v>
      </c>
      <c r="I113" s="46">
        <f t="shared" si="17"/>
        <v>20</v>
      </c>
      <c r="J113" s="46">
        <f t="shared" si="17"/>
        <v>110</v>
      </c>
      <c r="K113" s="128">
        <v>13.3</v>
      </c>
      <c r="L113" s="128">
        <v>7</v>
      </c>
      <c r="M113" s="54">
        <f t="shared" si="10"/>
        <v>10.15</v>
      </c>
      <c r="N113" s="36">
        <v>58.5</v>
      </c>
      <c r="O113" s="55">
        <f t="shared" si="11"/>
        <v>46.689173831440009</v>
      </c>
      <c r="P113" s="56">
        <f t="shared" si="12"/>
        <v>23.53134361104577</v>
      </c>
      <c r="Q113" s="127">
        <v>18.750223399999999</v>
      </c>
      <c r="R113" s="11">
        <f t="shared" si="13"/>
        <v>3.0736631837359503</v>
      </c>
      <c r="S113" s="35">
        <f t="shared" si="14"/>
        <v>3.2054694899465415</v>
      </c>
      <c r="AF113" s="34"/>
    </row>
    <row r="114" spans="7:32" ht="18.5" x14ac:dyDescent="0.45">
      <c r="G114" s="59">
        <v>2013</v>
      </c>
      <c r="H114" s="59">
        <v>4</v>
      </c>
      <c r="I114" s="46">
        <f t="shared" si="17"/>
        <v>21</v>
      </c>
      <c r="J114" s="46">
        <f t="shared" si="17"/>
        <v>111</v>
      </c>
      <c r="K114" s="128">
        <v>13.9</v>
      </c>
      <c r="L114" s="128">
        <v>6.9</v>
      </c>
      <c r="M114" s="54">
        <f t="shared" si="10"/>
        <v>10.4</v>
      </c>
      <c r="N114" s="36">
        <v>47</v>
      </c>
      <c r="O114" s="55">
        <f t="shared" si="11"/>
        <v>42.675095077083597</v>
      </c>
      <c r="P114" s="56">
        <f t="shared" si="12"/>
        <v>23.898053243166817</v>
      </c>
      <c r="Q114" s="127">
        <v>18.065230199999998</v>
      </c>
      <c r="R114" s="11">
        <f t="shared" si="13"/>
        <v>2.9878626184685997</v>
      </c>
      <c r="S114" s="35">
        <f t="shared" si="14"/>
        <v>3.4400114211956114</v>
      </c>
      <c r="AF114" s="34"/>
    </row>
    <row r="115" spans="7:32" ht="18.5" x14ac:dyDescent="0.45">
      <c r="G115" s="59">
        <v>2013</v>
      </c>
      <c r="H115" s="59">
        <v>4</v>
      </c>
      <c r="I115" s="46">
        <f t="shared" si="17"/>
        <v>22</v>
      </c>
      <c r="J115" s="46">
        <f t="shared" si="17"/>
        <v>112</v>
      </c>
      <c r="K115" s="128">
        <v>13.4</v>
      </c>
      <c r="L115" s="128">
        <v>7.4</v>
      </c>
      <c r="M115" s="54">
        <f t="shared" si="10"/>
        <v>10.4</v>
      </c>
      <c r="N115" s="36">
        <v>29</v>
      </c>
      <c r="O115" s="55">
        <f t="shared" si="11"/>
        <v>36.857548706212945</v>
      </c>
      <c r="P115" s="56">
        <f t="shared" si="12"/>
        <v>17.691623378982214</v>
      </c>
      <c r="Q115" s="127">
        <v>14.44515</v>
      </c>
      <c r="R115" s="11">
        <f t="shared" si="13"/>
        <v>2.3891266939499998</v>
      </c>
      <c r="S115" s="35">
        <f t="shared" si="14"/>
        <v>3.264123618346074</v>
      </c>
      <c r="AF115" s="34"/>
    </row>
    <row r="116" spans="7:32" ht="18.5" x14ac:dyDescent="0.45">
      <c r="G116" s="59">
        <v>2013</v>
      </c>
      <c r="H116" s="59">
        <v>4</v>
      </c>
      <c r="I116" s="46">
        <f t="shared" si="17"/>
        <v>23</v>
      </c>
      <c r="J116" s="46">
        <f t="shared" si="17"/>
        <v>113</v>
      </c>
      <c r="K116" s="128">
        <v>16.600000000000001</v>
      </c>
      <c r="L116" s="128">
        <v>6.8</v>
      </c>
      <c r="M116" s="54">
        <f t="shared" si="10"/>
        <v>11.700000000000001</v>
      </c>
      <c r="N116" s="36">
        <v>40</v>
      </c>
      <c r="O116" s="55">
        <f t="shared" si="11"/>
        <v>52.72545232168612</v>
      </c>
      <c r="P116" s="56">
        <f t="shared" si="12"/>
        <v>41.336754620201923</v>
      </c>
      <c r="Q116" s="127">
        <v>26.409083799999998</v>
      </c>
      <c r="R116" s="11">
        <f t="shared" si="13"/>
        <v>4.5692336563664986</v>
      </c>
      <c r="S116" s="35">
        <f t="shared" si="14"/>
        <v>6.7419513753867246</v>
      </c>
      <c r="AF116" s="34"/>
    </row>
    <row r="117" spans="7:32" ht="18.5" x14ac:dyDescent="0.45">
      <c r="G117" s="59">
        <v>2013</v>
      </c>
      <c r="H117" s="59">
        <v>4</v>
      </c>
      <c r="I117" s="46">
        <f t="shared" si="17"/>
        <v>24</v>
      </c>
      <c r="J117" s="46">
        <f t="shared" si="17"/>
        <v>114</v>
      </c>
      <c r="K117" s="128">
        <v>15.8</v>
      </c>
      <c r="L117" s="128">
        <v>8.3000000000000007</v>
      </c>
      <c r="M117" s="54">
        <f t="shared" si="10"/>
        <v>12.05</v>
      </c>
      <c r="N117" s="36">
        <v>49</v>
      </c>
      <c r="O117" s="55">
        <f t="shared" si="11"/>
        <v>68.708653421938052</v>
      </c>
      <c r="P117" s="56">
        <f t="shared" si="12"/>
        <v>41.225192053162829</v>
      </c>
      <c r="Q117" s="127">
        <v>30.106623499999998</v>
      </c>
      <c r="R117" s="11">
        <f t="shared" si="13"/>
        <v>5.2707741028008739</v>
      </c>
      <c r="S117" s="35">
        <f t="shared" si="14"/>
        <v>6.067112170021586</v>
      </c>
      <c r="AF117" s="34"/>
    </row>
    <row r="118" spans="7:32" ht="18.5" x14ac:dyDescent="0.45">
      <c r="G118" s="59">
        <v>2013</v>
      </c>
      <c r="H118" s="59">
        <v>4</v>
      </c>
      <c r="I118" s="46">
        <f t="shared" si="17"/>
        <v>25</v>
      </c>
      <c r="J118" s="46">
        <f t="shared" si="17"/>
        <v>115</v>
      </c>
      <c r="K118" s="128">
        <v>17.899999999999999</v>
      </c>
      <c r="L118" s="128">
        <v>6.8</v>
      </c>
      <c r="M118" s="54">
        <f t="shared" si="10"/>
        <v>12.35</v>
      </c>
      <c r="N118" s="36">
        <v>39</v>
      </c>
      <c r="O118" s="55">
        <f t="shared" si="11"/>
        <v>55.973117433857119</v>
      </c>
      <c r="P118" s="56">
        <f t="shared" si="12"/>
        <v>49.704128281265113</v>
      </c>
      <c r="Q118" s="127">
        <v>29.837399399999999</v>
      </c>
      <c r="R118" s="11">
        <f t="shared" si="13"/>
        <v>5.2761398765521497</v>
      </c>
      <c r="S118" s="35">
        <f t="shared" si="14"/>
        <v>8.3895531105305299</v>
      </c>
      <c r="AF118" s="34"/>
    </row>
    <row r="119" spans="7:32" ht="18.5" x14ac:dyDescent="0.45">
      <c r="G119" s="59">
        <v>2013</v>
      </c>
      <c r="H119" s="59">
        <v>4</v>
      </c>
      <c r="I119" s="46">
        <f t="shared" si="17"/>
        <v>26</v>
      </c>
      <c r="J119" s="46">
        <f t="shared" si="17"/>
        <v>116</v>
      </c>
      <c r="K119" s="128">
        <v>21.8</v>
      </c>
      <c r="L119" s="128">
        <v>12</v>
      </c>
      <c r="M119" s="54">
        <f t="shared" si="10"/>
        <v>16.899999999999999</v>
      </c>
      <c r="N119" s="36">
        <v>22.5</v>
      </c>
      <c r="O119" s="55">
        <f t="shared" si="11"/>
        <v>57.690876851457745</v>
      </c>
      <c r="P119" s="56">
        <f t="shared" si="12"/>
        <v>45.229647451542874</v>
      </c>
      <c r="Q119" s="127">
        <v>28.896161799999998</v>
      </c>
      <c r="R119" s="11">
        <f t="shared" si="13"/>
        <v>5.8808168168078998</v>
      </c>
      <c r="S119" s="35">
        <f t="shared" si="14"/>
        <v>10.824448821033018</v>
      </c>
      <c r="AF119" s="34"/>
    </row>
    <row r="120" spans="7:32" ht="18.5" x14ac:dyDescent="0.45">
      <c r="G120" s="59">
        <v>2013</v>
      </c>
      <c r="H120" s="59">
        <v>4</v>
      </c>
      <c r="I120" s="46">
        <f t="shared" si="17"/>
        <v>27</v>
      </c>
      <c r="J120" s="46">
        <f t="shared" si="17"/>
        <v>117</v>
      </c>
      <c r="K120" s="128">
        <v>23.4</v>
      </c>
      <c r="L120" s="128">
        <v>15.5</v>
      </c>
      <c r="M120" s="54">
        <f t="shared" si="10"/>
        <v>19.45</v>
      </c>
      <c r="N120" s="36">
        <v>16.5</v>
      </c>
      <c r="O120" s="55">
        <f t="shared" si="11"/>
        <v>63.402121447687854</v>
      </c>
      <c r="P120" s="56">
        <f t="shared" si="12"/>
        <v>40.07014075493872</v>
      </c>
      <c r="Q120" s="127">
        <v>28.5126326</v>
      </c>
      <c r="R120" s="11">
        <f t="shared" si="13"/>
        <v>6.22919048491275</v>
      </c>
      <c r="S120" s="35">
        <f t="shared" si="14"/>
        <v>10.910293534553995</v>
      </c>
      <c r="AF120" s="34"/>
    </row>
    <row r="121" spans="7:32" ht="18.5" x14ac:dyDescent="0.45">
      <c r="G121" s="59">
        <v>2013</v>
      </c>
      <c r="H121" s="59">
        <v>4</v>
      </c>
      <c r="I121" s="46">
        <f t="shared" si="17"/>
        <v>28</v>
      </c>
      <c r="J121" s="46">
        <f t="shared" si="17"/>
        <v>118</v>
      </c>
      <c r="K121" s="128">
        <v>26.2</v>
      </c>
      <c r="L121" s="128">
        <v>17.2</v>
      </c>
      <c r="M121" s="54">
        <f t="shared" si="10"/>
        <v>21.7</v>
      </c>
      <c r="N121" s="36">
        <v>27</v>
      </c>
      <c r="O121" s="55">
        <f t="shared" si="11"/>
        <v>59.508609791666665</v>
      </c>
      <c r="P121" s="56">
        <f t="shared" si="12"/>
        <v>42.846199049999996</v>
      </c>
      <c r="Q121" s="127">
        <v>28.564132699999998</v>
      </c>
      <c r="R121" s="11">
        <f t="shared" si="13"/>
        <v>6.61738121227725</v>
      </c>
      <c r="S121" s="35">
        <f t="shared" si="14"/>
        <v>10.943005225328744</v>
      </c>
      <c r="AF121" s="34"/>
    </row>
    <row r="122" spans="7:32" ht="18.5" x14ac:dyDescent="0.45">
      <c r="G122" s="59">
        <v>2013</v>
      </c>
      <c r="H122" s="59">
        <v>4</v>
      </c>
      <c r="I122" s="46">
        <f t="shared" si="17"/>
        <v>29</v>
      </c>
      <c r="J122" s="46">
        <f t="shared" si="17"/>
        <v>119</v>
      </c>
      <c r="K122" s="128">
        <v>27.5</v>
      </c>
      <c r="L122" s="128">
        <v>19.100000000000001</v>
      </c>
      <c r="M122" s="54">
        <f t="shared" si="10"/>
        <v>23.3</v>
      </c>
      <c r="N122" s="36">
        <v>23.5</v>
      </c>
      <c r="O122" s="55">
        <f t="shared" si="11"/>
        <v>62.075804209668597</v>
      </c>
      <c r="P122" s="56">
        <f t="shared" si="12"/>
        <v>41.714940428897293</v>
      </c>
      <c r="Q122" s="127">
        <v>28.786043699999997</v>
      </c>
      <c r="R122" s="11">
        <f t="shared" si="13"/>
        <v>6.9389190129505494</v>
      </c>
      <c r="S122" s="35">
        <f t="shared" si="14"/>
        <v>11.388622780783207</v>
      </c>
      <c r="AF122" s="34"/>
    </row>
    <row r="123" spans="7:32" ht="18.5" x14ac:dyDescent="0.45">
      <c r="G123" s="59">
        <v>2013</v>
      </c>
      <c r="H123" s="60">
        <v>4</v>
      </c>
      <c r="I123" s="60">
        <f t="shared" si="17"/>
        <v>30</v>
      </c>
      <c r="J123" s="46">
        <f t="shared" si="17"/>
        <v>120</v>
      </c>
      <c r="K123" s="128">
        <v>29</v>
      </c>
      <c r="L123" s="128">
        <v>20.7</v>
      </c>
      <c r="M123" s="54">
        <f t="shared" si="10"/>
        <v>24.85</v>
      </c>
      <c r="N123" s="36">
        <v>25.5</v>
      </c>
      <c r="O123" s="55">
        <f t="shared" si="11"/>
        <v>59.793584950271473</v>
      </c>
      <c r="P123" s="56">
        <f t="shared" si="12"/>
        <v>39.702940406980261</v>
      </c>
      <c r="Q123" s="127">
        <v>27.562183599999997</v>
      </c>
      <c r="R123" s="49">
        <f t="shared" si="13"/>
        <v>6.8944666206170995</v>
      </c>
      <c r="S123" s="48">
        <f t="shared" si="14"/>
        <v>10.906777595332066</v>
      </c>
      <c r="AF123" s="34"/>
    </row>
    <row r="124" spans="7:32" ht="18.5" x14ac:dyDescent="0.45">
      <c r="G124" s="59">
        <v>2013</v>
      </c>
      <c r="H124" s="59">
        <v>5</v>
      </c>
      <c r="I124" s="46">
        <v>1</v>
      </c>
      <c r="J124" s="46">
        <f t="shared" si="17"/>
        <v>121</v>
      </c>
      <c r="K124" s="128">
        <v>29.7</v>
      </c>
      <c r="L124" s="128">
        <v>21.4</v>
      </c>
      <c r="M124" s="54">
        <f t="shared" si="10"/>
        <v>25.549999999999997</v>
      </c>
      <c r="N124" s="36">
        <v>25.5</v>
      </c>
      <c r="O124" s="55">
        <f t="shared" si="11"/>
        <v>46.360284108235184</v>
      </c>
      <c r="P124" s="56">
        <f t="shared" si="12"/>
        <v>30.783228647868164</v>
      </c>
      <c r="Q124" s="127">
        <v>21.370029299999999</v>
      </c>
      <c r="R124" s="11">
        <f t="shared" si="13"/>
        <v>5.4332818669590726</v>
      </c>
      <c r="S124" s="35">
        <f t="shared" si="14"/>
        <v>8.6683785482698816</v>
      </c>
      <c r="AF124" s="34"/>
    </row>
    <row r="125" spans="7:32" ht="18.5" x14ac:dyDescent="0.45">
      <c r="G125" s="59">
        <v>2013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28">
        <v>26.9</v>
      </c>
      <c r="L125" s="128">
        <v>20.3</v>
      </c>
      <c r="M125" s="54">
        <f t="shared" si="10"/>
        <v>23.6</v>
      </c>
      <c r="N125" s="36">
        <v>58.5</v>
      </c>
      <c r="O125" s="55">
        <f t="shared" si="11"/>
        <v>68.345140473216105</v>
      </c>
      <c r="P125" s="56">
        <f t="shared" si="12"/>
        <v>36.086234169858088</v>
      </c>
      <c r="Q125" s="127">
        <v>28.0930952</v>
      </c>
      <c r="R125" s="11">
        <f t="shared" si="13"/>
        <v>6.8213125386072004</v>
      </c>
      <c r="S125" s="35">
        <f t="shared" si="14"/>
        <v>7.2356821032819125</v>
      </c>
      <c r="AF125" s="34"/>
    </row>
    <row r="126" spans="7:32" ht="18.5" x14ac:dyDescent="0.45">
      <c r="G126" s="59">
        <v>2013</v>
      </c>
      <c r="H126" s="59">
        <v>5</v>
      </c>
      <c r="I126" s="46">
        <f t="shared" si="18"/>
        <v>3</v>
      </c>
      <c r="J126" s="46">
        <f t="shared" si="17"/>
        <v>123</v>
      </c>
      <c r="K126" s="128">
        <v>27.4</v>
      </c>
      <c r="L126" s="128">
        <v>20.399999999999999</v>
      </c>
      <c r="M126" s="54">
        <f t="shared" si="10"/>
        <v>23.9</v>
      </c>
      <c r="N126" s="36">
        <v>72</v>
      </c>
      <c r="O126" s="55">
        <f t="shared" si="11"/>
        <v>61.641804000231865</v>
      </c>
      <c r="P126" s="56">
        <f t="shared" si="12"/>
        <v>34.519410240129851</v>
      </c>
      <c r="Q126" s="127">
        <v>26.094221399999999</v>
      </c>
      <c r="R126" s="11">
        <f t="shared" si="13"/>
        <v>6.3818767749086991</v>
      </c>
      <c r="S126" s="35">
        <f t="shared" si="14"/>
        <v>6.9727280326252448</v>
      </c>
      <c r="AF126" s="34"/>
    </row>
    <row r="127" spans="7:32" ht="18.5" x14ac:dyDescent="0.45">
      <c r="G127" s="59">
        <v>2013</v>
      </c>
      <c r="H127" s="59">
        <v>5</v>
      </c>
      <c r="I127" s="46">
        <f t="shared" si="18"/>
        <v>4</v>
      </c>
      <c r="J127" s="46">
        <f t="shared" si="18"/>
        <v>124</v>
      </c>
      <c r="K127" s="128">
        <v>26.5</v>
      </c>
      <c r="L127" s="128">
        <v>17.2</v>
      </c>
      <c r="M127" s="54">
        <f t="shared" si="10"/>
        <v>21.85</v>
      </c>
      <c r="N127" s="36">
        <v>59</v>
      </c>
      <c r="O127" s="55">
        <f t="shared" si="11"/>
        <v>44.744279402177646</v>
      </c>
      <c r="P127" s="56">
        <f t="shared" si="12"/>
        <v>33.289743875220175</v>
      </c>
      <c r="Q127" s="127">
        <v>21.832274099999996</v>
      </c>
      <c r="R127" s="11">
        <f t="shared" si="13"/>
        <v>5.0770353032012245</v>
      </c>
      <c r="S127" s="35">
        <f t="shared" si="14"/>
        <v>6.5032481720163862</v>
      </c>
      <c r="AF127" s="34"/>
    </row>
    <row r="128" spans="7:32" ht="18.5" x14ac:dyDescent="0.45">
      <c r="G128" s="59">
        <v>2013</v>
      </c>
      <c r="H128" s="59">
        <v>5</v>
      </c>
      <c r="I128" s="46">
        <f t="shared" si="18"/>
        <v>5</v>
      </c>
      <c r="J128" s="46">
        <f t="shared" si="18"/>
        <v>125</v>
      </c>
      <c r="K128" s="128">
        <v>27.6</v>
      </c>
      <c r="L128" s="128">
        <v>19</v>
      </c>
      <c r="M128" s="54">
        <f t="shared" si="10"/>
        <v>23.3</v>
      </c>
      <c r="N128" s="36">
        <v>62</v>
      </c>
      <c r="O128" s="55">
        <f t="shared" si="11"/>
        <v>58.821727472938065</v>
      </c>
      <c r="P128" s="56">
        <f t="shared" si="12"/>
        <v>40.469348501381397</v>
      </c>
      <c r="Q128" s="127">
        <v>27.599866599999995</v>
      </c>
      <c r="R128" s="11">
        <f t="shared" si="13"/>
        <v>6.6529892437298992</v>
      </c>
      <c r="S128" s="35">
        <f t="shared" si="14"/>
        <v>8.0262708675059482</v>
      </c>
      <c r="AF128" s="34"/>
    </row>
    <row r="129" spans="7:32" ht="18.5" x14ac:dyDescent="0.45">
      <c r="G129" s="59">
        <v>2013</v>
      </c>
      <c r="H129" s="59">
        <v>5</v>
      </c>
      <c r="I129" s="46">
        <f t="shared" si="18"/>
        <v>6</v>
      </c>
      <c r="J129" s="46">
        <f t="shared" si="18"/>
        <v>126</v>
      </c>
      <c r="K129" s="128">
        <v>26.3</v>
      </c>
      <c r="L129" s="128">
        <v>13.1</v>
      </c>
      <c r="M129" s="54">
        <f t="shared" si="10"/>
        <v>19.7</v>
      </c>
      <c r="N129" s="36">
        <v>65</v>
      </c>
      <c r="O129" s="55">
        <f t="shared" si="11"/>
        <v>30.74045190793181</v>
      </c>
      <c r="P129" s="56">
        <f t="shared" si="12"/>
        <v>32.461917214775994</v>
      </c>
      <c r="Q129" s="127">
        <v>17.869697299999999</v>
      </c>
      <c r="R129" s="11">
        <f t="shared" si="13"/>
        <v>3.9302165499187502</v>
      </c>
      <c r="S129" s="35">
        <f t="shared" si="14"/>
        <v>6.0809382833036603</v>
      </c>
      <c r="AF129" s="34"/>
    </row>
    <row r="130" spans="7:32" ht="18.5" x14ac:dyDescent="0.45">
      <c r="G130" s="59">
        <v>2013</v>
      </c>
      <c r="H130" s="59">
        <v>5</v>
      </c>
      <c r="I130" s="46">
        <f t="shared" si="18"/>
        <v>7</v>
      </c>
      <c r="J130" s="46">
        <f t="shared" si="18"/>
        <v>127</v>
      </c>
      <c r="K130" s="128">
        <v>25.1</v>
      </c>
      <c r="L130" s="128">
        <v>15.7</v>
      </c>
      <c r="M130" s="54">
        <f t="shared" si="10"/>
        <v>20.399999999999999</v>
      </c>
      <c r="N130" s="36">
        <v>58.5</v>
      </c>
      <c r="O130" s="55">
        <f t="shared" si="11"/>
        <v>30.392514509961416</v>
      </c>
      <c r="P130" s="56">
        <f t="shared" si="12"/>
        <v>22.85517091149099</v>
      </c>
      <c r="Q130" s="127">
        <v>14.909069599999999</v>
      </c>
      <c r="R130" s="11">
        <f t="shared" si="13"/>
        <v>3.3402726803927996</v>
      </c>
      <c r="S130" s="35">
        <f t="shared" si="14"/>
        <v>4.4563068035104241</v>
      </c>
      <c r="AF130" s="34"/>
    </row>
    <row r="131" spans="7:32" ht="18.5" x14ac:dyDescent="0.45">
      <c r="G131" s="59">
        <v>2013</v>
      </c>
      <c r="H131" s="59">
        <v>5</v>
      </c>
      <c r="I131" s="46">
        <f t="shared" si="18"/>
        <v>8</v>
      </c>
      <c r="J131" s="46">
        <f t="shared" si="18"/>
        <v>128</v>
      </c>
      <c r="K131" s="128">
        <v>25.4</v>
      </c>
      <c r="L131" s="128">
        <v>15.5</v>
      </c>
      <c r="M131" s="54">
        <f t="shared" si="10"/>
        <v>20.45</v>
      </c>
      <c r="N131" s="36">
        <v>57.5</v>
      </c>
      <c r="O131" s="55">
        <f t="shared" si="11"/>
        <v>46.086020267338299</v>
      </c>
      <c r="P131" s="56">
        <f t="shared" si="12"/>
        <v>36.500128051731927</v>
      </c>
      <c r="Q131" s="127">
        <v>23.201004399999999</v>
      </c>
      <c r="R131" s="11">
        <f t="shared" si="13"/>
        <v>5.2048263233295007</v>
      </c>
      <c r="S131" s="35">
        <f t="shared" si="14"/>
        <v>6.9010470178830596</v>
      </c>
      <c r="AF131" s="34"/>
    </row>
    <row r="132" spans="7:32" ht="18.5" x14ac:dyDescent="0.45">
      <c r="G132" s="59">
        <v>2013</v>
      </c>
      <c r="H132" s="59">
        <v>5</v>
      </c>
      <c r="I132" s="46">
        <f t="shared" si="18"/>
        <v>9</v>
      </c>
      <c r="J132" s="46">
        <f t="shared" si="18"/>
        <v>129</v>
      </c>
      <c r="K132" s="128">
        <v>24</v>
      </c>
      <c r="L132" s="128">
        <v>16</v>
      </c>
      <c r="M132" s="54">
        <f t="shared" si="10"/>
        <v>20</v>
      </c>
      <c r="N132" s="36">
        <v>41</v>
      </c>
      <c r="O132" s="55">
        <f t="shared" si="11"/>
        <v>50.682731489100583</v>
      </c>
      <c r="P132" s="56">
        <f t="shared" si="12"/>
        <v>32.436948153024375</v>
      </c>
      <c r="Q132" s="127">
        <v>22.936385999999995</v>
      </c>
      <c r="R132" s="11">
        <f t="shared" si="13"/>
        <v>5.084927967041998</v>
      </c>
      <c r="S132" s="35">
        <f t="shared" si="14"/>
        <v>6.9025711042250366</v>
      </c>
      <c r="AF132" s="34"/>
    </row>
    <row r="133" spans="7:32" ht="18.5" x14ac:dyDescent="0.45">
      <c r="G133" s="59">
        <v>2013</v>
      </c>
      <c r="H133" s="59">
        <v>5</v>
      </c>
      <c r="I133" s="46">
        <f t="shared" si="18"/>
        <v>10</v>
      </c>
      <c r="J133" s="46">
        <f t="shared" si="18"/>
        <v>130</v>
      </c>
      <c r="K133" s="128">
        <v>24.9</v>
      </c>
      <c r="L133" s="128">
        <v>14.2</v>
      </c>
      <c r="M133" s="54">
        <f t="shared" ref="M133:M196" si="19">(K133+L133)/2</f>
        <v>19.549999999999997</v>
      </c>
      <c r="N133" s="36">
        <v>24</v>
      </c>
      <c r="O133" s="55">
        <f t="shared" ref="O133:O196" si="20">((Q133)/(0.16*(K133-(L133))^0.5))</f>
        <v>49.855326551181932</v>
      </c>
      <c r="P133" s="56">
        <f t="shared" ref="P133:P196" si="21">0.16*((K133-L133)^1/2)*O133</f>
        <v>42.676159527811734</v>
      </c>
      <c r="Q133" s="127">
        <v>26.092965299999999</v>
      </c>
      <c r="R133" s="11">
        <f t="shared" ref="R133:R196" si="22">0.0023*0.408*O133*(K133-L133)^0.5*(M133+17.8)</f>
        <v>5.7158662694460736</v>
      </c>
      <c r="S133" s="35">
        <f t="shared" ref="S133:S196" si="23">0.31*(IF(N133&gt;50,1,(1+(50-N133)/70)))*(P133+2.09)*((M133/(M133+15)))</f>
        <v>10.769199810856767</v>
      </c>
      <c r="AF133" s="34"/>
    </row>
    <row r="134" spans="7:32" ht="18.5" x14ac:dyDescent="0.45">
      <c r="G134" s="59">
        <v>2013</v>
      </c>
      <c r="H134" s="59">
        <v>5</v>
      </c>
      <c r="I134" s="46">
        <f t="shared" si="18"/>
        <v>11</v>
      </c>
      <c r="J134" s="46">
        <f t="shared" si="18"/>
        <v>131</v>
      </c>
      <c r="K134" s="128">
        <v>21.8</v>
      </c>
      <c r="L134" s="128">
        <v>11.3</v>
      </c>
      <c r="M134" s="54">
        <f t="shared" si="19"/>
        <v>16.55</v>
      </c>
      <c r="N134" s="36">
        <v>34</v>
      </c>
      <c r="O134" s="55">
        <f t="shared" si="20"/>
        <v>22.952377771655538</v>
      </c>
      <c r="P134" s="56">
        <f t="shared" si="21"/>
        <v>19.27999732819065</v>
      </c>
      <c r="Q134" s="127">
        <v>11.899872699999998</v>
      </c>
      <c r="R134" s="11">
        <f t="shared" si="22"/>
        <v>2.3973810787919243</v>
      </c>
      <c r="S134" s="35">
        <f t="shared" si="23"/>
        <v>4.269383894560228</v>
      </c>
      <c r="AF134" s="34"/>
    </row>
    <row r="135" spans="7:32" ht="18.5" x14ac:dyDescent="0.45">
      <c r="G135" s="59">
        <v>2013</v>
      </c>
      <c r="H135" s="59">
        <v>5</v>
      </c>
      <c r="I135" s="46">
        <f t="shared" si="18"/>
        <v>12</v>
      </c>
      <c r="J135" s="46">
        <f t="shared" si="18"/>
        <v>132</v>
      </c>
      <c r="K135" s="128">
        <v>18.100000000000001</v>
      </c>
      <c r="L135" s="128">
        <v>11.2</v>
      </c>
      <c r="M135" s="54">
        <f t="shared" si="19"/>
        <v>14.65</v>
      </c>
      <c r="N135" s="36">
        <v>34</v>
      </c>
      <c r="O135" s="55">
        <f t="shared" si="20"/>
        <v>52.428453413111079</v>
      </c>
      <c r="P135" s="56">
        <f t="shared" si="21"/>
        <v>28.940506284037323</v>
      </c>
      <c r="Q135" s="127">
        <v>22.034924899999996</v>
      </c>
      <c r="R135" s="11">
        <f t="shared" si="22"/>
        <v>4.1936703807743241</v>
      </c>
      <c r="S135" s="35">
        <f t="shared" si="23"/>
        <v>5.8393417532402676</v>
      </c>
      <c r="AF135" s="34"/>
    </row>
    <row r="136" spans="7:32" ht="18.5" x14ac:dyDescent="0.45">
      <c r="G136" s="59">
        <v>2013</v>
      </c>
      <c r="H136" s="59">
        <v>5</v>
      </c>
      <c r="I136" s="46">
        <f t="shared" si="18"/>
        <v>13</v>
      </c>
      <c r="J136" s="46">
        <f t="shared" si="18"/>
        <v>133</v>
      </c>
      <c r="K136" s="128">
        <v>19.600000000000001</v>
      </c>
      <c r="L136" s="128">
        <v>8.6999999999999993</v>
      </c>
      <c r="M136" s="54">
        <f t="shared" si="19"/>
        <v>14.15</v>
      </c>
      <c r="N136" s="36">
        <v>31</v>
      </c>
      <c r="O136" s="55">
        <f t="shared" si="20"/>
        <v>27.661944910461109</v>
      </c>
      <c r="P136" s="56">
        <f t="shared" si="21"/>
        <v>24.121215961922093</v>
      </c>
      <c r="Q136" s="127">
        <v>14.6122113</v>
      </c>
      <c r="R136" s="11">
        <f t="shared" si="22"/>
        <v>2.7381347858202751</v>
      </c>
      <c r="S136" s="35">
        <f t="shared" si="23"/>
        <v>5.0148588065231285</v>
      </c>
      <c r="AF136" s="34"/>
    </row>
    <row r="137" spans="7:32" ht="18.5" x14ac:dyDescent="0.45">
      <c r="G137" s="59">
        <v>2013</v>
      </c>
      <c r="H137" s="59">
        <v>5</v>
      </c>
      <c r="I137" s="46">
        <f t="shared" si="18"/>
        <v>14</v>
      </c>
      <c r="J137" s="46">
        <f t="shared" si="18"/>
        <v>134</v>
      </c>
      <c r="K137" s="128">
        <v>19.399999999999999</v>
      </c>
      <c r="L137" s="128">
        <v>9.5</v>
      </c>
      <c r="M137" s="54">
        <f t="shared" si="19"/>
        <v>14.45</v>
      </c>
      <c r="N137" s="36">
        <v>28.5</v>
      </c>
      <c r="O137" s="55">
        <f t="shared" si="20"/>
        <v>35.095969884522155</v>
      </c>
      <c r="P137" s="56">
        <f t="shared" si="21"/>
        <v>27.796008148541546</v>
      </c>
      <c r="Q137" s="127">
        <v>17.668302600000001</v>
      </c>
      <c r="R137" s="11">
        <f t="shared" si="22"/>
        <v>3.3418931806552505</v>
      </c>
      <c r="S137" s="35">
        <f t="shared" si="23"/>
        <v>5.9420350110974303</v>
      </c>
      <c r="AF137" s="34"/>
    </row>
    <row r="138" spans="7:32" ht="18.5" x14ac:dyDescent="0.45">
      <c r="G138" s="59">
        <v>2013</v>
      </c>
      <c r="H138" s="59">
        <v>5</v>
      </c>
      <c r="I138" s="46">
        <f t="shared" si="18"/>
        <v>15</v>
      </c>
      <c r="J138" s="46">
        <f t="shared" si="18"/>
        <v>135</v>
      </c>
      <c r="K138" s="128">
        <v>19.8</v>
      </c>
      <c r="L138" s="128">
        <v>8.6</v>
      </c>
      <c r="M138" s="54">
        <f t="shared" si="19"/>
        <v>14.2</v>
      </c>
      <c r="N138" s="36">
        <v>32.5</v>
      </c>
      <c r="O138" s="55">
        <f t="shared" si="20"/>
        <v>43.884090936672258</v>
      </c>
      <c r="P138" s="56">
        <f t="shared" si="21"/>
        <v>39.32014547925835</v>
      </c>
      <c r="Q138" s="127">
        <v>23.4982814</v>
      </c>
      <c r="R138" s="11">
        <f t="shared" si="22"/>
        <v>4.4101574531519994</v>
      </c>
      <c r="S138" s="35">
        <f t="shared" si="23"/>
        <v>7.803401558206132</v>
      </c>
      <c r="AF138" s="34"/>
    </row>
    <row r="139" spans="7:32" ht="18.5" x14ac:dyDescent="0.45">
      <c r="G139" s="59">
        <v>2013</v>
      </c>
      <c r="H139" s="59">
        <v>5</v>
      </c>
      <c r="I139" s="46">
        <f t="shared" si="18"/>
        <v>16</v>
      </c>
      <c r="J139" s="46">
        <f t="shared" si="18"/>
        <v>136</v>
      </c>
      <c r="K139" s="128">
        <v>19.5</v>
      </c>
      <c r="L139" s="128">
        <v>13.2</v>
      </c>
      <c r="M139" s="54">
        <f t="shared" si="19"/>
        <v>16.350000000000001</v>
      </c>
      <c r="N139" s="36">
        <v>27</v>
      </c>
      <c r="O139" s="55">
        <f t="shared" si="20"/>
        <v>44.00972278533218</v>
      </c>
      <c r="P139" s="56">
        <f t="shared" si="21"/>
        <v>22.180900283807425</v>
      </c>
      <c r="Q139" s="127">
        <v>17.674164399999999</v>
      </c>
      <c r="R139" s="11">
        <f t="shared" si="22"/>
        <v>3.5399539691349005</v>
      </c>
      <c r="S139" s="35">
        <f t="shared" si="23"/>
        <v>5.2132997959573695</v>
      </c>
      <c r="AF139" s="34"/>
    </row>
    <row r="140" spans="7:32" ht="18.5" x14ac:dyDescent="0.45">
      <c r="G140" s="59">
        <v>2013</v>
      </c>
      <c r="H140" s="59">
        <v>5</v>
      </c>
      <c r="I140" s="46">
        <f t="shared" si="18"/>
        <v>17</v>
      </c>
      <c r="J140" s="46">
        <f t="shared" si="18"/>
        <v>137</v>
      </c>
      <c r="K140" s="128">
        <v>22.6</v>
      </c>
      <c r="L140" s="128">
        <v>13.4</v>
      </c>
      <c r="M140" s="54">
        <f t="shared" si="19"/>
        <v>18</v>
      </c>
      <c r="N140" s="36">
        <v>24.5</v>
      </c>
      <c r="O140" s="55">
        <f t="shared" si="20"/>
        <v>56.569325602796191</v>
      </c>
      <c r="P140" s="56">
        <f t="shared" si="21"/>
        <v>41.635023643658002</v>
      </c>
      <c r="Q140" s="127">
        <v>27.453321599999995</v>
      </c>
      <c r="R140" s="11">
        <f t="shared" si="22"/>
        <v>5.7642915763871985</v>
      </c>
      <c r="S140" s="35">
        <f t="shared" si="23"/>
        <v>10.086851882886975</v>
      </c>
      <c r="AF140" s="34"/>
    </row>
    <row r="141" spans="7:32" ht="18.5" x14ac:dyDescent="0.45">
      <c r="G141" s="59">
        <v>2013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28">
        <v>25.2</v>
      </c>
      <c r="L141" s="128">
        <v>16.899999999999999</v>
      </c>
      <c r="M141" s="54">
        <f t="shared" si="19"/>
        <v>21.049999999999997</v>
      </c>
      <c r="N141" s="36">
        <v>28</v>
      </c>
      <c r="O141" s="55">
        <f t="shared" si="20"/>
        <v>55.524431257826372</v>
      </c>
      <c r="P141" s="56">
        <f t="shared" si="21"/>
        <v>36.868222355196714</v>
      </c>
      <c r="Q141" s="127">
        <v>25.594293599999997</v>
      </c>
      <c r="R141" s="11">
        <f t="shared" si="22"/>
        <v>5.8317941668013971</v>
      </c>
      <c r="S141" s="35">
        <f t="shared" si="23"/>
        <v>9.2682436925115592</v>
      </c>
      <c r="AF141" s="34"/>
    </row>
    <row r="142" spans="7:32" ht="18.5" x14ac:dyDescent="0.45">
      <c r="G142" s="59">
        <v>2013</v>
      </c>
      <c r="H142" s="59">
        <v>5</v>
      </c>
      <c r="I142" s="46">
        <f t="shared" si="24"/>
        <v>19</v>
      </c>
      <c r="J142" s="46">
        <f t="shared" si="24"/>
        <v>139</v>
      </c>
      <c r="K142" s="128">
        <v>24.1</v>
      </c>
      <c r="L142" s="128">
        <v>14.7</v>
      </c>
      <c r="M142" s="54">
        <f t="shared" si="19"/>
        <v>19.399999999999999</v>
      </c>
      <c r="N142" s="36">
        <v>37.5</v>
      </c>
      <c r="O142" s="55">
        <f t="shared" si="20"/>
        <v>63.161257968353873</v>
      </c>
      <c r="P142" s="56">
        <f t="shared" si="21"/>
        <v>47.497265992202124</v>
      </c>
      <c r="Q142" s="127">
        <v>30.983799999999999</v>
      </c>
      <c r="R142" s="11">
        <f t="shared" si="22"/>
        <v>6.7599835163999993</v>
      </c>
      <c r="S142" s="35">
        <f t="shared" si="23"/>
        <v>10.217180215266215</v>
      </c>
      <c r="AF142" s="34"/>
    </row>
    <row r="143" spans="7:32" ht="18.5" x14ac:dyDescent="0.45">
      <c r="G143" s="59">
        <v>2013</v>
      </c>
      <c r="H143" s="59">
        <v>5</v>
      </c>
      <c r="I143" s="46">
        <f t="shared" si="24"/>
        <v>20</v>
      </c>
      <c r="J143" s="46">
        <f t="shared" si="24"/>
        <v>140</v>
      </c>
      <c r="K143" s="128">
        <v>22.8</v>
      </c>
      <c r="L143" s="128">
        <v>14.2</v>
      </c>
      <c r="M143" s="54">
        <f t="shared" si="19"/>
        <v>18.5</v>
      </c>
      <c r="N143" s="36">
        <v>65</v>
      </c>
      <c r="O143" s="55">
        <f t="shared" si="20"/>
        <v>27.953661136825417</v>
      </c>
      <c r="P143" s="56">
        <f t="shared" si="21"/>
        <v>19.232118862135891</v>
      </c>
      <c r="Q143" s="127">
        <v>13.116196199999999</v>
      </c>
      <c r="R143" s="11">
        <f t="shared" si="22"/>
        <v>2.7924316128818996</v>
      </c>
      <c r="S143" s="35">
        <f t="shared" si="23"/>
        <v>3.650219452965652</v>
      </c>
      <c r="AF143" s="34"/>
    </row>
    <row r="144" spans="7:32" ht="18.5" x14ac:dyDescent="0.45">
      <c r="G144" s="59">
        <v>2013</v>
      </c>
      <c r="H144" s="59">
        <v>5</v>
      </c>
      <c r="I144" s="46">
        <f t="shared" si="24"/>
        <v>21</v>
      </c>
      <c r="J144" s="46">
        <f t="shared" si="24"/>
        <v>141</v>
      </c>
      <c r="K144" s="128">
        <v>19.7</v>
      </c>
      <c r="L144" s="128">
        <v>12.1</v>
      </c>
      <c r="M144" s="54">
        <f t="shared" si="19"/>
        <v>15.899999999999999</v>
      </c>
      <c r="N144" s="36">
        <v>59.5</v>
      </c>
      <c r="O144" s="55">
        <f t="shared" si="20"/>
        <v>25.239351161047228</v>
      </c>
      <c r="P144" s="56">
        <f t="shared" si="21"/>
        <v>15.345525505916715</v>
      </c>
      <c r="Q144" s="127">
        <v>11.132814299999998</v>
      </c>
      <c r="R144" s="11">
        <f t="shared" si="22"/>
        <v>2.2004063128021492</v>
      </c>
      <c r="S144" s="35">
        <f t="shared" si="23"/>
        <v>2.7812202336137051</v>
      </c>
      <c r="AF144" s="34"/>
    </row>
    <row r="145" spans="7:32" ht="18.5" x14ac:dyDescent="0.45">
      <c r="G145" s="59">
        <v>2013</v>
      </c>
      <c r="H145" s="59">
        <v>5</v>
      </c>
      <c r="I145" s="46">
        <f t="shared" si="24"/>
        <v>22</v>
      </c>
      <c r="J145" s="46">
        <f t="shared" si="24"/>
        <v>142</v>
      </c>
      <c r="K145" s="128">
        <v>25.7</v>
      </c>
      <c r="L145" s="128">
        <v>14.7</v>
      </c>
      <c r="M145" s="54">
        <f t="shared" si="19"/>
        <v>20.2</v>
      </c>
      <c r="N145" s="36">
        <v>59.5</v>
      </c>
      <c r="O145" s="55">
        <f t="shared" si="20"/>
        <v>57.498072265981342</v>
      </c>
      <c r="P145" s="56">
        <f t="shared" si="21"/>
        <v>50.59830359406358</v>
      </c>
      <c r="Q145" s="127">
        <v>30.511925099999999</v>
      </c>
      <c r="R145" s="11">
        <f t="shared" si="22"/>
        <v>6.8001927470369994</v>
      </c>
      <c r="S145" s="35">
        <f t="shared" si="23"/>
        <v>9.373129463239378</v>
      </c>
      <c r="AF145" s="34"/>
    </row>
    <row r="146" spans="7:32" ht="18.5" x14ac:dyDescent="0.45">
      <c r="G146" s="59">
        <v>2013</v>
      </c>
      <c r="H146" s="59">
        <v>5</v>
      </c>
      <c r="I146" s="46">
        <f t="shared" si="24"/>
        <v>23</v>
      </c>
      <c r="J146" s="46">
        <f t="shared" si="24"/>
        <v>143</v>
      </c>
      <c r="K146" s="128">
        <v>28</v>
      </c>
      <c r="L146" s="128">
        <v>20.100000000000001</v>
      </c>
      <c r="M146" s="54">
        <f t="shared" si="19"/>
        <v>24.05</v>
      </c>
      <c r="N146" s="36">
        <v>62.5</v>
      </c>
      <c r="O146" s="55">
        <f t="shared" si="20"/>
        <v>66.475492220674099</v>
      </c>
      <c r="P146" s="56">
        <f t="shared" si="21"/>
        <v>42.012511083466023</v>
      </c>
      <c r="Q146" s="127">
        <v>29.894761299999999</v>
      </c>
      <c r="R146" s="11">
        <f t="shared" si="22"/>
        <v>7.3376766347753231</v>
      </c>
      <c r="S146" s="35">
        <f t="shared" si="23"/>
        <v>8.4201349905961855</v>
      </c>
      <c r="AF146" s="34"/>
    </row>
    <row r="147" spans="7:32" ht="18.5" x14ac:dyDescent="0.45">
      <c r="G147" s="59">
        <v>2013</v>
      </c>
      <c r="H147" s="59">
        <v>5</v>
      </c>
      <c r="I147" s="46">
        <f t="shared" si="24"/>
        <v>24</v>
      </c>
      <c r="J147" s="46">
        <f t="shared" si="24"/>
        <v>144</v>
      </c>
      <c r="K147" s="128">
        <v>30.4</v>
      </c>
      <c r="L147" s="128">
        <v>22.9</v>
      </c>
      <c r="M147" s="54">
        <f t="shared" si="19"/>
        <v>26.65</v>
      </c>
      <c r="N147" s="36">
        <v>53.5</v>
      </c>
      <c r="O147" s="55">
        <f t="shared" si="20"/>
        <v>63.796182978405852</v>
      </c>
      <c r="P147" s="56">
        <f t="shared" si="21"/>
        <v>38.277709787043513</v>
      </c>
      <c r="Q147" s="127">
        <v>27.954086799999999</v>
      </c>
      <c r="R147" s="11">
        <f t="shared" si="22"/>
        <v>7.2876094631949</v>
      </c>
      <c r="S147" s="35">
        <f t="shared" si="23"/>
        <v>8.0071508860902743</v>
      </c>
      <c r="AF147" s="34"/>
    </row>
    <row r="148" spans="7:32" ht="18.5" x14ac:dyDescent="0.45">
      <c r="G148" s="59">
        <v>2013</v>
      </c>
      <c r="H148" s="59">
        <v>5</v>
      </c>
      <c r="I148" s="46">
        <f t="shared" si="24"/>
        <v>25</v>
      </c>
      <c r="J148" s="46">
        <f t="shared" si="24"/>
        <v>145</v>
      </c>
      <c r="K148" s="128">
        <v>29.1</v>
      </c>
      <c r="L148" s="128">
        <v>18.5</v>
      </c>
      <c r="M148" s="54">
        <f t="shared" si="19"/>
        <v>23.8</v>
      </c>
      <c r="N148" s="36">
        <v>46.5</v>
      </c>
      <c r="O148" s="55">
        <f t="shared" si="20"/>
        <v>27.056396908479222</v>
      </c>
      <c r="P148" s="56">
        <f t="shared" si="21"/>
        <v>22.943824578390384</v>
      </c>
      <c r="Q148" s="127">
        <v>14.0942794</v>
      </c>
      <c r="R148" s="11">
        <f t="shared" si="22"/>
        <v>3.4387786651296</v>
      </c>
      <c r="S148" s="35">
        <f t="shared" si="23"/>
        <v>4.9983127738745488</v>
      </c>
      <c r="AF148" s="34"/>
    </row>
    <row r="149" spans="7:32" ht="18.5" x14ac:dyDescent="0.45">
      <c r="G149" s="59">
        <v>2013</v>
      </c>
      <c r="H149" s="59">
        <v>5</v>
      </c>
      <c r="I149" s="46">
        <f t="shared" si="24"/>
        <v>26</v>
      </c>
      <c r="J149" s="46">
        <f t="shared" si="24"/>
        <v>146</v>
      </c>
      <c r="K149" s="128">
        <v>26.6</v>
      </c>
      <c r="L149" s="128">
        <v>15.3</v>
      </c>
      <c r="M149" s="54">
        <f t="shared" si="19"/>
        <v>20.950000000000003</v>
      </c>
      <c r="N149" s="36">
        <v>38</v>
      </c>
      <c r="O149" s="55">
        <f t="shared" si="20"/>
        <v>57.195216397218857</v>
      </c>
      <c r="P149" s="56">
        <f t="shared" si="21"/>
        <v>51.704475623085848</v>
      </c>
      <c r="Q149" s="127">
        <v>30.762307700000001</v>
      </c>
      <c r="R149" s="11">
        <f t="shared" si="22"/>
        <v>6.9913112180943733</v>
      </c>
      <c r="S149" s="35">
        <f t="shared" si="23"/>
        <v>11.384142339995529</v>
      </c>
      <c r="AF149" s="34"/>
    </row>
    <row r="150" spans="7:32" ht="18.5" x14ac:dyDescent="0.45">
      <c r="G150" s="59">
        <v>2013</v>
      </c>
      <c r="H150" s="59">
        <v>5</v>
      </c>
      <c r="I150" s="46">
        <f t="shared" si="24"/>
        <v>27</v>
      </c>
      <c r="J150" s="46">
        <f t="shared" si="24"/>
        <v>147</v>
      </c>
      <c r="K150" s="128">
        <v>27.8</v>
      </c>
      <c r="L150" s="128">
        <v>17.600000000000001</v>
      </c>
      <c r="M150" s="54">
        <f t="shared" si="19"/>
        <v>22.700000000000003</v>
      </c>
      <c r="N150" s="36">
        <v>45.5</v>
      </c>
      <c r="O150" s="55">
        <f t="shared" si="20"/>
        <v>60.841077556641956</v>
      </c>
      <c r="P150" s="56">
        <f t="shared" si="21"/>
        <v>49.646319286219835</v>
      </c>
      <c r="Q150" s="127">
        <v>31.089731099999998</v>
      </c>
      <c r="R150" s="11">
        <f t="shared" si="22"/>
        <v>7.3848215525107497</v>
      </c>
      <c r="S150" s="35">
        <f t="shared" si="23"/>
        <v>10.277795252700306</v>
      </c>
      <c r="AF150" s="34"/>
    </row>
    <row r="151" spans="7:32" ht="18.5" x14ac:dyDescent="0.45">
      <c r="G151" s="59">
        <v>2013</v>
      </c>
      <c r="H151" s="59">
        <v>5</v>
      </c>
      <c r="I151" s="46">
        <f t="shared" si="24"/>
        <v>28</v>
      </c>
      <c r="J151" s="46">
        <f t="shared" si="24"/>
        <v>148</v>
      </c>
      <c r="K151" s="128">
        <v>27.3</v>
      </c>
      <c r="L151" s="128">
        <v>16.399999999999999</v>
      </c>
      <c r="M151" s="54">
        <f t="shared" si="19"/>
        <v>21.85</v>
      </c>
      <c r="N151" s="36">
        <v>36</v>
      </c>
      <c r="O151" s="55">
        <f t="shared" si="20"/>
        <v>50.119490546384625</v>
      </c>
      <c r="P151" s="56">
        <f t="shared" si="21"/>
        <v>43.704195756447405</v>
      </c>
      <c r="Q151" s="127">
        <v>26.475238400000002</v>
      </c>
      <c r="R151" s="11">
        <f t="shared" si="22"/>
        <v>6.1567438830144017</v>
      </c>
      <c r="S151" s="35">
        <f t="shared" si="23"/>
        <v>10.101068709567322</v>
      </c>
      <c r="AF151" s="34"/>
    </row>
    <row r="152" spans="7:32" ht="18.5" x14ac:dyDescent="0.45">
      <c r="G152" s="59">
        <v>2013</v>
      </c>
      <c r="H152" s="59">
        <v>5</v>
      </c>
      <c r="I152" s="46">
        <f t="shared" si="24"/>
        <v>29</v>
      </c>
      <c r="J152" s="46">
        <f t="shared" si="24"/>
        <v>149</v>
      </c>
      <c r="K152" s="128">
        <v>26.2</v>
      </c>
      <c r="L152" s="128">
        <v>15.1</v>
      </c>
      <c r="M152" s="54">
        <f t="shared" si="19"/>
        <v>20.65</v>
      </c>
      <c r="N152" s="36">
        <v>35</v>
      </c>
      <c r="O152" s="55">
        <f t="shared" si="20"/>
        <v>57.933613927288505</v>
      </c>
      <c r="P152" s="56">
        <f t="shared" si="21"/>
        <v>51.445049167432195</v>
      </c>
      <c r="Q152" s="127">
        <v>30.882474599999998</v>
      </c>
      <c r="R152" s="11">
        <f t="shared" si="22"/>
        <v>6.9642836851900505</v>
      </c>
      <c r="S152" s="35">
        <f t="shared" si="23"/>
        <v>11.672968329333584</v>
      </c>
      <c r="AF152" s="34"/>
    </row>
    <row r="153" spans="7:32" ht="18.5" x14ac:dyDescent="0.45">
      <c r="G153" s="59">
        <v>2013</v>
      </c>
      <c r="H153" s="59">
        <v>5</v>
      </c>
      <c r="I153" s="46">
        <f t="shared" si="24"/>
        <v>30</v>
      </c>
      <c r="J153" s="46">
        <f t="shared" si="24"/>
        <v>150</v>
      </c>
      <c r="K153" s="128">
        <v>28.4</v>
      </c>
      <c r="L153" s="128">
        <v>18.5</v>
      </c>
      <c r="M153" s="54">
        <f t="shared" si="19"/>
        <v>23.45</v>
      </c>
      <c r="N153" s="36">
        <v>31.5</v>
      </c>
      <c r="O153" s="55">
        <f t="shared" si="20"/>
        <v>52.101688075640794</v>
      </c>
      <c r="P153" s="56">
        <f t="shared" si="21"/>
        <v>41.264536955907502</v>
      </c>
      <c r="Q153" s="127">
        <v>26.229461499999999</v>
      </c>
      <c r="R153" s="11">
        <f t="shared" si="22"/>
        <v>6.3457264075218749</v>
      </c>
      <c r="S153" s="35">
        <f t="shared" si="23"/>
        <v>10.363059211029467</v>
      </c>
      <c r="AF153" s="34"/>
    </row>
    <row r="154" spans="7:32" ht="18.5" x14ac:dyDescent="0.45">
      <c r="G154" s="59">
        <v>2013</v>
      </c>
      <c r="H154" s="60">
        <v>5</v>
      </c>
      <c r="I154" s="60">
        <f t="shared" si="24"/>
        <v>31</v>
      </c>
      <c r="J154" s="46">
        <f t="shared" si="24"/>
        <v>151</v>
      </c>
      <c r="K154" s="128">
        <v>30</v>
      </c>
      <c r="L154" s="128">
        <v>20.8</v>
      </c>
      <c r="M154" s="54">
        <f t="shared" si="19"/>
        <v>25.4</v>
      </c>
      <c r="N154" s="36">
        <v>47</v>
      </c>
      <c r="O154" s="55">
        <f t="shared" si="20"/>
        <v>45.394019439225261</v>
      </c>
      <c r="P154" s="56">
        <f t="shared" si="21"/>
        <v>33.409998307269788</v>
      </c>
      <c r="Q154" s="127">
        <v>22.029900499999997</v>
      </c>
      <c r="R154" s="49">
        <f t="shared" si="22"/>
        <v>5.5816718298839989</v>
      </c>
      <c r="S154" s="48">
        <f t="shared" si="23"/>
        <v>7.2155127393972025</v>
      </c>
      <c r="AF154" s="34"/>
    </row>
    <row r="155" spans="7:32" ht="18.5" x14ac:dyDescent="0.45">
      <c r="G155" s="59">
        <v>2013</v>
      </c>
      <c r="H155" s="59">
        <v>6</v>
      </c>
      <c r="I155" s="46">
        <v>1</v>
      </c>
      <c r="J155" s="46">
        <f t="shared" si="24"/>
        <v>152</v>
      </c>
      <c r="K155" s="128">
        <v>29.3</v>
      </c>
      <c r="L155" s="128">
        <v>21.4</v>
      </c>
      <c r="M155" s="54">
        <f t="shared" si="19"/>
        <v>25.35</v>
      </c>
      <c r="N155" s="36">
        <v>50.5</v>
      </c>
      <c r="O155" s="55">
        <f t="shared" si="20"/>
        <v>63.667468515334328</v>
      </c>
      <c r="P155" s="56">
        <f t="shared" si="21"/>
        <v>40.237840101691312</v>
      </c>
      <c r="Q155" s="127">
        <v>28.631962099999999</v>
      </c>
      <c r="R155" s="11">
        <f t="shared" si="22"/>
        <v>7.246026650466975</v>
      </c>
      <c r="S155" s="35">
        <f t="shared" si="23"/>
        <v>8.2437009030766095</v>
      </c>
      <c r="AF155" s="34"/>
    </row>
    <row r="156" spans="7:32" ht="18.5" x14ac:dyDescent="0.45">
      <c r="G156" s="59">
        <v>2013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28">
        <v>28.1</v>
      </c>
      <c r="L156" s="128">
        <v>17.399999999999999</v>
      </c>
      <c r="M156" s="54">
        <f t="shared" si="19"/>
        <v>22.75</v>
      </c>
      <c r="N156" s="36">
        <v>34.5</v>
      </c>
      <c r="O156" s="55">
        <f t="shared" si="20"/>
        <v>58.848949380309257</v>
      </c>
      <c r="P156" s="56">
        <f t="shared" si="21"/>
        <v>50.374700669544737</v>
      </c>
      <c r="Q156" s="127">
        <v>30.799990699999999</v>
      </c>
      <c r="R156" s="11">
        <f t="shared" si="22"/>
        <v>7.3250308882205228</v>
      </c>
      <c r="S156" s="35">
        <f t="shared" si="23"/>
        <v>11.971854030597143</v>
      </c>
      <c r="AF156" s="34"/>
    </row>
    <row r="157" spans="7:32" ht="18.5" x14ac:dyDescent="0.45">
      <c r="G157" s="59">
        <v>2013</v>
      </c>
      <c r="H157" s="59">
        <v>6</v>
      </c>
      <c r="I157" s="46">
        <f t="shared" si="25"/>
        <v>3</v>
      </c>
      <c r="J157" s="46">
        <f t="shared" si="25"/>
        <v>154</v>
      </c>
      <c r="K157" s="128">
        <v>31.7</v>
      </c>
      <c r="L157" s="128">
        <v>21.9</v>
      </c>
      <c r="M157" s="54">
        <f t="shared" si="19"/>
        <v>26.799999999999997</v>
      </c>
      <c r="N157" s="36">
        <v>35.5</v>
      </c>
      <c r="O157" s="55">
        <f t="shared" si="20"/>
        <v>59.75729594869604</v>
      </c>
      <c r="P157" s="56">
        <f t="shared" si="21"/>
        <v>46.849720023777699</v>
      </c>
      <c r="Q157" s="127">
        <v>29.931188199999998</v>
      </c>
      <c r="R157" s="11">
        <f t="shared" si="22"/>
        <v>7.8293702781677972</v>
      </c>
      <c r="S157" s="35">
        <f t="shared" si="23"/>
        <v>11.741953482369295</v>
      </c>
      <c r="AF157" s="34"/>
    </row>
    <row r="158" spans="7:32" ht="18.5" x14ac:dyDescent="0.45">
      <c r="G158" s="59">
        <v>2013</v>
      </c>
      <c r="H158" s="59">
        <v>6</v>
      </c>
      <c r="I158" s="46">
        <f t="shared" si="25"/>
        <v>4</v>
      </c>
      <c r="J158" s="46">
        <f t="shared" si="25"/>
        <v>155</v>
      </c>
      <c r="K158" s="128">
        <v>29.9</v>
      </c>
      <c r="L158" s="128">
        <v>20.100000000000001</v>
      </c>
      <c r="M158" s="54">
        <f t="shared" si="19"/>
        <v>25</v>
      </c>
      <c r="N158" s="36">
        <v>34</v>
      </c>
      <c r="O158" s="55">
        <f t="shared" si="20"/>
        <v>63.715424761569572</v>
      </c>
      <c r="P158" s="56">
        <f t="shared" si="21"/>
        <v>49.952893013070529</v>
      </c>
      <c r="Q158" s="127">
        <v>31.913732700000001</v>
      </c>
      <c r="R158" s="11">
        <f t="shared" si="22"/>
        <v>8.0110490098193985</v>
      </c>
      <c r="S158" s="35">
        <f t="shared" si="23"/>
        <v>12.388067211861253</v>
      </c>
      <c r="AF158" s="34"/>
    </row>
    <row r="159" spans="7:32" ht="18.5" x14ac:dyDescent="0.45">
      <c r="G159" s="59">
        <v>2013</v>
      </c>
      <c r="H159" s="59">
        <v>6</v>
      </c>
      <c r="I159" s="46">
        <f t="shared" si="25"/>
        <v>5</v>
      </c>
      <c r="J159" s="46">
        <f t="shared" si="25"/>
        <v>156</v>
      </c>
      <c r="K159" s="128">
        <v>29.5</v>
      </c>
      <c r="L159" s="128">
        <v>21.2</v>
      </c>
      <c r="M159" s="54">
        <f t="shared" si="19"/>
        <v>25.35</v>
      </c>
      <c r="N159" s="36">
        <v>35</v>
      </c>
      <c r="O159" s="55">
        <f t="shared" si="20"/>
        <v>68.566241622959723</v>
      </c>
      <c r="P159" s="56">
        <f t="shared" si="21"/>
        <v>45.527984437645259</v>
      </c>
      <c r="Q159" s="127">
        <v>31.605988199999999</v>
      </c>
      <c r="R159" s="11">
        <f t="shared" si="22"/>
        <v>7.9986775622179493</v>
      </c>
      <c r="S159" s="35">
        <f t="shared" si="23"/>
        <v>11.26128663826341</v>
      </c>
      <c r="AF159" s="34"/>
    </row>
    <row r="160" spans="7:32" ht="18.5" x14ac:dyDescent="0.45">
      <c r="G160" s="59">
        <v>2013</v>
      </c>
      <c r="H160" s="59">
        <v>6</v>
      </c>
      <c r="I160" s="46">
        <f t="shared" si="25"/>
        <v>6</v>
      </c>
      <c r="J160" s="46">
        <f t="shared" si="25"/>
        <v>157</v>
      </c>
      <c r="K160" s="128">
        <v>26.4</v>
      </c>
      <c r="L160" s="128">
        <v>17.899999999999999</v>
      </c>
      <c r="M160" s="54">
        <f t="shared" si="19"/>
        <v>22.15</v>
      </c>
      <c r="N160" s="36">
        <v>47.5</v>
      </c>
      <c r="O160" s="55">
        <f t="shared" si="20"/>
        <v>67.721567742495751</v>
      </c>
      <c r="P160" s="56">
        <f t="shared" si="21"/>
        <v>46.050666064897115</v>
      </c>
      <c r="Q160" s="127">
        <v>31.590496299999998</v>
      </c>
      <c r="R160" s="11">
        <f t="shared" si="22"/>
        <v>7.4018665189400243</v>
      </c>
      <c r="S160" s="35">
        <f t="shared" si="23"/>
        <v>9.2157071933319248</v>
      </c>
      <c r="AF160" s="34"/>
    </row>
    <row r="161" spans="7:32" ht="18.5" x14ac:dyDescent="0.45">
      <c r="G161" s="59">
        <v>2013</v>
      </c>
      <c r="H161" s="59">
        <v>6</v>
      </c>
      <c r="I161" s="46">
        <f t="shared" si="25"/>
        <v>7</v>
      </c>
      <c r="J161" s="46">
        <f t="shared" si="25"/>
        <v>158</v>
      </c>
      <c r="K161" s="128">
        <v>26.5</v>
      </c>
      <c r="L161" s="128">
        <v>17.600000000000001</v>
      </c>
      <c r="M161" s="54">
        <f t="shared" si="19"/>
        <v>22.05</v>
      </c>
      <c r="N161" s="36">
        <v>38.5</v>
      </c>
      <c r="O161" s="55">
        <f t="shared" si="20"/>
        <v>62.85334773396827</v>
      </c>
      <c r="P161" s="56">
        <f t="shared" si="21"/>
        <v>44.751583586585397</v>
      </c>
      <c r="Q161" s="127">
        <v>30.001529799999997</v>
      </c>
      <c r="R161" s="11">
        <f t="shared" si="22"/>
        <v>7.0119650452384494</v>
      </c>
      <c r="S161" s="35">
        <f t="shared" si="23"/>
        <v>10.061742832233476</v>
      </c>
      <c r="AF161" s="34"/>
    </row>
    <row r="162" spans="7:32" ht="18.5" x14ac:dyDescent="0.45">
      <c r="G162" s="59">
        <v>2013</v>
      </c>
      <c r="H162" s="59">
        <v>6</v>
      </c>
      <c r="I162" s="46">
        <f t="shared" si="25"/>
        <v>8</v>
      </c>
      <c r="J162" s="46">
        <f t="shared" si="25"/>
        <v>159</v>
      </c>
      <c r="K162" s="128">
        <v>26.9</v>
      </c>
      <c r="L162" s="128">
        <v>17.399999999999999</v>
      </c>
      <c r="M162" s="54">
        <f t="shared" si="19"/>
        <v>22.15</v>
      </c>
      <c r="N162" s="36">
        <v>30.5</v>
      </c>
      <c r="O162" s="55">
        <f t="shared" si="20"/>
        <v>63.267746506344238</v>
      </c>
      <c r="P162" s="56">
        <f t="shared" si="21"/>
        <v>48.08348734482162</v>
      </c>
      <c r="Q162" s="127">
        <v>31.200686599999997</v>
      </c>
      <c r="R162" s="11">
        <f t="shared" si="22"/>
        <v>7.3105314750145487</v>
      </c>
      <c r="S162" s="35">
        <f t="shared" si="23"/>
        <v>11.857029206446059</v>
      </c>
      <c r="AF162" s="34"/>
    </row>
    <row r="163" spans="7:32" ht="18.5" x14ac:dyDescent="0.45">
      <c r="G163" s="59">
        <v>2013</v>
      </c>
      <c r="H163" s="59">
        <v>6</v>
      </c>
      <c r="I163" s="46">
        <f t="shared" si="25"/>
        <v>9</v>
      </c>
      <c r="J163" s="46">
        <f t="shared" si="25"/>
        <v>160</v>
      </c>
      <c r="K163" s="128">
        <v>30</v>
      </c>
      <c r="L163" s="128">
        <v>20.7</v>
      </c>
      <c r="M163" s="54">
        <f t="shared" si="19"/>
        <v>25.35</v>
      </c>
      <c r="N163" s="36">
        <v>24</v>
      </c>
      <c r="O163" s="55">
        <f t="shared" si="20"/>
        <v>52.861114621961676</v>
      </c>
      <c r="P163" s="56">
        <f t="shared" si="21"/>
        <v>39.32866927873949</v>
      </c>
      <c r="Q163" s="127">
        <v>25.792757399999999</v>
      </c>
      <c r="R163" s="11">
        <f t="shared" si="22"/>
        <v>6.5274956308156504</v>
      </c>
      <c r="S163" s="35">
        <f t="shared" si="23"/>
        <v>11.062809984984787</v>
      </c>
      <c r="AF163" s="34"/>
    </row>
    <row r="164" spans="7:32" ht="18.5" x14ac:dyDescent="0.45">
      <c r="G164" s="59">
        <v>2013</v>
      </c>
      <c r="H164" s="59">
        <v>6</v>
      </c>
      <c r="I164" s="46">
        <f t="shared" si="25"/>
        <v>10</v>
      </c>
      <c r="J164" s="46">
        <f t="shared" si="25"/>
        <v>161</v>
      </c>
      <c r="K164" s="128">
        <v>28.7</v>
      </c>
      <c r="L164" s="128">
        <v>15.5</v>
      </c>
      <c r="M164" s="54">
        <f t="shared" si="19"/>
        <v>22.1</v>
      </c>
      <c r="N164" s="36">
        <v>49</v>
      </c>
      <c r="O164" s="55">
        <f t="shared" si="20"/>
        <v>50.968546553597285</v>
      </c>
      <c r="P164" s="56">
        <f t="shared" si="21"/>
        <v>53.822785160598734</v>
      </c>
      <c r="Q164" s="127">
        <v>29.628468099999999</v>
      </c>
      <c r="R164" s="11">
        <f t="shared" si="22"/>
        <v>6.9334615197193488</v>
      </c>
      <c r="S164" s="35">
        <f t="shared" si="23"/>
        <v>10.4725270968824</v>
      </c>
      <c r="AF164" s="34"/>
    </row>
    <row r="165" spans="7:32" ht="18.5" x14ac:dyDescent="0.45">
      <c r="G165" s="59">
        <v>2013</v>
      </c>
      <c r="H165" s="59">
        <v>6</v>
      </c>
      <c r="I165" s="46">
        <f t="shared" si="25"/>
        <v>11</v>
      </c>
      <c r="J165" s="46">
        <f t="shared" si="25"/>
        <v>162</v>
      </c>
      <c r="K165" s="128">
        <v>29.1</v>
      </c>
      <c r="L165" s="128">
        <v>17.2</v>
      </c>
      <c r="M165" s="54">
        <f t="shared" si="19"/>
        <v>23.15</v>
      </c>
      <c r="N165" s="36">
        <v>49.5</v>
      </c>
      <c r="O165" s="55">
        <f t="shared" si="20"/>
        <v>54.898701087914326</v>
      </c>
      <c r="P165" s="56">
        <f t="shared" si="21"/>
        <v>52.263563435694451</v>
      </c>
      <c r="Q165" s="127">
        <v>30.300900300000002</v>
      </c>
      <c r="R165" s="11">
        <f t="shared" si="22"/>
        <v>7.2774202516265252</v>
      </c>
      <c r="S165" s="35">
        <f t="shared" si="23"/>
        <v>10.297629108307964</v>
      </c>
      <c r="AF165" s="34"/>
    </row>
    <row r="166" spans="7:32" ht="18.5" x14ac:dyDescent="0.45">
      <c r="G166" s="59">
        <v>2013</v>
      </c>
      <c r="H166" s="59">
        <v>6</v>
      </c>
      <c r="I166" s="46">
        <f t="shared" si="25"/>
        <v>12</v>
      </c>
      <c r="J166" s="46">
        <f t="shared" si="25"/>
        <v>163</v>
      </c>
      <c r="K166" s="128">
        <v>31.6</v>
      </c>
      <c r="L166" s="128">
        <v>20.9</v>
      </c>
      <c r="M166" s="54">
        <f t="shared" si="19"/>
        <v>26.25</v>
      </c>
      <c r="N166" s="36">
        <v>40.5</v>
      </c>
      <c r="O166" s="55">
        <f t="shared" si="20"/>
        <v>57.984947187153445</v>
      </c>
      <c r="P166" s="56">
        <f t="shared" si="21"/>
        <v>49.63511479220336</v>
      </c>
      <c r="Q166" s="127">
        <v>30.347794699999994</v>
      </c>
      <c r="R166" s="11">
        <f t="shared" si="22"/>
        <v>7.8404513910777709</v>
      </c>
      <c r="S166" s="35">
        <f t="shared" si="23"/>
        <v>11.588776855035015</v>
      </c>
      <c r="AF166" s="34"/>
    </row>
    <row r="167" spans="7:32" ht="18.5" x14ac:dyDescent="0.45">
      <c r="G167" s="59">
        <v>2013</v>
      </c>
      <c r="H167" s="59">
        <v>6</v>
      </c>
      <c r="I167" s="46">
        <f t="shared" si="25"/>
        <v>13</v>
      </c>
      <c r="J167" s="46">
        <f t="shared" si="25"/>
        <v>164</v>
      </c>
      <c r="K167" s="128">
        <v>32.4</v>
      </c>
      <c r="L167" s="128">
        <v>23.5</v>
      </c>
      <c r="M167" s="54">
        <f t="shared" si="19"/>
        <v>27.95</v>
      </c>
      <c r="N167" s="36">
        <v>47.5</v>
      </c>
      <c r="O167" s="55">
        <f t="shared" si="20"/>
        <v>63.39982993507725</v>
      </c>
      <c r="P167" s="56">
        <f t="shared" si="21"/>
        <v>45.140678913774991</v>
      </c>
      <c r="Q167" s="127">
        <v>30.262379899999999</v>
      </c>
      <c r="R167" s="11">
        <f t="shared" si="22"/>
        <v>8.1201152586926248</v>
      </c>
      <c r="S167" s="35">
        <f t="shared" si="23"/>
        <v>9.8683488325325968</v>
      </c>
      <c r="AF167" s="34"/>
    </row>
    <row r="168" spans="7:32" ht="18.5" x14ac:dyDescent="0.45">
      <c r="G168" s="59">
        <v>2013</v>
      </c>
      <c r="H168" s="59">
        <v>6</v>
      </c>
      <c r="I168" s="46">
        <f t="shared" si="25"/>
        <v>14</v>
      </c>
      <c r="J168" s="46">
        <f t="shared" si="25"/>
        <v>165</v>
      </c>
      <c r="K168" s="128">
        <v>31.9</v>
      </c>
      <c r="L168" s="128">
        <v>23.3</v>
      </c>
      <c r="M168" s="54">
        <f t="shared" si="19"/>
        <v>27.6</v>
      </c>
      <c r="N168" s="36">
        <v>52.5</v>
      </c>
      <c r="O168" s="55">
        <f t="shared" si="20"/>
        <v>67.138401219832446</v>
      </c>
      <c r="P168" s="56">
        <f t="shared" si="21"/>
        <v>46.191220039244712</v>
      </c>
      <c r="Q168" s="127">
        <v>31.502150599999997</v>
      </c>
      <c r="R168" s="11">
        <f t="shared" si="22"/>
        <v>8.3881091424125991</v>
      </c>
      <c r="S168" s="35">
        <f t="shared" si="23"/>
        <v>9.6970450388680245</v>
      </c>
      <c r="AF168" s="34"/>
    </row>
    <row r="169" spans="7:32" ht="18.5" x14ac:dyDescent="0.45">
      <c r="G169" s="59">
        <v>2013</v>
      </c>
      <c r="H169" s="59">
        <v>6</v>
      </c>
      <c r="I169" s="46">
        <f t="shared" si="25"/>
        <v>15</v>
      </c>
      <c r="J169" s="46">
        <f t="shared" si="25"/>
        <v>166</v>
      </c>
      <c r="K169" s="128">
        <v>30.3</v>
      </c>
      <c r="L169" s="128">
        <v>22.4</v>
      </c>
      <c r="M169" s="54">
        <f t="shared" si="19"/>
        <v>26.35</v>
      </c>
      <c r="N169" s="36">
        <v>40.5</v>
      </c>
      <c r="O169" s="55">
        <f t="shared" si="20"/>
        <v>70.755493869694931</v>
      </c>
      <c r="P169" s="56">
        <f t="shared" si="21"/>
        <v>44.717472125647213</v>
      </c>
      <c r="Q169" s="127">
        <v>31.819525200000001</v>
      </c>
      <c r="R169" s="11">
        <f t="shared" si="22"/>
        <v>8.2393399004067014</v>
      </c>
      <c r="S169" s="35">
        <f t="shared" si="23"/>
        <v>10.501493683412942</v>
      </c>
      <c r="AF169" s="34"/>
    </row>
    <row r="170" spans="7:32" ht="18.5" x14ac:dyDescent="0.45">
      <c r="G170" s="59">
        <v>2013</v>
      </c>
      <c r="H170" s="59">
        <v>6</v>
      </c>
      <c r="I170" s="46">
        <f t="shared" si="25"/>
        <v>16</v>
      </c>
      <c r="J170" s="46">
        <f t="shared" si="25"/>
        <v>167</v>
      </c>
      <c r="K170" s="128">
        <v>31.8</v>
      </c>
      <c r="L170" s="128">
        <v>20</v>
      </c>
      <c r="M170" s="54">
        <f t="shared" si="19"/>
        <v>25.9</v>
      </c>
      <c r="N170" s="36">
        <v>36</v>
      </c>
      <c r="O170" s="55">
        <f t="shared" si="20"/>
        <v>55.523159846628914</v>
      </c>
      <c r="P170" s="56">
        <f t="shared" si="21"/>
        <v>52.413862895217697</v>
      </c>
      <c r="Q170" s="127">
        <v>30.516530799999998</v>
      </c>
      <c r="R170" s="11">
        <f t="shared" si="22"/>
        <v>7.8214021023053997</v>
      </c>
      <c r="S170" s="35">
        <f t="shared" si="23"/>
        <v>12.83945765826023</v>
      </c>
      <c r="AF170" s="34"/>
    </row>
    <row r="171" spans="7:32" ht="18.5" x14ac:dyDescent="0.45">
      <c r="G171" s="59">
        <v>2013</v>
      </c>
      <c r="H171" s="59">
        <v>6</v>
      </c>
      <c r="I171" s="46">
        <f t="shared" si="25"/>
        <v>17</v>
      </c>
      <c r="J171" s="46">
        <f t="shared" si="25"/>
        <v>168</v>
      </c>
      <c r="K171" s="128">
        <v>33.4</v>
      </c>
      <c r="L171" s="128">
        <v>22.4</v>
      </c>
      <c r="M171" s="54">
        <f t="shared" si="19"/>
        <v>27.9</v>
      </c>
      <c r="N171" s="36">
        <v>35.5</v>
      </c>
      <c r="O171" s="55">
        <f t="shared" si="20"/>
        <v>55.858493901309799</v>
      </c>
      <c r="P171" s="56">
        <f t="shared" si="21"/>
        <v>49.155474633152622</v>
      </c>
      <c r="Q171" s="127">
        <v>29.641866499999999</v>
      </c>
      <c r="R171" s="11">
        <f t="shared" si="22"/>
        <v>7.9449242989282505</v>
      </c>
      <c r="S171" s="35">
        <f t="shared" si="23"/>
        <v>12.471617816726798</v>
      </c>
      <c r="AF171" s="34"/>
    </row>
    <row r="172" spans="7:32" ht="18.5" x14ac:dyDescent="0.45">
      <c r="G172" s="59">
        <v>2013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28">
        <v>33</v>
      </c>
      <c r="L172" s="128">
        <v>21.5</v>
      </c>
      <c r="M172" s="54">
        <f t="shared" si="19"/>
        <v>27.25</v>
      </c>
      <c r="N172" s="36">
        <v>52.5</v>
      </c>
      <c r="O172" s="55">
        <f t="shared" si="20"/>
        <v>53.813481636559715</v>
      </c>
      <c r="P172" s="56">
        <f t="shared" si="21"/>
        <v>49.50840310563494</v>
      </c>
      <c r="Q172" s="127">
        <v>29.198463199999999</v>
      </c>
      <c r="R172" s="11">
        <f t="shared" si="22"/>
        <v>7.7147668493933983</v>
      </c>
      <c r="S172" s="35">
        <f t="shared" si="23"/>
        <v>10.316627461179909</v>
      </c>
      <c r="AF172" s="34"/>
    </row>
    <row r="173" spans="7:32" ht="18.5" x14ac:dyDescent="0.45">
      <c r="G173" s="59">
        <v>2013</v>
      </c>
      <c r="H173" s="59">
        <v>6</v>
      </c>
      <c r="I173" s="46">
        <f t="shared" si="26"/>
        <v>19</v>
      </c>
      <c r="J173" s="46">
        <f t="shared" si="26"/>
        <v>170</v>
      </c>
      <c r="K173" s="128">
        <v>28.2</v>
      </c>
      <c r="L173" s="128">
        <v>20.100000000000001</v>
      </c>
      <c r="M173" s="54">
        <f t="shared" si="19"/>
        <v>24.15</v>
      </c>
      <c r="N173" s="36">
        <v>52</v>
      </c>
      <c r="O173" s="55">
        <f t="shared" si="20"/>
        <v>53.515350894930663</v>
      </c>
      <c r="P173" s="56">
        <f t="shared" si="21"/>
        <v>34.677947379915061</v>
      </c>
      <c r="Q173" s="127">
        <v>24.369177399999998</v>
      </c>
      <c r="R173" s="11">
        <f t="shared" si="22"/>
        <v>5.995713207669449</v>
      </c>
      <c r="S173" s="35">
        <f t="shared" si="23"/>
        <v>7.0309894778986992</v>
      </c>
      <c r="AF173" s="34"/>
    </row>
    <row r="174" spans="7:32" ht="18.5" x14ac:dyDescent="0.45">
      <c r="G174" s="59">
        <v>2013</v>
      </c>
      <c r="H174" s="59">
        <v>6</v>
      </c>
      <c r="I174" s="46">
        <f t="shared" si="26"/>
        <v>20</v>
      </c>
      <c r="J174" s="46">
        <f t="shared" si="26"/>
        <v>171</v>
      </c>
      <c r="K174" s="128">
        <v>31.4</v>
      </c>
      <c r="L174" s="128">
        <v>20</v>
      </c>
      <c r="M174" s="54">
        <f t="shared" si="19"/>
        <v>25.7</v>
      </c>
      <c r="N174" s="36">
        <v>56.5</v>
      </c>
      <c r="O174" s="55">
        <f t="shared" si="20"/>
        <v>56.675639821825463</v>
      </c>
      <c r="P174" s="56">
        <f t="shared" si="21"/>
        <v>51.688183517504818</v>
      </c>
      <c r="Q174" s="127">
        <v>30.617437499999998</v>
      </c>
      <c r="R174" s="11">
        <f t="shared" si="22"/>
        <v>7.8113502857812476</v>
      </c>
      <c r="S174" s="35">
        <f t="shared" si="23"/>
        <v>10.527046390269307</v>
      </c>
      <c r="AF174" s="34"/>
    </row>
    <row r="175" spans="7:32" ht="18.5" x14ac:dyDescent="0.45">
      <c r="G175" s="59">
        <v>2013</v>
      </c>
      <c r="H175" s="59">
        <v>6</v>
      </c>
      <c r="I175" s="46">
        <f t="shared" si="26"/>
        <v>21</v>
      </c>
      <c r="J175" s="46">
        <f t="shared" si="26"/>
        <v>172</v>
      </c>
      <c r="K175" s="128">
        <v>30.1</v>
      </c>
      <c r="L175" s="128">
        <v>19.7</v>
      </c>
      <c r="M175" s="54">
        <f t="shared" si="19"/>
        <v>24.9</v>
      </c>
      <c r="N175" s="36">
        <v>50.5</v>
      </c>
      <c r="O175" s="55">
        <f t="shared" si="20"/>
        <v>60.472321064827113</v>
      </c>
      <c r="P175" s="56">
        <f t="shared" si="21"/>
        <v>50.312971125936173</v>
      </c>
      <c r="Q175" s="127">
        <v>31.202780099999998</v>
      </c>
      <c r="R175" s="11">
        <f t="shared" si="22"/>
        <v>7.8142838357335505</v>
      </c>
      <c r="S175" s="35">
        <f t="shared" si="23"/>
        <v>10.137807872709308</v>
      </c>
      <c r="AF175" s="34"/>
    </row>
    <row r="176" spans="7:32" ht="18.5" x14ac:dyDescent="0.45">
      <c r="G176" s="59">
        <v>2013</v>
      </c>
      <c r="H176" s="59">
        <v>6</v>
      </c>
      <c r="I176" s="46">
        <f t="shared" si="26"/>
        <v>22</v>
      </c>
      <c r="J176" s="46">
        <f t="shared" si="26"/>
        <v>173</v>
      </c>
      <c r="K176" s="128">
        <v>31.7</v>
      </c>
      <c r="L176" s="128">
        <v>17.899999999999999</v>
      </c>
      <c r="M176" s="54">
        <f t="shared" si="19"/>
        <v>24.799999999999997</v>
      </c>
      <c r="N176" s="36">
        <v>47</v>
      </c>
      <c r="O176" s="55">
        <f t="shared" si="20"/>
        <v>52.892103129945156</v>
      </c>
      <c r="P176" s="56">
        <f t="shared" si="21"/>
        <v>58.392881855459457</v>
      </c>
      <c r="Q176" s="127">
        <v>31.437670799999999</v>
      </c>
      <c r="R176" s="11">
        <f t="shared" si="22"/>
        <v>7.8546706117091984</v>
      </c>
      <c r="S176" s="35">
        <f t="shared" si="23"/>
        <v>12.183935709421526</v>
      </c>
      <c r="AF176" s="34"/>
    </row>
    <row r="177" spans="7:32" ht="18.5" x14ac:dyDescent="0.45">
      <c r="G177" s="59">
        <v>2013</v>
      </c>
      <c r="H177" s="59">
        <v>6</v>
      </c>
      <c r="I177" s="46">
        <f t="shared" si="26"/>
        <v>23</v>
      </c>
      <c r="J177" s="46">
        <f t="shared" si="26"/>
        <v>174</v>
      </c>
      <c r="K177" s="128">
        <v>34.9</v>
      </c>
      <c r="L177" s="128">
        <v>23.3</v>
      </c>
      <c r="M177" s="54">
        <f t="shared" si="19"/>
        <v>29.1</v>
      </c>
      <c r="N177" s="36">
        <v>32</v>
      </c>
      <c r="O177" s="55">
        <f t="shared" si="20"/>
        <v>56.089658126858666</v>
      </c>
      <c r="P177" s="56">
        <f t="shared" si="21"/>
        <v>52.051202741724829</v>
      </c>
      <c r="Q177" s="127">
        <v>30.565518699999998</v>
      </c>
      <c r="R177" s="11">
        <f t="shared" si="22"/>
        <v>8.40761138053095</v>
      </c>
      <c r="S177" s="35">
        <f t="shared" si="23"/>
        <v>13.922865407875857</v>
      </c>
      <c r="AF177" s="34"/>
    </row>
    <row r="178" spans="7:32" ht="18.5" x14ac:dyDescent="0.45">
      <c r="G178" s="59">
        <v>2013</v>
      </c>
      <c r="H178" s="59">
        <v>6</v>
      </c>
      <c r="I178" s="46">
        <f t="shared" si="26"/>
        <v>24</v>
      </c>
      <c r="J178" s="46">
        <f t="shared" si="26"/>
        <v>175</v>
      </c>
      <c r="K178" s="128">
        <v>34</v>
      </c>
      <c r="L178" s="128">
        <v>26</v>
      </c>
      <c r="M178" s="54">
        <f t="shared" si="19"/>
        <v>30</v>
      </c>
      <c r="N178" s="36">
        <v>30</v>
      </c>
      <c r="O178" s="55">
        <f t="shared" si="20"/>
        <v>65.262112336220838</v>
      </c>
      <c r="P178" s="56">
        <f t="shared" si="21"/>
        <v>41.767751895181334</v>
      </c>
      <c r="Q178" s="127">
        <v>29.5342606</v>
      </c>
      <c r="R178" s="11">
        <f t="shared" si="22"/>
        <v>8.2798413564281983</v>
      </c>
      <c r="S178" s="35">
        <f t="shared" si="23"/>
        <v>11.653631217862468</v>
      </c>
      <c r="AF178" s="34"/>
    </row>
    <row r="179" spans="7:32" ht="18.5" x14ac:dyDescent="0.45">
      <c r="G179" s="59">
        <v>2013</v>
      </c>
      <c r="H179" s="59">
        <v>6</v>
      </c>
      <c r="I179" s="46">
        <f t="shared" si="26"/>
        <v>25</v>
      </c>
      <c r="J179" s="46">
        <f t="shared" si="26"/>
        <v>176</v>
      </c>
      <c r="K179" s="128">
        <v>34.5</v>
      </c>
      <c r="L179" s="128">
        <v>24.9</v>
      </c>
      <c r="M179" s="54">
        <f t="shared" si="19"/>
        <v>29.7</v>
      </c>
      <c r="N179" s="36">
        <v>24</v>
      </c>
      <c r="O179" s="55">
        <f t="shared" si="20"/>
        <v>59.885850676551968</v>
      </c>
      <c r="P179" s="56">
        <f t="shared" si="21"/>
        <v>45.992333319591921</v>
      </c>
      <c r="Q179" s="127">
        <v>29.687923499999997</v>
      </c>
      <c r="R179" s="11">
        <f t="shared" si="22"/>
        <v>8.2706843880562477</v>
      </c>
      <c r="S179" s="35">
        <f t="shared" si="23"/>
        <v>13.582175812033988</v>
      </c>
      <c r="AF179" s="34"/>
    </row>
    <row r="180" spans="7:32" ht="18.5" x14ac:dyDescent="0.45">
      <c r="G180" s="59">
        <v>2013</v>
      </c>
      <c r="H180" s="59">
        <v>6</v>
      </c>
      <c r="I180" s="46">
        <f t="shared" si="26"/>
        <v>26</v>
      </c>
      <c r="J180" s="46">
        <f t="shared" si="26"/>
        <v>177</v>
      </c>
      <c r="K180" s="128">
        <v>36.9</v>
      </c>
      <c r="L180" s="128">
        <v>23.6</v>
      </c>
      <c r="M180" s="54">
        <f t="shared" si="19"/>
        <v>30.25</v>
      </c>
      <c r="N180" s="36">
        <v>23.5</v>
      </c>
      <c r="O180" s="55">
        <f t="shared" si="20"/>
        <v>51.405872523759335</v>
      </c>
      <c r="P180" s="56">
        <f t="shared" si="21"/>
        <v>54.695848365279922</v>
      </c>
      <c r="Q180" s="127">
        <v>29.995667999999998</v>
      </c>
      <c r="R180" s="11">
        <f t="shared" si="22"/>
        <v>8.4531766850009991</v>
      </c>
      <c r="S180" s="35">
        <f t="shared" si="23"/>
        <v>16.223250758921008</v>
      </c>
      <c r="AF180" s="34"/>
    </row>
    <row r="181" spans="7:32" ht="18.5" x14ac:dyDescent="0.45">
      <c r="G181" s="59">
        <v>2013</v>
      </c>
      <c r="H181" s="59">
        <v>6</v>
      </c>
      <c r="I181" s="46">
        <f t="shared" si="26"/>
        <v>27</v>
      </c>
      <c r="J181" s="46">
        <f t="shared" si="26"/>
        <v>178</v>
      </c>
      <c r="K181" s="128">
        <v>36.9</v>
      </c>
      <c r="L181" s="128">
        <v>26</v>
      </c>
      <c r="M181" s="54">
        <f t="shared" si="19"/>
        <v>31.45</v>
      </c>
      <c r="N181" s="36">
        <v>32.5</v>
      </c>
      <c r="O181" s="55">
        <f t="shared" si="20"/>
        <v>54.752404612737379</v>
      </c>
      <c r="P181" s="56">
        <f t="shared" si="21"/>
        <v>47.744096822306986</v>
      </c>
      <c r="Q181" s="127">
        <v>28.922539899999997</v>
      </c>
      <c r="R181" s="11">
        <f t="shared" si="22"/>
        <v>8.3543118032898729</v>
      </c>
      <c r="S181" s="35">
        <f t="shared" si="23"/>
        <v>13.074745074517816</v>
      </c>
      <c r="AF181" s="34"/>
    </row>
    <row r="182" spans="7:32" ht="18.5" x14ac:dyDescent="0.45">
      <c r="G182" s="59">
        <v>2013</v>
      </c>
      <c r="H182" s="59">
        <v>6</v>
      </c>
      <c r="I182" s="46">
        <f t="shared" si="26"/>
        <v>28</v>
      </c>
      <c r="J182" s="46">
        <f t="shared" si="26"/>
        <v>179</v>
      </c>
      <c r="K182" s="128">
        <v>35.200000000000003</v>
      </c>
      <c r="L182" s="128">
        <v>26.3</v>
      </c>
      <c r="M182" s="54">
        <f t="shared" si="19"/>
        <v>30.75</v>
      </c>
      <c r="N182" s="36">
        <v>36</v>
      </c>
      <c r="O182" s="55">
        <f t="shared" si="20"/>
        <v>63.75771876020157</v>
      </c>
      <c r="P182" s="56">
        <f t="shared" si="21"/>
        <v>45.395495757263532</v>
      </c>
      <c r="Q182" s="127">
        <v>30.4332095</v>
      </c>
      <c r="R182" s="11">
        <f t="shared" si="22"/>
        <v>8.6657270639846224</v>
      </c>
      <c r="S182" s="35">
        <f t="shared" si="23"/>
        <v>11.872930840816121</v>
      </c>
      <c r="AF182" s="34"/>
    </row>
    <row r="183" spans="7:32" ht="18.5" x14ac:dyDescent="0.45">
      <c r="G183" s="59">
        <v>2013</v>
      </c>
      <c r="H183" s="59">
        <v>6</v>
      </c>
      <c r="I183" s="46">
        <f t="shared" si="26"/>
        <v>29</v>
      </c>
      <c r="J183" s="46">
        <f t="shared" si="26"/>
        <v>180</v>
      </c>
      <c r="K183" s="128">
        <v>35.9</v>
      </c>
      <c r="L183" s="128">
        <v>25.9</v>
      </c>
      <c r="M183" s="54">
        <f t="shared" si="19"/>
        <v>30.9</v>
      </c>
      <c r="N183" s="36">
        <v>37</v>
      </c>
      <c r="O183" s="55">
        <f t="shared" si="20"/>
        <v>59.342071258855867</v>
      </c>
      <c r="P183" s="56">
        <f t="shared" si="21"/>
        <v>47.473657007084697</v>
      </c>
      <c r="Q183" s="127">
        <v>30.024977</v>
      </c>
      <c r="R183" s="11">
        <f t="shared" si="22"/>
        <v>8.5758990681134986</v>
      </c>
      <c r="S183" s="35">
        <f t="shared" si="23"/>
        <v>12.264529240299327</v>
      </c>
      <c r="AF183" s="34"/>
    </row>
    <row r="184" spans="7:32" ht="18.5" x14ac:dyDescent="0.45">
      <c r="G184" s="59">
        <v>2013</v>
      </c>
      <c r="H184" s="60">
        <v>6</v>
      </c>
      <c r="I184" s="60">
        <f t="shared" si="26"/>
        <v>30</v>
      </c>
      <c r="J184" s="46">
        <f t="shared" si="26"/>
        <v>181</v>
      </c>
      <c r="K184" s="128">
        <v>36.9</v>
      </c>
      <c r="L184" s="128">
        <v>26.2</v>
      </c>
      <c r="M184" s="54">
        <f t="shared" si="19"/>
        <v>31.549999999999997</v>
      </c>
      <c r="N184" s="36">
        <v>32.5</v>
      </c>
      <c r="O184" s="55">
        <f t="shared" si="20"/>
        <v>58.556948639103851</v>
      </c>
      <c r="P184" s="56">
        <f t="shared" si="21"/>
        <v>50.124748035072898</v>
      </c>
      <c r="Q184" s="127">
        <v>30.6471652</v>
      </c>
      <c r="R184" s="49">
        <f t="shared" si="22"/>
        <v>8.8704465393662986</v>
      </c>
      <c r="S184" s="48">
        <f t="shared" si="23"/>
        <v>13.713381932251089</v>
      </c>
      <c r="AF184" s="34"/>
    </row>
    <row r="185" spans="7:32" ht="18.5" x14ac:dyDescent="0.45">
      <c r="G185" s="59">
        <v>2013</v>
      </c>
      <c r="H185" s="59">
        <v>7</v>
      </c>
      <c r="I185" s="46">
        <v>1</v>
      </c>
      <c r="J185" s="46">
        <f t="shared" si="26"/>
        <v>182</v>
      </c>
      <c r="K185" s="128">
        <v>32.799999999999997</v>
      </c>
      <c r="L185" s="128">
        <v>24.7</v>
      </c>
      <c r="M185" s="54">
        <f t="shared" si="19"/>
        <v>28.75</v>
      </c>
      <c r="N185" s="36">
        <v>12</v>
      </c>
      <c r="O185" s="55">
        <f t="shared" si="20"/>
        <v>69.482973719599329</v>
      </c>
      <c r="P185" s="56">
        <f t="shared" si="21"/>
        <v>45.024966970300348</v>
      </c>
      <c r="Q185" s="127">
        <v>31.640321599999996</v>
      </c>
      <c r="R185" s="11">
        <f t="shared" si="22"/>
        <v>8.6383061318651997</v>
      </c>
      <c r="S185" s="35">
        <f t="shared" si="23"/>
        <v>14.808330271759214</v>
      </c>
      <c r="AF185" s="34"/>
    </row>
    <row r="186" spans="7:32" ht="18.5" x14ac:dyDescent="0.45">
      <c r="G186" s="59">
        <v>2013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28">
        <v>32.9</v>
      </c>
      <c r="L186" s="128">
        <v>19.899999999999999</v>
      </c>
      <c r="M186" s="54">
        <f t="shared" si="19"/>
        <v>26.4</v>
      </c>
      <c r="N186" s="36">
        <v>12.5</v>
      </c>
      <c r="O186" s="55">
        <f t="shared" si="20"/>
        <v>50.040354432841013</v>
      </c>
      <c r="P186" s="56">
        <f t="shared" si="21"/>
        <v>52.041968610154655</v>
      </c>
      <c r="Q186" s="127">
        <v>28.867690199999998</v>
      </c>
      <c r="R186" s="11">
        <f t="shared" si="22"/>
        <v>7.4834579336166005</v>
      </c>
      <c r="S186" s="35">
        <f t="shared" si="23"/>
        <v>16.433479414714238</v>
      </c>
      <c r="AF186" s="34"/>
    </row>
    <row r="187" spans="7:32" ht="18.5" x14ac:dyDescent="0.45">
      <c r="G187" s="59">
        <v>2013</v>
      </c>
      <c r="H187" s="59">
        <v>7</v>
      </c>
      <c r="I187" s="46">
        <f t="shared" si="27"/>
        <v>3</v>
      </c>
      <c r="J187" s="46">
        <f t="shared" si="26"/>
        <v>184</v>
      </c>
      <c r="K187" s="128">
        <v>33.4</v>
      </c>
      <c r="L187" s="128">
        <v>21.5</v>
      </c>
      <c r="M187" s="54">
        <f t="shared" si="19"/>
        <v>27.45</v>
      </c>
      <c r="N187" s="36">
        <v>12.5</v>
      </c>
      <c r="O187" s="55">
        <f t="shared" si="20"/>
        <v>55.462336552109221</v>
      </c>
      <c r="P187" s="56">
        <f t="shared" si="21"/>
        <v>52.800144397607973</v>
      </c>
      <c r="Q187" s="127">
        <v>30.611994399999997</v>
      </c>
      <c r="R187" s="11">
        <f t="shared" si="22"/>
        <v>8.1241554588089997</v>
      </c>
      <c r="S187" s="35">
        <f t="shared" si="23"/>
        <v>16.897838129995062</v>
      </c>
      <c r="AF187" s="34"/>
    </row>
    <row r="188" spans="7:32" ht="18.5" x14ac:dyDescent="0.45">
      <c r="G188" s="59">
        <v>2013</v>
      </c>
      <c r="H188" s="59">
        <v>7</v>
      </c>
      <c r="I188" s="46">
        <f t="shared" si="27"/>
        <v>4</v>
      </c>
      <c r="J188" s="46">
        <f t="shared" si="27"/>
        <v>185</v>
      </c>
      <c r="K188" s="128">
        <v>34.5</v>
      </c>
      <c r="L188" s="128">
        <v>23.8</v>
      </c>
      <c r="M188" s="54">
        <f t="shared" si="19"/>
        <v>29.15</v>
      </c>
      <c r="N188" s="36">
        <v>21.5</v>
      </c>
      <c r="O188" s="55">
        <f t="shared" si="20"/>
        <v>58.086547445052361</v>
      </c>
      <c r="P188" s="56">
        <f t="shared" si="21"/>
        <v>49.722084612964821</v>
      </c>
      <c r="Q188" s="127">
        <v>30.4009696</v>
      </c>
      <c r="R188" s="11">
        <f t="shared" si="22"/>
        <v>8.3712641907528003</v>
      </c>
      <c r="S188" s="35">
        <f t="shared" si="23"/>
        <v>14.922404273288489</v>
      </c>
      <c r="AF188" s="34"/>
    </row>
    <row r="189" spans="7:32" ht="18.5" x14ac:dyDescent="0.45">
      <c r="G189" s="59">
        <v>2013</v>
      </c>
      <c r="H189" s="59">
        <v>7</v>
      </c>
      <c r="I189" s="46">
        <f t="shared" si="27"/>
        <v>5</v>
      </c>
      <c r="J189" s="46">
        <f t="shared" si="27"/>
        <v>186</v>
      </c>
      <c r="K189" s="128">
        <v>35.6</v>
      </c>
      <c r="L189" s="128">
        <v>24.5</v>
      </c>
      <c r="M189" s="54">
        <f t="shared" si="19"/>
        <v>30.05</v>
      </c>
      <c r="N189" s="36">
        <v>31</v>
      </c>
      <c r="O189" s="55">
        <f t="shared" si="20"/>
        <v>57.500042587395008</v>
      </c>
      <c r="P189" s="56">
        <f t="shared" si="21"/>
        <v>51.060037817606776</v>
      </c>
      <c r="Q189" s="127">
        <v>30.651352199999994</v>
      </c>
      <c r="R189" s="11">
        <f t="shared" si="22"/>
        <v>8.6020031442460478</v>
      </c>
      <c r="S189" s="35">
        <f t="shared" si="23"/>
        <v>13.973555344475191</v>
      </c>
      <c r="AF189" s="34"/>
    </row>
    <row r="190" spans="7:32" ht="18.5" x14ac:dyDescent="0.45">
      <c r="G190" s="59">
        <v>2013</v>
      </c>
      <c r="H190" s="59">
        <v>7</v>
      </c>
      <c r="I190" s="46">
        <f t="shared" si="27"/>
        <v>6</v>
      </c>
      <c r="J190" s="46">
        <f t="shared" si="27"/>
        <v>187</v>
      </c>
      <c r="K190" s="128">
        <v>36.200000000000003</v>
      </c>
      <c r="L190" s="128">
        <v>25.8</v>
      </c>
      <c r="M190" s="54">
        <f t="shared" si="19"/>
        <v>31</v>
      </c>
      <c r="N190" s="36">
        <v>50.5</v>
      </c>
      <c r="O190" s="55">
        <f t="shared" si="20"/>
        <v>60.073083487651004</v>
      </c>
      <c r="P190" s="56">
        <f t="shared" si="21"/>
        <v>49.980805461725645</v>
      </c>
      <c r="Q190" s="127">
        <v>30.996779699999998</v>
      </c>
      <c r="R190" s="11">
        <f t="shared" si="22"/>
        <v>8.8716503114963992</v>
      </c>
      <c r="S190" s="35">
        <f t="shared" si="23"/>
        <v>10.878270445373552</v>
      </c>
      <c r="AF190" s="34"/>
    </row>
    <row r="191" spans="7:32" ht="18.5" x14ac:dyDescent="0.45">
      <c r="G191" s="59">
        <v>2013</v>
      </c>
      <c r="H191" s="59">
        <v>7</v>
      </c>
      <c r="I191" s="46">
        <f t="shared" si="27"/>
        <v>7</v>
      </c>
      <c r="J191" s="46">
        <f t="shared" si="27"/>
        <v>188</v>
      </c>
      <c r="K191" s="128">
        <v>36.5</v>
      </c>
      <c r="L191" s="128">
        <v>27.3</v>
      </c>
      <c r="M191" s="54">
        <f t="shared" si="19"/>
        <v>31.9</v>
      </c>
      <c r="N191" s="36">
        <v>42</v>
      </c>
      <c r="O191" s="55">
        <f t="shared" si="20"/>
        <v>63.265191513046645</v>
      </c>
      <c r="P191" s="56">
        <f t="shared" si="21"/>
        <v>46.563180953602327</v>
      </c>
      <c r="Q191" s="127">
        <v>30.702852299999996</v>
      </c>
      <c r="R191" s="11">
        <f t="shared" si="22"/>
        <v>8.9495897683531478</v>
      </c>
      <c r="S191" s="35">
        <f t="shared" si="23"/>
        <v>11.431081907740948</v>
      </c>
      <c r="AF191" s="34"/>
    </row>
    <row r="192" spans="7:32" ht="18.5" x14ac:dyDescent="0.45">
      <c r="G192" s="59">
        <v>2013</v>
      </c>
      <c r="H192" s="59">
        <v>7</v>
      </c>
      <c r="I192" s="46">
        <f t="shared" si="27"/>
        <v>8</v>
      </c>
      <c r="J192" s="46">
        <f t="shared" si="27"/>
        <v>189</v>
      </c>
      <c r="K192" s="128">
        <v>36.299999999999997</v>
      </c>
      <c r="L192" s="128">
        <v>27.9</v>
      </c>
      <c r="M192" s="54">
        <f t="shared" si="19"/>
        <v>32.099999999999994</v>
      </c>
      <c r="N192" s="36">
        <v>25.5</v>
      </c>
      <c r="O192" s="55">
        <f t="shared" si="20"/>
        <v>65.528523083543504</v>
      </c>
      <c r="P192" s="56">
        <f t="shared" si="21"/>
        <v>44.035167512141228</v>
      </c>
      <c r="Q192" s="127">
        <v>30.387152499999999</v>
      </c>
      <c r="R192" s="11">
        <f t="shared" si="22"/>
        <v>8.8932104056837495</v>
      </c>
      <c r="S192" s="35">
        <f t="shared" si="23"/>
        <v>13.155808526177887</v>
      </c>
      <c r="AF192" s="34"/>
    </row>
    <row r="193" spans="7:32" ht="18.5" x14ac:dyDescent="0.45">
      <c r="G193" s="59">
        <v>2013</v>
      </c>
      <c r="H193" s="59">
        <v>7</v>
      </c>
      <c r="I193" s="46">
        <f t="shared" si="27"/>
        <v>9</v>
      </c>
      <c r="J193" s="46">
        <f t="shared" si="27"/>
        <v>190</v>
      </c>
      <c r="K193" s="128">
        <v>36.299999999999997</v>
      </c>
      <c r="L193" s="128">
        <v>26.3</v>
      </c>
      <c r="M193" s="54">
        <f t="shared" si="19"/>
        <v>31.299999999999997</v>
      </c>
      <c r="N193" s="36">
        <v>22.5</v>
      </c>
      <c r="O193" s="55">
        <f t="shared" si="20"/>
        <v>60.153049223347296</v>
      </c>
      <c r="P193" s="56">
        <f t="shared" si="21"/>
        <v>48.122439378677818</v>
      </c>
      <c r="Q193" s="127">
        <v>30.435302999999998</v>
      </c>
      <c r="R193" s="11">
        <f t="shared" si="22"/>
        <v>8.7644998578644984</v>
      </c>
      <c r="S193" s="35">
        <f t="shared" si="23"/>
        <v>14.656927393058563</v>
      </c>
      <c r="AF193" s="34"/>
    </row>
    <row r="194" spans="7:32" ht="18.5" x14ac:dyDescent="0.45">
      <c r="G194" s="59">
        <v>2013</v>
      </c>
      <c r="H194" s="59">
        <v>7</v>
      </c>
      <c r="I194" s="46">
        <f t="shared" si="27"/>
        <v>10</v>
      </c>
      <c r="J194" s="46">
        <f t="shared" si="27"/>
        <v>191</v>
      </c>
      <c r="K194" s="128">
        <v>36.299999999999997</v>
      </c>
      <c r="L194" s="128">
        <v>27</v>
      </c>
      <c r="M194" s="54">
        <f t="shared" si="19"/>
        <v>31.65</v>
      </c>
      <c r="N194" s="36">
        <v>25.5</v>
      </c>
      <c r="O194" s="55">
        <f t="shared" si="20"/>
        <v>21.659481740413213</v>
      </c>
      <c r="P194" s="56">
        <f t="shared" si="21"/>
        <v>16.114654414867424</v>
      </c>
      <c r="Q194" s="127">
        <v>10.568406699999999</v>
      </c>
      <c r="R194" s="11">
        <f t="shared" si="22"/>
        <v>3.0650942268624739</v>
      </c>
      <c r="S194" s="35">
        <f t="shared" si="23"/>
        <v>5.1689218685634906</v>
      </c>
      <c r="AF194" s="34"/>
    </row>
    <row r="195" spans="7:32" ht="18.5" x14ac:dyDescent="0.45">
      <c r="G195" s="59">
        <v>2013</v>
      </c>
      <c r="H195" s="59">
        <v>7</v>
      </c>
      <c r="I195" s="46">
        <f t="shared" si="27"/>
        <v>11</v>
      </c>
      <c r="J195" s="46">
        <f t="shared" si="27"/>
        <v>192</v>
      </c>
      <c r="K195" s="128">
        <v>36.299999999999997</v>
      </c>
      <c r="L195" s="128">
        <v>27.3</v>
      </c>
      <c r="M195" s="54">
        <f t="shared" si="19"/>
        <v>31.799999999999997</v>
      </c>
      <c r="N195" s="36">
        <v>25.5</v>
      </c>
      <c r="O195" s="55">
        <f t="shared" si="20"/>
        <v>59.505992916666663</v>
      </c>
      <c r="P195" s="56">
        <f t="shared" si="21"/>
        <v>42.844314899999986</v>
      </c>
      <c r="Q195" s="127">
        <v>28.562876599999996</v>
      </c>
      <c r="R195" s="11">
        <f t="shared" si="22"/>
        <v>8.3090550544463966</v>
      </c>
      <c r="S195" s="35">
        <f t="shared" si="23"/>
        <v>12.777763738967307</v>
      </c>
      <c r="AF195" s="34"/>
    </row>
    <row r="196" spans="7:32" ht="18.5" x14ac:dyDescent="0.45">
      <c r="G196" s="59">
        <v>2013</v>
      </c>
      <c r="H196" s="59">
        <v>7</v>
      </c>
      <c r="I196" s="46">
        <f t="shared" si="27"/>
        <v>12</v>
      </c>
      <c r="J196" s="46">
        <f t="shared" si="27"/>
        <v>193</v>
      </c>
      <c r="K196" s="128">
        <v>36.5</v>
      </c>
      <c r="L196" s="128">
        <v>26.2</v>
      </c>
      <c r="M196" s="54">
        <f t="shared" si="19"/>
        <v>31.35</v>
      </c>
      <c r="N196" s="36">
        <v>23</v>
      </c>
      <c r="O196" s="55">
        <f t="shared" si="20"/>
        <v>56.12153175065027</v>
      </c>
      <c r="P196" s="56">
        <f t="shared" si="21"/>
        <v>46.244142162535823</v>
      </c>
      <c r="Q196" s="127">
        <v>28.818283599999997</v>
      </c>
      <c r="R196" s="11">
        <f t="shared" si="22"/>
        <v>8.3072953173830992</v>
      </c>
      <c r="S196" s="35">
        <f t="shared" si="23"/>
        <v>14.043559864028548</v>
      </c>
      <c r="AF196" s="34"/>
    </row>
    <row r="197" spans="7:32" ht="18.5" x14ac:dyDescent="0.45">
      <c r="G197" s="59">
        <v>2013</v>
      </c>
      <c r="H197" s="59">
        <v>7</v>
      </c>
      <c r="I197" s="46">
        <f t="shared" si="27"/>
        <v>13</v>
      </c>
      <c r="J197" s="46">
        <f t="shared" si="27"/>
        <v>194</v>
      </c>
      <c r="K197" s="128">
        <v>37</v>
      </c>
      <c r="L197" s="128">
        <v>26.2</v>
      </c>
      <c r="M197" s="54">
        <f t="shared" ref="M197:M260" si="28">(K197+L197)/2</f>
        <v>31.6</v>
      </c>
      <c r="N197" s="36">
        <v>25.5</v>
      </c>
      <c r="O197" s="55">
        <f t="shared" ref="O197:O260" si="29">((Q197)/(0.16*(K197-(L197))^0.5))</f>
        <v>56.162312841588331</v>
      </c>
      <c r="P197" s="56">
        <f t="shared" ref="P197:P260" si="30">0.16*((K197-L197)^1/2)*O197</f>
        <v>48.524238295132321</v>
      </c>
      <c r="Q197" s="127">
        <v>29.530910999999996</v>
      </c>
      <c r="R197" s="11">
        <f t="shared" ref="R197:R260" si="31">0.0023*0.408*O197*(K197-L197)^0.5*(M197+17.8)</f>
        <v>8.5560203749409993</v>
      </c>
      <c r="S197" s="35">
        <f t="shared" ref="S197:S260" si="32">0.31*(IF(N197&gt;50,1,(1+(50-N197)/70)))*(P197+2.09)*((M197/(M197+15)))</f>
        <v>14.363799479781266</v>
      </c>
      <c r="AF197" s="34"/>
    </row>
    <row r="198" spans="7:32" ht="18.5" x14ac:dyDescent="0.45">
      <c r="G198" s="59">
        <v>2013</v>
      </c>
      <c r="H198" s="59">
        <v>7</v>
      </c>
      <c r="I198" s="46">
        <f t="shared" si="27"/>
        <v>14</v>
      </c>
      <c r="J198" s="46">
        <f t="shared" si="27"/>
        <v>195</v>
      </c>
      <c r="K198" s="128">
        <v>36.299999999999997</v>
      </c>
      <c r="L198" s="128">
        <v>27.3</v>
      </c>
      <c r="M198" s="54">
        <f t="shared" si="28"/>
        <v>31.799999999999997</v>
      </c>
      <c r="N198" s="36">
        <v>27</v>
      </c>
      <c r="O198" s="55">
        <f t="shared" si="29"/>
        <v>61.745165625000013</v>
      </c>
      <c r="P198" s="56">
        <f t="shared" si="30"/>
        <v>44.456519249999992</v>
      </c>
      <c r="Q198" s="127">
        <v>29.637679500000001</v>
      </c>
      <c r="R198" s="11">
        <f t="shared" si="31"/>
        <v>8.6217195172679979</v>
      </c>
      <c r="S198" s="35">
        <f t="shared" si="32"/>
        <v>13.026120137144227</v>
      </c>
      <c r="AF198" s="34"/>
    </row>
    <row r="199" spans="7:32" ht="18.5" x14ac:dyDescent="0.45">
      <c r="G199" s="59">
        <v>2013</v>
      </c>
      <c r="H199" s="59">
        <v>7</v>
      </c>
      <c r="I199" s="46">
        <f t="shared" si="27"/>
        <v>15</v>
      </c>
      <c r="J199" s="46">
        <f t="shared" si="27"/>
        <v>196</v>
      </c>
      <c r="K199" s="128">
        <v>37.299999999999997</v>
      </c>
      <c r="L199" s="128">
        <v>26</v>
      </c>
      <c r="M199" s="54">
        <f t="shared" si="28"/>
        <v>31.65</v>
      </c>
      <c r="N199" s="36">
        <v>30.5</v>
      </c>
      <c r="O199" s="55">
        <f t="shared" si="29"/>
        <v>56.404287461181859</v>
      </c>
      <c r="P199" s="56">
        <f t="shared" si="30"/>
        <v>50.989475864908393</v>
      </c>
      <c r="Q199" s="127">
        <v>30.336908499999996</v>
      </c>
      <c r="R199" s="11">
        <f t="shared" si="31"/>
        <v>8.7984391350311242</v>
      </c>
      <c r="S199" s="35">
        <f t="shared" si="32"/>
        <v>14.273661102938323</v>
      </c>
      <c r="AF199" s="34"/>
    </row>
    <row r="200" spans="7:32" ht="18.5" x14ac:dyDescent="0.45">
      <c r="G200" s="59">
        <v>2013</v>
      </c>
      <c r="H200" s="59">
        <v>7</v>
      </c>
      <c r="I200" s="46">
        <f t="shared" si="27"/>
        <v>16</v>
      </c>
      <c r="J200" s="46">
        <f t="shared" si="27"/>
        <v>197</v>
      </c>
      <c r="K200" s="128">
        <v>36.299999999999997</v>
      </c>
      <c r="L200" s="128">
        <v>28.7</v>
      </c>
      <c r="M200" s="54">
        <f t="shared" si="28"/>
        <v>32.5</v>
      </c>
      <c r="N200" s="36">
        <v>45</v>
      </c>
      <c r="O200" s="55">
        <f t="shared" si="29"/>
        <v>69.164498237894804</v>
      </c>
      <c r="P200" s="56">
        <f t="shared" si="30"/>
        <v>42.052014928640034</v>
      </c>
      <c r="Q200" s="127">
        <v>30.507738099999997</v>
      </c>
      <c r="R200" s="11">
        <f t="shared" si="31"/>
        <v>9.0000725630119494</v>
      </c>
      <c r="S200" s="35">
        <f t="shared" si="32"/>
        <v>10.031521813670263</v>
      </c>
      <c r="AF200" s="34"/>
    </row>
    <row r="201" spans="7:32" ht="18.5" x14ac:dyDescent="0.45">
      <c r="G201" s="59">
        <v>2013</v>
      </c>
      <c r="H201" s="59">
        <v>7</v>
      </c>
      <c r="I201" s="46">
        <f t="shared" si="27"/>
        <v>17</v>
      </c>
      <c r="J201" s="46">
        <f t="shared" si="27"/>
        <v>198</v>
      </c>
      <c r="K201" s="128">
        <v>33.5</v>
      </c>
      <c r="L201" s="128">
        <v>27.2</v>
      </c>
      <c r="M201" s="54">
        <f t="shared" si="28"/>
        <v>30.35</v>
      </c>
      <c r="N201" s="36">
        <v>35.5</v>
      </c>
      <c r="O201" s="55">
        <f t="shared" si="29"/>
        <v>75.430196005780289</v>
      </c>
      <c r="P201" s="56">
        <f t="shared" si="30"/>
        <v>38.016818786913277</v>
      </c>
      <c r="Q201" s="127">
        <v>30.292526299999999</v>
      </c>
      <c r="R201" s="11">
        <f t="shared" si="31"/>
        <v>8.5546018539884248</v>
      </c>
      <c r="S201" s="35">
        <f t="shared" si="32"/>
        <v>10.044307098767968</v>
      </c>
      <c r="AF201" s="34"/>
    </row>
    <row r="202" spans="7:32" ht="18.5" x14ac:dyDescent="0.45">
      <c r="G202" s="59">
        <v>2013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28">
        <v>32.700000000000003</v>
      </c>
      <c r="L202" s="128">
        <v>21.3</v>
      </c>
      <c r="M202" s="54">
        <f t="shared" si="28"/>
        <v>27</v>
      </c>
      <c r="N202" s="36">
        <v>27.5</v>
      </c>
      <c r="O202" s="55">
        <f t="shared" si="29"/>
        <v>55.9827437944653</v>
      </c>
      <c r="P202" s="56">
        <f t="shared" si="30"/>
        <v>51.056262340552358</v>
      </c>
      <c r="Q202" s="127">
        <v>30.243119699999998</v>
      </c>
      <c r="R202" s="11">
        <f t="shared" si="31"/>
        <v>7.9464401874143977</v>
      </c>
      <c r="S202" s="35">
        <f t="shared" si="32"/>
        <v>13.995634340344949</v>
      </c>
      <c r="AF202" s="34"/>
    </row>
    <row r="203" spans="7:32" ht="18.5" x14ac:dyDescent="0.45">
      <c r="G203" s="59">
        <v>2013</v>
      </c>
      <c r="H203" s="59">
        <v>7</v>
      </c>
      <c r="I203" s="46">
        <f t="shared" si="33"/>
        <v>19</v>
      </c>
      <c r="J203" s="46">
        <f t="shared" si="33"/>
        <v>200</v>
      </c>
      <c r="K203" s="128">
        <v>32</v>
      </c>
      <c r="L203" s="128">
        <v>22.7</v>
      </c>
      <c r="M203" s="54">
        <f t="shared" si="28"/>
        <v>27.35</v>
      </c>
      <c r="N203" s="36">
        <v>44</v>
      </c>
      <c r="O203" s="55">
        <f t="shared" si="29"/>
        <v>60.83636216743929</v>
      </c>
      <c r="P203" s="56">
        <f t="shared" si="30"/>
        <v>45.262253452574839</v>
      </c>
      <c r="Q203" s="127">
        <v>29.684155199999999</v>
      </c>
      <c r="R203" s="11">
        <f t="shared" si="31"/>
        <v>7.8605052966972018</v>
      </c>
      <c r="S203" s="35">
        <f t="shared" si="32"/>
        <v>10.292522229118516</v>
      </c>
      <c r="AF203" s="34"/>
    </row>
    <row r="204" spans="7:32" ht="18.5" x14ac:dyDescent="0.45">
      <c r="G204" s="59">
        <v>2013</v>
      </c>
      <c r="H204" s="59">
        <v>7</v>
      </c>
      <c r="I204" s="46">
        <f t="shared" si="33"/>
        <v>20</v>
      </c>
      <c r="J204" s="46">
        <f t="shared" si="33"/>
        <v>201</v>
      </c>
      <c r="K204" s="128">
        <v>34.1</v>
      </c>
      <c r="L204" s="128">
        <v>22.6</v>
      </c>
      <c r="M204" s="54">
        <f t="shared" si="28"/>
        <v>28.35</v>
      </c>
      <c r="N204" s="36">
        <v>36.5</v>
      </c>
      <c r="O204" s="55">
        <f t="shared" si="29"/>
        <v>54.964819748894044</v>
      </c>
      <c r="P204" s="56">
        <f t="shared" si="30"/>
        <v>50.567634168982522</v>
      </c>
      <c r="Q204" s="127">
        <v>29.823163599999997</v>
      </c>
      <c r="R204" s="11">
        <f t="shared" si="31"/>
        <v>8.0722282358210986</v>
      </c>
      <c r="S204" s="35">
        <f t="shared" si="32"/>
        <v>12.734310461083407</v>
      </c>
      <c r="AF204" s="34"/>
    </row>
    <row r="205" spans="7:32" ht="18.5" x14ac:dyDescent="0.45">
      <c r="G205" s="59">
        <v>2013</v>
      </c>
      <c r="H205" s="59">
        <v>7</v>
      </c>
      <c r="I205" s="46">
        <f t="shared" si="33"/>
        <v>21</v>
      </c>
      <c r="J205" s="46">
        <f t="shared" si="33"/>
        <v>202</v>
      </c>
      <c r="K205" s="128">
        <v>36.6</v>
      </c>
      <c r="L205" s="128">
        <v>26.9</v>
      </c>
      <c r="M205" s="54">
        <f t="shared" si="28"/>
        <v>31.75</v>
      </c>
      <c r="N205" s="36">
        <v>50.5</v>
      </c>
      <c r="O205" s="55">
        <f t="shared" si="29"/>
        <v>58.863007496230075</v>
      </c>
      <c r="P205" s="56">
        <f t="shared" si="30"/>
        <v>45.677693817074555</v>
      </c>
      <c r="Q205" s="127">
        <v>29.332447199999997</v>
      </c>
      <c r="R205" s="11">
        <f t="shared" si="31"/>
        <v>8.5243244801273974</v>
      </c>
      <c r="S205" s="35">
        <f t="shared" si="32"/>
        <v>10.056759922878211</v>
      </c>
      <c r="AF205" s="34"/>
    </row>
    <row r="206" spans="7:32" ht="18.5" x14ac:dyDescent="0.45">
      <c r="G206" s="59">
        <v>2013</v>
      </c>
      <c r="H206" s="59">
        <v>7</v>
      </c>
      <c r="I206" s="46">
        <f t="shared" si="33"/>
        <v>22</v>
      </c>
      <c r="J206" s="46">
        <f t="shared" si="33"/>
        <v>203</v>
      </c>
      <c r="K206" s="128">
        <v>35.6</v>
      </c>
      <c r="L206" s="128">
        <v>25.5</v>
      </c>
      <c r="M206" s="54">
        <f t="shared" si="28"/>
        <v>30.55</v>
      </c>
      <c r="N206" s="36">
        <v>47</v>
      </c>
      <c r="O206" s="55">
        <f t="shared" si="29"/>
        <v>57.129818780764516</v>
      </c>
      <c r="P206" s="56">
        <f t="shared" si="30"/>
        <v>46.160893574857738</v>
      </c>
      <c r="Q206" s="127">
        <v>29.049824699999995</v>
      </c>
      <c r="R206" s="11">
        <f t="shared" si="31"/>
        <v>8.237738677196921</v>
      </c>
      <c r="S206" s="35">
        <f t="shared" si="32"/>
        <v>10.461999810208685</v>
      </c>
      <c r="AF206" s="34"/>
    </row>
    <row r="207" spans="7:32" ht="18.5" x14ac:dyDescent="0.45">
      <c r="G207" s="59">
        <v>2013</v>
      </c>
      <c r="H207" s="59">
        <v>7</v>
      </c>
      <c r="I207" s="46">
        <f t="shared" si="33"/>
        <v>23</v>
      </c>
      <c r="J207" s="46">
        <f t="shared" si="33"/>
        <v>204</v>
      </c>
      <c r="K207" s="128">
        <v>34.9</v>
      </c>
      <c r="L207" s="128">
        <v>26.2</v>
      </c>
      <c r="M207" s="54">
        <f t="shared" si="28"/>
        <v>30.549999999999997</v>
      </c>
      <c r="N207" s="36">
        <v>37</v>
      </c>
      <c r="O207" s="55">
        <f t="shared" si="29"/>
        <v>61.285371056895883</v>
      </c>
      <c r="P207" s="56">
        <f t="shared" si="30"/>
        <v>42.65461825559953</v>
      </c>
      <c r="Q207" s="127">
        <v>28.922539899999997</v>
      </c>
      <c r="R207" s="11">
        <f t="shared" si="31"/>
        <v>8.2016441764277221</v>
      </c>
      <c r="S207" s="35">
        <f t="shared" si="32"/>
        <v>11.030758757014706</v>
      </c>
      <c r="AF207" s="34"/>
    </row>
    <row r="208" spans="7:32" ht="18.5" x14ac:dyDescent="0.45">
      <c r="G208" s="59">
        <v>2013</v>
      </c>
      <c r="H208" s="59">
        <v>7</v>
      </c>
      <c r="I208" s="46">
        <f t="shared" si="33"/>
        <v>24</v>
      </c>
      <c r="J208" s="46">
        <f t="shared" si="33"/>
        <v>205</v>
      </c>
      <c r="K208" s="128">
        <v>35.799999999999997</v>
      </c>
      <c r="L208" s="128">
        <v>25.7</v>
      </c>
      <c r="M208" s="54">
        <f t="shared" si="28"/>
        <v>30.75</v>
      </c>
      <c r="N208" s="36">
        <v>32.5</v>
      </c>
      <c r="O208" s="55">
        <f t="shared" si="29"/>
        <v>57.36367053461268</v>
      </c>
      <c r="P208" s="56">
        <f t="shared" si="30"/>
        <v>46.349845791967034</v>
      </c>
      <c r="Q208" s="127">
        <v>29.168735499999997</v>
      </c>
      <c r="R208" s="11">
        <f t="shared" si="31"/>
        <v>8.3056734664991243</v>
      </c>
      <c r="S208" s="35">
        <f t="shared" si="32"/>
        <v>12.616197541309445</v>
      </c>
      <c r="AF208" s="34"/>
    </row>
    <row r="209" spans="7:32" ht="18.5" x14ac:dyDescent="0.45">
      <c r="G209" s="59">
        <v>2013</v>
      </c>
      <c r="H209" s="59">
        <v>7</v>
      </c>
      <c r="I209" s="46">
        <f t="shared" si="33"/>
        <v>25</v>
      </c>
      <c r="J209" s="46">
        <f t="shared" si="33"/>
        <v>206</v>
      </c>
      <c r="K209" s="128">
        <v>36.5</v>
      </c>
      <c r="L209" s="128">
        <v>25.8</v>
      </c>
      <c r="M209" s="54">
        <f t="shared" si="28"/>
        <v>31.15</v>
      </c>
      <c r="N209" s="36">
        <v>31</v>
      </c>
      <c r="O209" s="55">
        <f t="shared" si="29"/>
        <v>54.886539322253086</v>
      </c>
      <c r="P209" s="56">
        <f t="shared" si="30"/>
        <v>46.98287765984864</v>
      </c>
      <c r="Q209" s="127">
        <v>28.726169599999999</v>
      </c>
      <c r="R209" s="11">
        <f t="shared" si="31"/>
        <v>8.2470463012608004</v>
      </c>
      <c r="S209" s="35">
        <f t="shared" si="32"/>
        <v>13.055139959104542</v>
      </c>
      <c r="AF209" s="34"/>
    </row>
    <row r="210" spans="7:32" ht="18.5" x14ac:dyDescent="0.45">
      <c r="G210" s="59">
        <v>2013</v>
      </c>
      <c r="H210" s="59">
        <v>7</v>
      </c>
      <c r="I210" s="46">
        <f t="shared" si="33"/>
        <v>26</v>
      </c>
      <c r="J210" s="46">
        <f t="shared" si="33"/>
        <v>207</v>
      </c>
      <c r="K210" s="128">
        <v>36.299999999999997</v>
      </c>
      <c r="L210" s="128">
        <v>22.8</v>
      </c>
      <c r="M210" s="54">
        <f t="shared" si="28"/>
        <v>29.549999999999997</v>
      </c>
      <c r="N210" s="36">
        <v>30.5</v>
      </c>
      <c r="O210" s="55">
        <f t="shared" si="29"/>
        <v>38.078299208289252</v>
      </c>
      <c r="P210" s="56">
        <f t="shared" si="30"/>
        <v>41.12456314495239</v>
      </c>
      <c r="Q210" s="127">
        <v>22.3853768</v>
      </c>
      <c r="R210" s="11">
        <f t="shared" si="31"/>
        <v>6.2165926240301985</v>
      </c>
      <c r="S210" s="35">
        <f t="shared" si="32"/>
        <v>11.361262468877859</v>
      </c>
      <c r="AF210" s="34"/>
    </row>
    <row r="211" spans="7:32" ht="18.5" x14ac:dyDescent="0.45">
      <c r="G211" s="59">
        <v>2013</v>
      </c>
      <c r="H211" s="59">
        <v>7</v>
      </c>
      <c r="I211" s="46">
        <f t="shared" si="33"/>
        <v>27</v>
      </c>
      <c r="J211" s="46">
        <f t="shared" si="33"/>
        <v>208</v>
      </c>
      <c r="K211" s="128">
        <v>33.4</v>
      </c>
      <c r="L211" s="128">
        <v>23.1</v>
      </c>
      <c r="M211" s="54">
        <f t="shared" si="28"/>
        <v>28.25</v>
      </c>
      <c r="N211" s="36">
        <v>25.5</v>
      </c>
      <c r="O211" s="55">
        <f t="shared" si="29"/>
        <v>58.456803252566111</v>
      </c>
      <c r="P211" s="56">
        <f t="shared" si="30"/>
        <v>48.168405880114463</v>
      </c>
      <c r="Q211" s="127">
        <v>30.017440399999998</v>
      </c>
      <c r="R211" s="11">
        <f t="shared" si="31"/>
        <v>8.1072078599132986</v>
      </c>
      <c r="S211" s="35">
        <f t="shared" si="32"/>
        <v>13.738411232795105</v>
      </c>
      <c r="AF211" s="34"/>
    </row>
    <row r="212" spans="7:32" ht="18.5" x14ac:dyDescent="0.45">
      <c r="G212" s="59">
        <v>2013</v>
      </c>
      <c r="H212" s="59">
        <v>7</v>
      </c>
      <c r="I212" s="46">
        <f t="shared" si="33"/>
        <v>28</v>
      </c>
      <c r="J212" s="46">
        <f t="shared" si="33"/>
        <v>209</v>
      </c>
      <c r="K212" s="128">
        <v>32.799999999999997</v>
      </c>
      <c r="L212" s="128">
        <v>22.1</v>
      </c>
      <c r="M212" s="54">
        <f t="shared" si="28"/>
        <v>27.45</v>
      </c>
      <c r="N212" s="36">
        <v>42.5</v>
      </c>
      <c r="O212" s="55">
        <f t="shared" si="29"/>
        <v>55.520140930567337</v>
      </c>
      <c r="P212" s="56">
        <f t="shared" si="30"/>
        <v>47.52524063656562</v>
      </c>
      <c r="Q212" s="127">
        <v>29.057779999999998</v>
      </c>
      <c r="R212" s="11">
        <f t="shared" si="31"/>
        <v>7.7116805564249979</v>
      </c>
      <c r="S212" s="35">
        <f t="shared" si="32"/>
        <v>11.011465249960045</v>
      </c>
      <c r="AF212" s="34"/>
    </row>
    <row r="213" spans="7:32" ht="18.5" x14ac:dyDescent="0.45">
      <c r="G213" s="59">
        <v>2013</v>
      </c>
      <c r="H213" s="59">
        <v>7</v>
      </c>
      <c r="I213" s="46">
        <f t="shared" si="33"/>
        <v>29</v>
      </c>
      <c r="J213" s="46">
        <f t="shared" si="33"/>
        <v>210</v>
      </c>
      <c r="K213" s="128">
        <v>36.299999999999997</v>
      </c>
      <c r="L213" s="128">
        <v>20.399999999999999</v>
      </c>
      <c r="M213" s="54">
        <f t="shared" si="28"/>
        <v>28.349999999999998</v>
      </c>
      <c r="N213" s="36">
        <v>42.5</v>
      </c>
      <c r="O213" s="55">
        <f t="shared" si="29"/>
        <v>25.163468624671754</v>
      </c>
      <c r="P213" s="56">
        <f t="shared" si="30"/>
        <v>32.007932090582472</v>
      </c>
      <c r="Q213" s="127">
        <v>16.054214099999999</v>
      </c>
      <c r="R213" s="11">
        <f t="shared" si="31"/>
        <v>4.3453901168934745</v>
      </c>
      <c r="S213" s="35">
        <f t="shared" si="32"/>
        <v>7.6534519373213117</v>
      </c>
      <c r="AF213" s="34"/>
    </row>
    <row r="214" spans="7:32" ht="18.5" x14ac:dyDescent="0.45">
      <c r="G214" s="59">
        <v>2013</v>
      </c>
      <c r="H214" s="59">
        <v>7</v>
      </c>
      <c r="I214" s="46">
        <f t="shared" si="33"/>
        <v>30</v>
      </c>
      <c r="J214" s="46">
        <f t="shared" si="33"/>
        <v>211</v>
      </c>
      <c r="K214" s="128">
        <v>36.299999999999997</v>
      </c>
      <c r="L214" s="128">
        <v>20.2</v>
      </c>
      <c r="M214" s="54">
        <f t="shared" si="28"/>
        <v>28.25</v>
      </c>
      <c r="N214" s="36">
        <v>37.5</v>
      </c>
      <c r="O214" s="55">
        <f t="shared" si="29"/>
        <v>22.898174975158103</v>
      </c>
      <c r="P214" s="56">
        <f t="shared" si="30"/>
        <v>29.492849368003633</v>
      </c>
      <c r="Q214" s="127">
        <v>14.700557</v>
      </c>
      <c r="R214" s="11">
        <f t="shared" si="31"/>
        <v>3.9703742113702498</v>
      </c>
      <c r="S214" s="35">
        <f t="shared" si="32"/>
        <v>7.5370474898675717</v>
      </c>
      <c r="AF214" s="34"/>
    </row>
    <row r="215" spans="7:32" ht="18.5" x14ac:dyDescent="0.45">
      <c r="G215" s="59">
        <v>2013</v>
      </c>
      <c r="H215" s="60">
        <v>7</v>
      </c>
      <c r="I215" s="60">
        <f t="shared" si="33"/>
        <v>31</v>
      </c>
      <c r="J215" s="46">
        <f t="shared" si="33"/>
        <v>212</v>
      </c>
      <c r="K215" s="128">
        <v>36.299999999999997</v>
      </c>
      <c r="L215" s="128">
        <v>25.8</v>
      </c>
      <c r="M215" s="54">
        <f t="shared" si="28"/>
        <v>31.049999999999997</v>
      </c>
      <c r="N215" s="36">
        <v>41.5</v>
      </c>
      <c r="O215" s="55">
        <f t="shared" si="29"/>
        <v>49.02849493392943</v>
      </c>
      <c r="P215" s="56">
        <f t="shared" si="30"/>
        <v>41.183935744500708</v>
      </c>
      <c r="Q215" s="127">
        <v>25.419277000000001</v>
      </c>
      <c r="R215" s="49">
        <f t="shared" si="31"/>
        <v>7.2827563117042482</v>
      </c>
      <c r="S215" s="48">
        <f t="shared" si="32"/>
        <v>10.14358975583443</v>
      </c>
      <c r="AF215" s="34"/>
    </row>
    <row r="216" spans="7:32" ht="18.5" x14ac:dyDescent="0.45">
      <c r="G216" s="59">
        <v>2013</v>
      </c>
      <c r="H216" s="59">
        <v>8</v>
      </c>
      <c r="I216" s="46">
        <v>1</v>
      </c>
      <c r="J216" s="46">
        <f t="shared" si="33"/>
        <v>213</v>
      </c>
      <c r="K216" s="128">
        <v>36.299999999999997</v>
      </c>
      <c r="L216" s="128">
        <v>23.1</v>
      </c>
      <c r="M216" s="54">
        <f t="shared" si="28"/>
        <v>29.7</v>
      </c>
      <c r="N216" s="36">
        <v>32.5</v>
      </c>
      <c r="O216" s="55">
        <f t="shared" si="29"/>
        <v>13.249387587488126</v>
      </c>
      <c r="P216" s="56">
        <f t="shared" si="30"/>
        <v>13.991353292387457</v>
      </c>
      <c r="Q216" s="127">
        <v>7.7019864999999994</v>
      </c>
      <c r="R216" s="11">
        <f t="shared" si="31"/>
        <v>2.1456771640687498</v>
      </c>
      <c r="S216" s="35">
        <f t="shared" si="32"/>
        <v>4.1404088300618369</v>
      </c>
      <c r="AF216" s="34"/>
    </row>
    <row r="217" spans="7:32" ht="18.5" x14ac:dyDescent="0.45">
      <c r="G217" s="59">
        <v>2013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28">
        <v>36.299999999999997</v>
      </c>
      <c r="L217" s="128">
        <v>24.5</v>
      </c>
      <c r="M217" s="54">
        <f t="shared" si="28"/>
        <v>30.4</v>
      </c>
      <c r="N217" s="36">
        <v>49.5</v>
      </c>
      <c r="O217" s="55">
        <f t="shared" si="29"/>
        <v>43.703043659533058</v>
      </c>
      <c r="P217" s="56">
        <f t="shared" si="30"/>
        <v>41.255673214599199</v>
      </c>
      <c r="Q217" s="127">
        <v>24.019981599999998</v>
      </c>
      <c r="R217" s="11">
        <f t="shared" si="31"/>
        <v>6.7902806584487987</v>
      </c>
      <c r="S217" s="35">
        <f t="shared" si="32"/>
        <v>9.0618371675248568</v>
      </c>
      <c r="AF217" s="34"/>
    </row>
    <row r="218" spans="7:32" ht="18.5" x14ac:dyDescent="0.45">
      <c r="G218" s="59">
        <v>2013</v>
      </c>
      <c r="H218" s="59">
        <v>8</v>
      </c>
      <c r="I218" s="46">
        <f t="shared" si="34"/>
        <v>3</v>
      </c>
      <c r="J218" s="46">
        <f t="shared" si="34"/>
        <v>215</v>
      </c>
      <c r="K218" s="128">
        <v>36.200000000000003</v>
      </c>
      <c r="L218" s="128">
        <v>24.9</v>
      </c>
      <c r="M218" s="54">
        <f t="shared" si="28"/>
        <v>30.55</v>
      </c>
      <c r="N218" s="36">
        <v>53</v>
      </c>
      <c r="O218" s="55">
        <f t="shared" si="29"/>
        <v>52.608451346894036</v>
      </c>
      <c r="P218" s="56">
        <f t="shared" si="30"/>
        <v>47.558040017592226</v>
      </c>
      <c r="Q218" s="127">
        <v>28.295327299999997</v>
      </c>
      <c r="R218" s="11">
        <f t="shared" si="31"/>
        <v>8.0237837746110721</v>
      </c>
      <c r="S218" s="35">
        <f t="shared" si="32"/>
        <v>10.322541448663165</v>
      </c>
      <c r="AF218" s="34"/>
    </row>
    <row r="219" spans="7:32" ht="18.5" x14ac:dyDescent="0.45">
      <c r="G219" s="59">
        <v>2013</v>
      </c>
      <c r="H219" s="59">
        <v>8</v>
      </c>
      <c r="I219" s="46">
        <f t="shared" si="34"/>
        <v>4</v>
      </c>
      <c r="J219" s="46">
        <f t="shared" si="34"/>
        <v>216</v>
      </c>
      <c r="K219" s="128">
        <v>35.5</v>
      </c>
      <c r="L219" s="128">
        <v>23.9</v>
      </c>
      <c r="M219" s="54">
        <f t="shared" si="28"/>
        <v>29.7</v>
      </c>
      <c r="N219" s="36">
        <v>48.5</v>
      </c>
      <c r="O219" s="55">
        <f t="shared" si="29"/>
        <v>53.050101305036314</v>
      </c>
      <c r="P219" s="56">
        <f t="shared" si="30"/>
        <v>49.230494011073709</v>
      </c>
      <c r="Q219" s="127">
        <v>28.9091415</v>
      </c>
      <c r="R219" s="11">
        <f t="shared" si="31"/>
        <v>8.0537254576312467</v>
      </c>
      <c r="S219" s="35">
        <f t="shared" si="32"/>
        <v>10.797157835646155</v>
      </c>
      <c r="AF219" s="34"/>
    </row>
    <row r="220" spans="7:32" ht="18.5" x14ac:dyDescent="0.45">
      <c r="G220" s="59">
        <v>2013</v>
      </c>
      <c r="H220" s="59">
        <v>8</v>
      </c>
      <c r="I220" s="46">
        <f t="shared" si="34"/>
        <v>5</v>
      </c>
      <c r="J220" s="46">
        <f t="shared" si="34"/>
        <v>217</v>
      </c>
      <c r="K220" s="128">
        <v>32.5</v>
      </c>
      <c r="L220" s="128">
        <v>20.2</v>
      </c>
      <c r="M220" s="54">
        <f t="shared" si="28"/>
        <v>26.35</v>
      </c>
      <c r="N220" s="36">
        <v>43.5</v>
      </c>
      <c r="O220" s="55">
        <f t="shared" si="29"/>
        <v>52.266084035994616</v>
      </c>
      <c r="P220" s="56">
        <f t="shared" si="30"/>
        <v>51.429826691418711</v>
      </c>
      <c r="Q220" s="127">
        <v>29.3286789</v>
      </c>
      <c r="R220" s="11">
        <f t="shared" si="31"/>
        <v>7.5943607821962757</v>
      </c>
      <c r="S220" s="35">
        <f t="shared" si="32"/>
        <v>11.554333349855698</v>
      </c>
      <c r="AF220" s="34"/>
    </row>
    <row r="221" spans="7:32" ht="18.5" x14ac:dyDescent="0.45">
      <c r="G221" s="59">
        <v>2013</v>
      </c>
      <c r="H221" s="59">
        <v>8</v>
      </c>
      <c r="I221" s="46">
        <f t="shared" si="34"/>
        <v>6</v>
      </c>
      <c r="J221" s="46">
        <f t="shared" si="34"/>
        <v>218</v>
      </c>
      <c r="K221" s="128">
        <v>36.299999999999997</v>
      </c>
      <c r="L221" s="128">
        <v>22.5</v>
      </c>
      <c r="M221" s="54">
        <f t="shared" si="28"/>
        <v>29.4</v>
      </c>
      <c r="N221" s="36">
        <v>39.5</v>
      </c>
      <c r="O221" s="55">
        <f t="shared" si="29"/>
        <v>17.410916053483092</v>
      </c>
      <c r="P221" s="56">
        <f t="shared" si="30"/>
        <v>19.221651323045332</v>
      </c>
      <c r="Q221" s="127">
        <v>10.348589199999999</v>
      </c>
      <c r="R221" s="11">
        <f t="shared" si="31"/>
        <v>2.8647792510575996</v>
      </c>
      <c r="S221" s="35">
        <f t="shared" si="32"/>
        <v>5.0308456910353696</v>
      </c>
      <c r="AF221" s="34"/>
    </row>
    <row r="222" spans="7:32" ht="18.5" x14ac:dyDescent="0.45">
      <c r="G222" s="59">
        <v>2013</v>
      </c>
      <c r="H222" s="59">
        <v>8</v>
      </c>
      <c r="I222" s="46">
        <f t="shared" si="34"/>
        <v>7</v>
      </c>
      <c r="J222" s="46">
        <f t="shared" si="34"/>
        <v>219</v>
      </c>
      <c r="K222" s="128">
        <v>36.299999999999997</v>
      </c>
      <c r="L222" s="128">
        <v>29.3</v>
      </c>
      <c r="M222" s="54">
        <f t="shared" si="28"/>
        <v>32.799999999999997</v>
      </c>
      <c r="N222" s="36">
        <v>15.5</v>
      </c>
      <c r="O222" s="55">
        <f t="shared" si="29"/>
        <v>24.846823887067572</v>
      </c>
      <c r="P222" s="56">
        <f t="shared" si="30"/>
        <v>13.914221376757833</v>
      </c>
      <c r="Q222" s="127">
        <v>10.5181627</v>
      </c>
      <c r="R222" s="11">
        <f t="shared" si="31"/>
        <v>3.1214646263162993</v>
      </c>
      <c r="S222" s="35">
        <f t="shared" si="32"/>
        <v>5.0823016883449785</v>
      </c>
      <c r="AF222" s="34"/>
    </row>
    <row r="223" spans="7:32" ht="18.5" x14ac:dyDescent="0.45">
      <c r="G223" s="59">
        <v>2013</v>
      </c>
      <c r="H223" s="59">
        <v>8</v>
      </c>
      <c r="I223" s="46">
        <f t="shared" si="34"/>
        <v>8</v>
      </c>
      <c r="J223" s="46">
        <f t="shared" si="34"/>
        <v>220</v>
      </c>
      <c r="K223" s="128">
        <v>36.299999999999997</v>
      </c>
      <c r="L223" s="128">
        <v>23.2</v>
      </c>
      <c r="M223" s="54">
        <f t="shared" si="28"/>
        <v>29.75</v>
      </c>
      <c r="N223" s="36">
        <v>34.5</v>
      </c>
      <c r="O223" s="55">
        <f t="shared" si="29"/>
        <v>21.112039115525011</v>
      </c>
      <c r="P223" s="56">
        <f t="shared" si="30"/>
        <v>22.125416993070207</v>
      </c>
      <c r="Q223" s="127">
        <v>12.226039999999999</v>
      </c>
      <c r="R223" s="11">
        <f t="shared" si="31"/>
        <v>3.4096072047299995</v>
      </c>
      <c r="S223" s="35">
        <f t="shared" si="32"/>
        <v>6.0955886401243244</v>
      </c>
      <c r="AF223" s="34"/>
    </row>
    <row r="224" spans="7:32" ht="18.5" x14ac:dyDescent="0.45">
      <c r="G224" s="59">
        <v>2013</v>
      </c>
      <c r="H224" s="59">
        <v>8</v>
      </c>
      <c r="I224" s="46">
        <f t="shared" si="34"/>
        <v>9</v>
      </c>
      <c r="J224" s="46">
        <f t="shared" si="34"/>
        <v>221</v>
      </c>
      <c r="K224" s="128">
        <v>36.299999999999997</v>
      </c>
      <c r="L224" s="128">
        <v>23.2</v>
      </c>
      <c r="M224" s="54">
        <f t="shared" si="28"/>
        <v>29.75</v>
      </c>
      <c r="N224" s="36">
        <v>54</v>
      </c>
      <c r="O224" s="55">
        <f t="shared" si="29"/>
        <v>42.172744163337612</v>
      </c>
      <c r="P224" s="56">
        <f t="shared" si="30"/>
        <v>44.197035883177811</v>
      </c>
      <c r="Q224" s="127">
        <v>24.422352299999996</v>
      </c>
      <c r="R224" s="11">
        <f t="shared" si="31"/>
        <v>6.8109239261882237</v>
      </c>
      <c r="S224" s="35">
        <f t="shared" si="32"/>
        <v>9.5392667806169236</v>
      </c>
      <c r="AF224" s="34"/>
    </row>
    <row r="225" spans="7:32" ht="18.5" x14ac:dyDescent="0.45">
      <c r="G225" s="59">
        <v>2013</v>
      </c>
      <c r="H225" s="59">
        <v>8</v>
      </c>
      <c r="I225" s="46">
        <f t="shared" si="34"/>
        <v>10</v>
      </c>
      <c r="J225" s="46">
        <f t="shared" si="34"/>
        <v>222</v>
      </c>
      <c r="K225" s="128">
        <v>36.299999999999997</v>
      </c>
      <c r="L225" s="128">
        <v>24.4</v>
      </c>
      <c r="M225" s="54">
        <f t="shared" si="28"/>
        <v>30.349999999999998</v>
      </c>
      <c r="N225" s="36">
        <v>50</v>
      </c>
      <c r="O225" s="55">
        <f t="shared" si="29"/>
        <v>44.272314032137629</v>
      </c>
      <c r="P225" s="56">
        <f t="shared" si="30"/>
        <v>42.147242958595022</v>
      </c>
      <c r="Q225" s="127">
        <v>24.4357507</v>
      </c>
      <c r="R225" s="11">
        <f t="shared" si="31"/>
        <v>6.9006498887423238</v>
      </c>
      <c r="S225" s="35">
        <f t="shared" si="32"/>
        <v>9.1776427866800727</v>
      </c>
      <c r="AF225" s="34"/>
    </row>
    <row r="226" spans="7:32" ht="18.5" x14ac:dyDescent="0.45">
      <c r="G226" s="59">
        <v>2013</v>
      </c>
      <c r="H226" s="59">
        <v>8</v>
      </c>
      <c r="I226" s="46">
        <f t="shared" si="34"/>
        <v>11</v>
      </c>
      <c r="J226" s="46">
        <f t="shared" si="34"/>
        <v>223</v>
      </c>
      <c r="K226" s="128">
        <v>36.299999999999997</v>
      </c>
      <c r="L226" s="128">
        <v>29.7</v>
      </c>
      <c r="M226" s="54">
        <f t="shared" si="28"/>
        <v>33</v>
      </c>
      <c r="N226" s="36">
        <v>51</v>
      </c>
      <c r="O226" s="55">
        <f t="shared" si="29"/>
        <v>59.245832916174848</v>
      </c>
      <c r="P226" s="56">
        <f t="shared" si="30"/>
        <v>31.281799779740307</v>
      </c>
      <c r="Q226" s="127">
        <v>24.352848099999999</v>
      </c>
      <c r="R226" s="11">
        <f t="shared" si="31"/>
        <v>7.2557362686101978</v>
      </c>
      <c r="S226" s="35">
        <f t="shared" si="32"/>
        <v>7.112364828057153</v>
      </c>
      <c r="AF226" s="34"/>
    </row>
    <row r="227" spans="7:32" ht="18.5" x14ac:dyDescent="0.45">
      <c r="G227" s="59">
        <v>2013</v>
      </c>
      <c r="H227" s="59">
        <v>8</v>
      </c>
      <c r="I227" s="46">
        <f t="shared" si="34"/>
        <v>12</v>
      </c>
      <c r="J227" s="46">
        <f t="shared" si="34"/>
        <v>224</v>
      </c>
      <c r="K227" s="128">
        <v>34.9</v>
      </c>
      <c r="L227" s="128">
        <v>27.4</v>
      </c>
      <c r="M227" s="54">
        <f t="shared" si="28"/>
        <v>31.15</v>
      </c>
      <c r="N227" s="36">
        <v>53.5</v>
      </c>
      <c r="O227" s="55">
        <f t="shared" si="29"/>
        <v>54.63056996647024</v>
      </c>
      <c r="P227" s="56">
        <f t="shared" si="30"/>
        <v>32.778341979882143</v>
      </c>
      <c r="Q227" s="127">
        <v>23.937916399999999</v>
      </c>
      <c r="R227" s="11">
        <f t="shared" si="31"/>
        <v>6.8723783106296992</v>
      </c>
      <c r="S227" s="35">
        <f t="shared" si="32"/>
        <v>7.295907786104701</v>
      </c>
      <c r="AF227" s="34"/>
    </row>
    <row r="228" spans="7:32" ht="18.5" x14ac:dyDescent="0.45">
      <c r="G228" s="59">
        <v>2013</v>
      </c>
      <c r="H228" s="59">
        <v>8</v>
      </c>
      <c r="I228" s="46">
        <f t="shared" si="34"/>
        <v>13</v>
      </c>
      <c r="J228" s="46">
        <f t="shared" si="34"/>
        <v>225</v>
      </c>
      <c r="K228" s="128">
        <v>34.200000000000003</v>
      </c>
      <c r="L228" s="128">
        <v>26.7</v>
      </c>
      <c r="M228" s="54">
        <f t="shared" si="28"/>
        <v>30.450000000000003</v>
      </c>
      <c r="N228" s="36">
        <v>51</v>
      </c>
      <c r="O228" s="55">
        <f t="shared" si="29"/>
        <v>54.017108378306901</v>
      </c>
      <c r="P228" s="56">
        <f t="shared" si="30"/>
        <v>32.410265026984156</v>
      </c>
      <c r="Q228" s="127">
        <v>23.669110999999997</v>
      </c>
      <c r="R228" s="11">
        <f t="shared" si="31"/>
        <v>6.6980329627237483</v>
      </c>
      <c r="S228" s="35">
        <f t="shared" si="32"/>
        <v>7.1653520730960816</v>
      </c>
      <c r="AF228" s="34"/>
    </row>
    <row r="229" spans="7:32" ht="18.5" x14ac:dyDescent="0.45">
      <c r="G229" s="59">
        <v>2013</v>
      </c>
      <c r="H229" s="59">
        <v>8</v>
      </c>
      <c r="I229" s="46">
        <f t="shared" si="34"/>
        <v>14</v>
      </c>
      <c r="J229" s="46">
        <f t="shared" si="34"/>
        <v>226</v>
      </c>
      <c r="K229" s="128">
        <v>36.5</v>
      </c>
      <c r="L229" s="128">
        <v>25.9</v>
      </c>
      <c r="M229" s="54">
        <f t="shared" si="28"/>
        <v>31.2</v>
      </c>
      <c r="N229" s="36">
        <v>43.5</v>
      </c>
      <c r="O229" s="55">
        <f t="shared" si="29"/>
        <v>45.021387916185809</v>
      </c>
      <c r="P229" s="56">
        <f t="shared" si="30"/>
        <v>38.17813695292557</v>
      </c>
      <c r="Q229" s="127">
        <v>23.4526431</v>
      </c>
      <c r="R229" s="11">
        <f t="shared" si="31"/>
        <v>6.7399378372934997</v>
      </c>
      <c r="S229" s="35">
        <f t="shared" si="32"/>
        <v>9.2129612481648895</v>
      </c>
      <c r="AF229" s="34"/>
    </row>
    <row r="230" spans="7:32" ht="18.5" x14ac:dyDescent="0.45">
      <c r="G230" s="59">
        <v>2013</v>
      </c>
      <c r="H230" s="59">
        <v>8</v>
      </c>
      <c r="I230" s="46">
        <f t="shared" si="34"/>
        <v>15</v>
      </c>
      <c r="J230" s="46">
        <f t="shared" si="34"/>
        <v>227</v>
      </c>
      <c r="K230" s="128">
        <v>36</v>
      </c>
      <c r="L230" s="128">
        <v>28.3</v>
      </c>
      <c r="M230" s="54">
        <f t="shared" si="28"/>
        <v>32.15</v>
      </c>
      <c r="N230" s="36">
        <v>49</v>
      </c>
      <c r="O230" s="55">
        <f t="shared" si="29"/>
        <v>55.103722027033427</v>
      </c>
      <c r="P230" s="56">
        <f t="shared" si="30"/>
        <v>33.943892768652589</v>
      </c>
      <c r="Q230" s="127">
        <v>24.465059699999998</v>
      </c>
      <c r="R230" s="11">
        <f t="shared" si="31"/>
        <v>7.1672043782679742</v>
      </c>
      <c r="S230" s="35">
        <f t="shared" si="32"/>
        <v>7.725604378667807</v>
      </c>
      <c r="AF230" s="34"/>
    </row>
    <row r="231" spans="7:32" ht="18.5" x14ac:dyDescent="0.45">
      <c r="G231" s="59">
        <v>2013</v>
      </c>
      <c r="H231" s="59">
        <v>8</v>
      </c>
      <c r="I231" s="46">
        <f t="shared" si="34"/>
        <v>16</v>
      </c>
      <c r="J231" s="46">
        <f t="shared" si="34"/>
        <v>228</v>
      </c>
      <c r="K231" s="128">
        <v>36.299999999999997</v>
      </c>
      <c r="L231" s="128">
        <v>28.7</v>
      </c>
      <c r="M231" s="54">
        <f t="shared" si="28"/>
        <v>32.5</v>
      </c>
      <c r="N231" s="36">
        <v>50.5</v>
      </c>
      <c r="O231" s="55">
        <f t="shared" si="29"/>
        <v>50.978002736202221</v>
      </c>
      <c r="P231" s="56">
        <f t="shared" si="30"/>
        <v>30.994625663610943</v>
      </c>
      <c r="Q231" s="127">
        <v>22.485864799999998</v>
      </c>
      <c r="R231" s="11">
        <f t="shared" si="31"/>
        <v>6.6335437317155987</v>
      </c>
      <c r="S231" s="35">
        <f t="shared" si="32"/>
        <v>7.0174232328606365</v>
      </c>
      <c r="AF231" s="34"/>
    </row>
    <row r="232" spans="7:32" ht="18.5" x14ac:dyDescent="0.45">
      <c r="G232" s="59">
        <v>2013</v>
      </c>
      <c r="H232" s="59">
        <v>8</v>
      </c>
      <c r="I232" s="46">
        <f t="shared" si="34"/>
        <v>17</v>
      </c>
      <c r="J232" s="46">
        <f t="shared" si="34"/>
        <v>229</v>
      </c>
      <c r="K232" s="128">
        <v>36.299999999999997</v>
      </c>
      <c r="L232" s="128">
        <v>30</v>
      </c>
      <c r="M232" s="54">
        <f t="shared" si="28"/>
        <v>33.15</v>
      </c>
      <c r="N232" s="36">
        <v>51.5</v>
      </c>
      <c r="O232" s="55">
        <f t="shared" si="29"/>
        <v>57.566493973090985</v>
      </c>
      <c r="P232" s="56">
        <f t="shared" si="30"/>
        <v>29.013512962437844</v>
      </c>
      <c r="Q232" s="127">
        <v>23.118520499999999</v>
      </c>
      <c r="R232" s="11">
        <f t="shared" si="31"/>
        <v>6.9083167532208742</v>
      </c>
      <c r="S232" s="35">
        <f t="shared" si="32"/>
        <v>6.6383229690237275</v>
      </c>
      <c r="AF232" s="34"/>
    </row>
    <row r="233" spans="7:32" ht="18.5" x14ac:dyDescent="0.45">
      <c r="G233" s="59">
        <v>2013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28">
        <v>36.299999999999997</v>
      </c>
      <c r="L233" s="128">
        <v>26.4</v>
      </c>
      <c r="M233" s="54">
        <f t="shared" si="28"/>
        <v>31.349999999999998</v>
      </c>
      <c r="N233" s="36">
        <v>50.5</v>
      </c>
      <c r="O233" s="55">
        <f t="shared" si="29"/>
        <v>43.694058340519824</v>
      </c>
      <c r="P233" s="56">
        <f t="shared" si="30"/>
        <v>34.605694205691698</v>
      </c>
      <c r="Q233" s="127">
        <v>21.996823199999998</v>
      </c>
      <c r="R233" s="11">
        <f t="shared" si="31"/>
        <v>6.3409087405421989</v>
      </c>
      <c r="S233" s="35">
        <f t="shared" si="32"/>
        <v>7.6942201540024762</v>
      </c>
      <c r="AF233" s="34"/>
    </row>
    <row r="234" spans="7:32" ht="18.5" x14ac:dyDescent="0.45">
      <c r="G234" s="59">
        <v>2013</v>
      </c>
      <c r="H234" s="59">
        <v>8</v>
      </c>
      <c r="I234" s="46">
        <f t="shared" si="35"/>
        <v>19</v>
      </c>
      <c r="J234" s="46">
        <f t="shared" si="35"/>
        <v>231</v>
      </c>
      <c r="K234" s="128">
        <v>35</v>
      </c>
      <c r="L234" s="128">
        <v>25.2</v>
      </c>
      <c r="M234" s="54">
        <f t="shared" si="28"/>
        <v>30.1</v>
      </c>
      <c r="N234" s="36">
        <v>48.5</v>
      </c>
      <c r="O234" s="55">
        <f t="shared" si="29"/>
        <v>51.161427187813608</v>
      </c>
      <c r="P234" s="56">
        <f t="shared" si="30"/>
        <v>40.110558915245868</v>
      </c>
      <c r="Q234" s="127">
        <v>25.625696099999999</v>
      </c>
      <c r="R234" s="11">
        <f t="shared" si="31"/>
        <v>7.1991164953093492</v>
      </c>
      <c r="S234" s="35">
        <f t="shared" si="32"/>
        <v>8.9182132371011633</v>
      </c>
      <c r="AF234" s="34"/>
    </row>
    <row r="235" spans="7:32" ht="18.5" x14ac:dyDescent="0.45">
      <c r="G235" s="59">
        <v>2013</v>
      </c>
      <c r="H235" s="59">
        <v>8</v>
      </c>
      <c r="I235" s="46">
        <f t="shared" si="35"/>
        <v>20</v>
      </c>
      <c r="J235" s="46">
        <f t="shared" si="35"/>
        <v>232</v>
      </c>
      <c r="K235" s="128">
        <v>34.1</v>
      </c>
      <c r="L235" s="128">
        <v>24.6</v>
      </c>
      <c r="M235" s="54">
        <f t="shared" si="28"/>
        <v>29.35</v>
      </c>
      <c r="N235" s="36">
        <v>48.5</v>
      </c>
      <c r="O235" s="55">
        <f t="shared" si="29"/>
        <v>51.147895176758581</v>
      </c>
      <c r="P235" s="56">
        <f t="shared" si="30"/>
        <v>38.872400334336525</v>
      </c>
      <c r="Q235" s="127">
        <v>25.223744099999998</v>
      </c>
      <c r="R235" s="11">
        <f t="shared" si="31"/>
        <v>6.9752417687574741</v>
      </c>
      <c r="S235" s="35">
        <f t="shared" si="32"/>
        <v>8.5836020486713487</v>
      </c>
      <c r="AF235" s="34"/>
    </row>
    <row r="236" spans="7:32" ht="18.5" x14ac:dyDescent="0.45">
      <c r="G236" s="59">
        <v>2013</v>
      </c>
      <c r="H236" s="59">
        <v>8</v>
      </c>
      <c r="I236" s="46">
        <f t="shared" si="35"/>
        <v>21</v>
      </c>
      <c r="J236" s="46">
        <f t="shared" si="35"/>
        <v>233</v>
      </c>
      <c r="K236" s="128">
        <v>33.299999999999997</v>
      </c>
      <c r="L236" s="128">
        <v>24</v>
      </c>
      <c r="M236" s="54">
        <f t="shared" si="28"/>
        <v>28.65</v>
      </c>
      <c r="N236" s="36">
        <v>49.5</v>
      </c>
      <c r="O236" s="55">
        <f t="shared" si="29"/>
        <v>50.515049764060258</v>
      </c>
      <c r="P236" s="56">
        <f t="shared" si="30"/>
        <v>37.583197024460823</v>
      </c>
      <c r="Q236" s="127">
        <v>24.648031599999996</v>
      </c>
      <c r="R236" s="11">
        <f t="shared" si="31"/>
        <v>6.7148447627642982</v>
      </c>
      <c r="S236" s="35">
        <f t="shared" si="32"/>
        <v>8.1299963036422156</v>
      </c>
      <c r="AF236" s="34"/>
    </row>
    <row r="237" spans="7:32" ht="18.5" x14ac:dyDescent="0.45">
      <c r="G237" s="59">
        <v>2013</v>
      </c>
      <c r="H237" s="59">
        <v>8</v>
      </c>
      <c r="I237" s="46">
        <f t="shared" si="35"/>
        <v>22</v>
      </c>
      <c r="J237" s="46">
        <f t="shared" si="35"/>
        <v>234</v>
      </c>
      <c r="K237" s="128">
        <v>35.200000000000003</v>
      </c>
      <c r="L237" s="128">
        <v>24.8</v>
      </c>
      <c r="M237" s="54">
        <f t="shared" si="28"/>
        <v>30</v>
      </c>
      <c r="N237" s="36">
        <v>44.5</v>
      </c>
      <c r="O237" s="55">
        <f t="shared" si="29"/>
        <v>48.619346898543817</v>
      </c>
      <c r="P237" s="56">
        <f t="shared" si="30"/>
        <v>40.451296619588462</v>
      </c>
      <c r="Q237" s="127">
        <v>25.086829199999997</v>
      </c>
      <c r="R237" s="11">
        <f t="shared" si="31"/>
        <v>7.0330173057323986</v>
      </c>
      <c r="S237" s="35">
        <f t="shared" si="32"/>
        <v>9.4826575941092184</v>
      </c>
      <c r="AF237" s="34"/>
    </row>
    <row r="238" spans="7:32" ht="18.5" x14ac:dyDescent="0.45">
      <c r="G238" s="59">
        <v>2013</v>
      </c>
      <c r="H238" s="59">
        <v>8</v>
      </c>
      <c r="I238" s="46">
        <f t="shared" si="35"/>
        <v>23</v>
      </c>
      <c r="J238" s="46">
        <f t="shared" si="35"/>
        <v>235</v>
      </c>
      <c r="K238" s="128">
        <v>34.4</v>
      </c>
      <c r="L238" s="128">
        <v>27.5</v>
      </c>
      <c r="M238" s="54">
        <f t="shared" si="28"/>
        <v>30.95</v>
      </c>
      <c r="N238" s="36">
        <v>51</v>
      </c>
      <c r="O238" s="55">
        <f t="shared" si="29"/>
        <v>57.690525941054041</v>
      </c>
      <c r="P238" s="56">
        <f t="shared" si="30"/>
        <v>31.845170319461825</v>
      </c>
      <c r="Q238" s="127">
        <v>24.246498299999999</v>
      </c>
      <c r="R238" s="11">
        <f t="shared" si="31"/>
        <v>6.9325284858131244</v>
      </c>
      <c r="S238" s="35">
        <f t="shared" si="32"/>
        <v>7.0857669560408372</v>
      </c>
      <c r="AF238" s="34"/>
    </row>
    <row r="239" spans="7:32" ht="18.5" x14ac:dyDescent="0.45">
      <c r="G239" s="59">
        <v>2013</v>
      </c>
      <c r="H239" s="59">
        <v>8</v>
      </c>
      <c r="I239" s="46">
        <f t="shared" si="35"/>
        <v>24</v>
      </c>
      <c r="J239" s="46">
        <f t="shared" si="35"/>
        <v>236</v>
      </c>
      <c r="K239" s="128">
        <v>36.299999999999997</v>
      </c>
      <c r="L239" s="128">
        <v>22.7</v>
      </c>
      <c r="M239" s="54">
        <f t="shared" si="28"/>
        <v>29.5</v>
      </c>
      <c r="N239" s="36">
        <v>50</v>
      </c>
      <c r="O239" s="55">
        <f t="shared" si="29"/>
        <v>43.833402845660984</v>
      </c>
      <c r="P239" s="56">
        <f t="shared" si="30"/>
        <v>47.690742296079144</v>
      </c>
      <c r="Q239" s="127">
        <v>25.8639364</v>
      </c>
      <c r="R239" s="11">
        <f t="shared" si="31"/>
        <v>7.1750309844377975</v>
      </c>
      <c r="S239" s="35">
        <f t="shared" si="32"/>
        <v>10.230222208935814</v>
      </c>
      <c r="AF239" s="34"/>
    </row>
    <row r="240" spans="7:32" ht="18.5" x14ac:dyDescent="0.45">
      <c r="G240" s="59">
        <v>2013</v>
      </c>
      <c r="H240" s="59">
        <v>8</v>
      </c>
      <c r="I240" s="46">
        <f t="shared" si="35"/>
        <v>25</v>
      </c>
      <c r="J240" s="46">
        <f t="shared" si="35"/>
        <v>237</v>
      </c>
      <c r="K240" s="128">
        <v>36.299999999999997</v>
      </c>
      <c r="L240" s="128">
        <v>22.4</v>
      </c>
      <c r="M240" s="54">
        <f t="shared" si="28"/>
        <v>29.349999999999998</v>
      </c>
      <c r="N240" s="36">
        <v>37.5</v>
      </c>
      <c r="O240" s="55">
        <f t="shared" si="29"/>
        <v>40.941156746220834</v>
      </c>
      <c r="P240" s="56">
        <f t="shared" si="30"/>
        <v>45.526566301797565</v>
      </c>
      <c r="Q240" s="127">
        <v>24.422352299999996</v>
      </c>
      <c r="R240" s="11">
        <f t="shared" si="31"/>
        <v>6.7536290876924214</v>
      </c>
      <c r="S240" s="35">
        <f t="shared" si="32"/>
        <v>11.513043839908093</v>
      </c>
      <c r="AF240" s="34"/>
    </row>
    <row r="241" spans="7:32" ht="18.5" x14ac:dyDescent="0.45">
      <c r="G241" s="59">
        <v>2013</v>
      </c>
      <c r="H241" s="59">
        <v>8</v>
      </c>
      <c r="I241" s="46">
        <f t="shared" si="35"/>
        <v>26</v>
      </c>
      <c r="J241" s="46">
        <f t="shared" si="35"/>
        <v>238</v>
      </c>
      <c r="K241" s="128">
        <v>34.1</v>
      </c>
      <c r="L241" s="128">
        <v>25.5</v>
      </c>
      <c r="M241" s="54">
        <f t="shared" si="28"/>
        <v>29.8</v>
      </c>
      <c r="N241" s="36">
        <v>38</v>
      </c>
      <c r="O241" s="55">
        <f t="shared" si="29"/>
        <v>52.078261431598939</v>
      </c>
      <c r="P241" s="56">
        <f t="shared" si="30"/>
        <v>35.829843864940081</v>
      </c>
      <c r="Q241" s="127">
        <v>24.4357507</v>
      </c>
      <c r="R241" s="11">
        <f t="shared" si="31"/>
        <v>6.8218262659218007</v>
      </c>
      <c r="S241" s="35">
        <f t="shared" si="32"/>
        <v>9.1597220807378683</v>
      </c>
      <c r="AF241" s="34"/>
    </row>
    <row r="242" spans="7:32" ht="18.5" x14ac:dyDescent="0.45">
      <c r="G242" s="59">
        <v>2013</v>
      </c>
      <c r="H242" s="59">
        <v>8</v>
      </c>
      <c r="I242" s="46">
        <f t="shared" si="35"/>
        <v>27</v>
      </c>
      <c r="J242" s="46">
        <f t="shared" si="35"/>
        <v>239</v>
      </c>
      <c r="K242" s="128">
        <v>35.6</v>
      </c>
      <c r="L242" s="128">
        <v>25.8</v>
      </c>
      <c r="M242" s="54">
        <f t="shared" si="28"/>
        <v>30.700000000000003</v>
      </c>
      <c r="N242" s="36">
        <v>50</v>
      </c>
      <c r="O242" s="55">
        <f t="shared" si="29"/>
        <v>48.620199819041602</v>
      </c>
      <c r="P242" s="56">
        <f t="shared" si="30"/>
        <v>38.118236658128616</v>
      </c>
      <c r="Q242" s="127">
        <v>24.352848099999999</v>
      </c>
      <c r="R242" s="11">
        <f t="shared" si="31"/>
        <v>6.9272285241652485</v>
      </c>
      <c r="S242" s="35">
        <f t="shared" si="32"/>
        <v>8.3733432883021877</v>
      </c>
      <c r="AF242" s="34"/>
    </row>
    <row r="243" spans="7:32" ht="18.5" x14ac:dyDescent="0.45">
      <c r="G243" s="59">
        <v>2013</v>
      </c>
      <c r="H243" s="59">
        <v>8</v>
      </c>
      <c r="I243" s="46">
        <f t="shared" si="35"/>
        <v>28</v>
      </c>
      <c r="J243" s="46">
        <f t="shared" si="35"/>
        <v>240</v>
      </c>
      <c r="K243" s="128">
        <v>36.700000000000003</v>
      </c>
      <c r="L243" s="128">
        <v>26.2</v>
      </c>
      <c r="M243" s="54">
        <f t="shared" si="28"/>
        <v>31.450000000000003</v>
      </c>
      <c r="N243" s="36">
        <v>53.5</v>
      </c>
      <c r="O243" s="55">
        <f t="shared" si="29"/>
        <v>46.171258645406233</v>
      </c>
      <c r="P243" s="56">
        <f t="shared" si="30"/>
        <v>38.783857262141247</v>
      </c>
      <c r="Q243" s="127">
        <v>23.937916399999999</v>
      </c>
      <c r="R243" s="11">
        <f t="shared" si="31"/>
        <v>6.9144970745354994</v>
      </c>
      <c r="S243" s="35">
        <f t="shared" si="32"/>
        <v>8.5791102556995913</v>
      </c>
      <c r="AF243" s="34"/>
    </row>
    <row r="244" spans="7:32" ht="18.5" x14ac:dyDescent="0.45">
      <c r="G244" s="59">
        <v>2013</v>
      </c>
      <c r="H244" s="59">
        <v>8</v>
      </c>
      <c r="I244" s="46">
        <f t="shared" si="35"/>
        <v>29</v>
      </c>
      <c r="J244" s="46">
        <f t="shared" si="35"/>
        <v>241</v>
      </c>
      <c r="K244" s="128">
        <v>36.6</v>
      </c>
      <c r="L244" s="128">
        <v>28.6</v>
      </c>
      <c r="M244" s="54">
        <f t="shared" si="28"/>
        <v>32.6</v>
      </c>
      <c r="N244" s="36">
        <v>52.5</v>
      </c>
      <c r="O244" s="55">
        <f t="shared" si="29"/>
        <v>52.301840289865943</v>
      </c>
      <c r="P244" s="56">
        <f t="shared" si="30"/>
        <v>33.473177785514203</v>
      </c>
      <c r="Q244" s="127">
        <v>23.669110999999997</v>
      </c>
      <c r="R244" s="11">
        <f t="shared" si="31"/>
        <v>6.9964945351560006</v>
      </c>
      <c r="S244" s="35">
        <f t="shared" si="32"/>
        <v>7.5504511491682029</v>
      </c>
      <c r="AF244" s="34"/>
    </row>
    <row r="245" spans="7:32" ht="18.5" x14ac:dyDescent="0.45">
      <c r="G245" s="59">
        <v>2013</v>
      </c>
      <c r="H245" s="59">
        <v>8</v>
      </c>
      <c r="I245" s="46">
        <f t="shared" si="35"/>
        <v>30</v>
      </c>
      <c r="J245" s="46">
        <f t="shared" si="35"/>
        <v>242</v>
      </c>
      <c r="K245" s="128">
        <v>34.700000000000003</v>
      </c>
      <c r="L245" s="128">
        <v>29</v>
      </c>
      <c r="M245" s="54">
        <f t="shared" si="28"/>
        <v>31.85</v>
      </c>
      <c r="N245" s="36">
        <v>47</v>
      </c>
      <c r="O245" s="55">
        <f t="shared" si="29"/>
        <v>61.395195138782896</v>
      </c>
      <c r="P245" s="56">
        <f t="shared" si="30"/>
        <v>27.996208983285015</v>
      </c>
      <c r="Q245" s="127">
        <v>23.4526431</v>
      </c>
      <c r="R245" s="11">
        <f t="shared" si="31"/>
        <v>6.8293451759514747</v>
      </c>
      <c r="S245" s="35">
        <f t="shared" si="32"/>
        <v>6.612319396536642</v>
      </c>
      <c r="AF245" s="34"/>
    </row>
    <row r="246" spans="7:32" ht="18.5" x14ac:dyDescent="0.45">
      <c r="G246" s="59">
        <v>2013</v>
      </c>
      <c r="H246" s="60">
        <v>8</v>
      </c>
      <c r="I246" s="60">
        <f t="shared" si="35"/>
        <v>31</v>
      </c>
      <c r="J246" s="46">
        <f t="shared" si="35"/>
        <v>243</v>
      </c>
      <c r="K246" s="128">
        <v>36.299999999999997</v>
      </c>
      <c r="L246" s="128">
        <v>25</v>
      </c>
      <c r="M246" s="54">
        <f t="shared" si="28"/>
        <v>30.65</v>
      </c>
      <c r="N246" s="36">
        <v>45</v>
      </c>
      <c r="O246" s="55">
        <f t="shared" si="29"/>
        <v>45.486977029112104</v>
      </c>
      <c r="P246" s="56">
        <f t="shared" si="30"/>
        <v>41.120227234317333</v>
      </c>
      <c r="Q246" s="127">
        <v>24.465059699999998</v>
      </c>
      <c r="R246" s="49">
        <f t="shared" si="31"/>
        <v>6.9519730155572228</v>
      </c>
      <c r="S246" s="48">
        <f t="shared" si="32"/>
        <v>9.6360970286386962</v>
      </c>
      <c r="AF246" s="34"/>
    </row>
    <row r="247" spans="7:32" ht="18.5" x14ac:dyDescent="0.45">
      <c r="G247" s="59">
        <v>2013</v>
      </c>
      <c r="H247" s="59">
        <v>9</v>
      </c>
      <c r="I247" s="46">
        <v>1</v>
      </c>
      <c r="J247" s="46">
        <f t="shared" si="35"/>
        <v>244</v>
      </c>
      <c r="K247" s="128">
        <v>34.700000000000003</v>
      </c>
      <c r="L247" s="128">
        <v>27.2</v>
      </c>
      <c r="M247" s="54">
        <f t="shared" si="28"/>
        <v>30.950000000000003</v>
      </c>
      <c r="N247" s="36">
        <v>39</v>
      </c>
      <c r="O247" s="55">
        <f t="shared" si="29"/>
        <v>51.316730733214115</v>
      </c>
      <c r="P247" s="56">
        <f t="shared" si="30"/>
        <v>30.790038439928484</v>
      </c>
      <c r="Q247" s="127">
        <v>22.485864799999998</v>
      </c>
      <c r="R247" s="11">
        <f t="shared" si="31"/>
        <v>6.4291303562849986</v>
      </c>
      <c r="S247" s="35">
        <f t="shared" si="32"/>
        <v>7.944308979873588</v>
      </c>
      <c r="AF247" s="34"/>
    </row>
    <row r="248" spans="7:32" ht="18.5" x14ac:dyDescent="0.45">
      <c r="G248" s="59">
        <v>2013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28">
        <v>34.5</v>
      </c>
      <c r="L248" s="128">
        <v>27.3</v>
      </c>
      <c r="M248" s="54">
        <f t="shared" si="28"/>
        <v>30.9</v>
      </c>
      <c r="N248" s="36">
        <v>42.5</v>
      </c>
      <c r="O248" s="55">
        <f t="shared" si="29"/>
        <v>54.351754244694646</v>
      </c>
      <c r="P248" s="56">
        <f t="shared" si="30"/>
        <v>31.306610444944113</v>
      </c>
      <c r="Q248" s="127">
        <v>23.334569699999996</v>
      </c>
      <c r="R248" s="11">
        <f t="shared" si="31"/>
        <v>6.6649481378473476</v>
      </c>
      <c r="S248" s="35">
        <f t="shared" si="32"/>
        <v>7.7163788321006148</v>
      </c>
      <c r="AF248" s="34"/>
    </row>
    <row r="249" spans="7:32" ht="18.5" x14ac:dyDescent="0.45">
      <c r="G249" s="59">
        <v>2013</v>
      </c>
      <c r="H249" s="59">
        <v>9</v>
      </c>
      <c r="I249" s="46">
        <f t="shared" si="36"/>
        <v>3</v>
      </c>
      <c r="J249" s="46">
        <f t="shared" si="36"/>
        <v>246</v>
      </c>
      <c r="K249" s="128">
        <v>31.1</v>
      </c>
      <c r="L249" s="128">
        <v>24.7</v>
      </c>
      <c r="M249" s="54">
        <f t="shared" si="28"/>
        <v>27.9</v>
      </c>
      <c r="N249" s="36">
        <v>22</v>
      </c>
      <c r="O249" s="55">
        <f t="shared" si="29"/>
        <v>61.738800778915291</v>
      </c>
      <c r="P249" s="56">
        <f t="shared" si="30"/>
        <v>31.610265998804643</v>
      </c>
      <c r="Q249" s="127">
        <v>24.990109499999999</v>
      </c>
      <c r="R249" s="11">
        <f t="shared" si="31"/>
        <v>6.6981115443397501</v>
      </c>
      <c r="S249" s="35">
        <f t="shared" si="32"/>
        <v>9.5119589947115575</v>
      </c>
      <c r="AF249" s="34"/>
    </row>
    <row r="250" spans="7:32" ht="18.5" x14ac:dyDescent="0.45">
      <c r="G250" s="59">
        <v>2013</v>
      </c>
      <c r="H250" s="59">
        <v>9</v>
      </c>
      <c r="I250" s="46">
        <f t="shared" si="36"/>
        <v>4</v>
      </c>
      <c r="J250" s="46">
        <f t="shared" si="36"/>
        <v>247</v>
      </c>
      <c r="K250" s="128">
        <v>32.5</v>
      </c>
      <c r="L250" s="128">
        <v>23.8</v>
      </c>
      <c r="M250" s="54">
        <f t="shared" si="28"/>
        <v>28.15</v>
      </c>
      <c r="N250" s="36">
        <v>42.5</v>
      </c>
      <c r="O250" s="55">
        <f t="shared" si="29"/>
        <v>49.85197677500441</v>
      </c>
      <c r="P250" s="56">
        <f t="shared" si="30"/>
        <v>34.696975835403066</v>
      </c>
      <c r="Q250" s="127">
        <v>23.526752999999999</v>
      </c>
      <c r="R250" s="11">
        <f t="shared" si="31"/>
        <v>6.340383471552749</v>
      </c>
      <c r="S250" s="35">
        <f t="shared" si="32"/>
        <v>8.2367719611463261</v>
      </c>
      <c r="AF250" s="34"/>
    </row>
    <row r="251" spans="7:32" ht="18.5" x14ac:dyDescent="0.45">
      <c r="G251" s="59">
        <v>2013</v>
      </c>
      <c r="H251" s="59">
        <v>9</v>
      </c>
      <c r="I251" s="46">
        <f t="shared" si="36"/>
        <v>5</v>
      </c>
      <c r="J251" s="46">
        <f t="shared" si="36"/>
        <v>248</v>
      </c>
      <c r="K251" s="128">
        <v>27.3</v>
      </c>
      <c r="L251" s="128">
        <v>18.3</v>
      </c>
      <c r="M251" s="54">
        <f t="shared" si="28"/>
        <v>22.8</v>
      </c>
      <c r="N251" s="36">
        <v>47.5</v>
      </c>
      <c r="O251" s="55">
        <f t="shared" si="29"/>
        <v>52.894022083333333</v>
      </c>
      <c r="P251" s="56">
        <f t="shared" si="30"/>
        <v>38.083695899999995</v>
      </c>
      <c r="Q251" s="127">
        <v>25.389130599999998</v>
      </c>
      <c r="R251" s="11">
        <f t="shared" si="31"/>
        <v>6.0456343893413997</v>
      </c>
      <c r="S251" s="35">
        <f t="shared" si="32"/>
        <v>7.7801235790011356</v>
      </c>
      <c r="AF251" s="34"/>
    </row>
    <row r="252" spans="7:32" ht="18.5" x14ac:dyDescent="0.45">
      <c r="G252" s="59">
        <v>2013</v>
      </c>
      <c r="H252" s="59">
        <v>9</v>
      </c>
      <c r="I252" s="46">
        <f t="shared" si="36"/>
        <v>6</v>
      </c>
      <c r="J252" s="46">
        <f t="shared" si="36"/>
        <v>249</v>
      </c>
      <c r="K252" s="128">
        <v>29</v>
      </c>
      <c r="L252" s="128">
        <v>16.8</v>
      </c>
      <c r="M252" s="54">
        <f t="shared" si="28"/>
        <v>22.9</v>
      </c>
      <c r="N252" s="36">
        <v>68</v>
      </c>
      <c r="O252" s="55">
        <f t="shared" si="29"/>
        <v>45.745211245999037</v>
      </c>
      <c r="P252" s="56">
        <f t="shared" si="30"/>
        <v>44.647326176095056</v>
      </c>
      <c r="Q252" s="127">
        <v>25.564984599999999</v>
      </c>
      <c r="R252" s="11">
        <f t="shared" si="31"/>
        <v>6.1025024314352994</v>
      </c>
      <c r="S252" s="35">
        <f t="shared" si="32"/>
        <v>8.7543081404775407</v>
      </c>
      <c r="AF252" s="34"/>
    </row>
    <row r="253" spans="7:32" ht="18.5" x14ac:dyDescent="0.45">
      <c r="G253" s="59">
        <v>2013</v>
      </c>
      <c r="H253" s="59">
        <v>9</v>
      </c>
      <c r="I253" s="46">
        <f t="shared" si="36"/>
        <v>7</v>
      </c>
      <c r="J253" s="46">
        <f t="shared" si="36"/>
        <v>250</v>
      </c>
      <c r="K253" s="128">
        <v>29</v>
      </c>
      <c r="L253" s="128">
        <v>20.100000000000001</v>
      </c>
      <c r="M253" s="54">
        <f t="shared" si="28"/>
        <v>24.55</v>
      </c>
      <c r="N253" s="36">
        <v>37</v>
      </c>
      <c r="O253" s="55">
        <f t="shared" si="29"/>
        <v>51.766688761550476</v>
      </c>
      <c r="P253" s="56">
        <f t="shared" si="30"/>
        <v>36.857882398223929</v>
      </c>
      <c r="Q253" s="127">
        <v>24.709580499999998</v>
      </c>
      <c r="R253" s="11">
        <f t="shared" si="31"/>
        <v>6.1374335559363749</v>
      </c>
      <c r="S253" s="35">
        <f t="shared" si="32"/>
        <v>8.886497127075927</v>
      </c>
      <c r="AF253" s="34"/>
    </row>
    <row r="254" spans="7:32" ht="18.5" x14ac:dyDescent="0.45">
      <c r="G254" s="59">
        <v>2013</v>
      </c>
      <c r="H254" s="59">
        <v>9</v>
      </c>
      <c r="I254" s="46">
        <f t="shared" si="36"/>
        <v>8</v>
      </c>
      <c r="J254" s="46">
        <f t="shared" si="36"/>
        <v>251</v>
      </c>
      <c r="K254" s="128">
        <v>30.6</v>
      </c>
      <c r="L254" s="128">
        <v>22.4</v>
      </c>
      <c r="M254" s="54">
        <f t="shared" si="28"/>
        <v>26.5</v>
      </c>
      <c r="N254" s="36">
        <v>23</v>
      </c>
      <c r="O254" s="55">
        <f t="shared" si="29"/>
        <v>52.742076843443819</v>
      </c>
      <c r="P254" s="56">
        <f t="shared" si="30"/>
        <v>34.598802409299161</v>
      </c>
      <c r="Q254" s="127">
        <v>24.164851799999997</v>
      </c>
      <c r="R254" s="11">
        <f t="shared" si="31"/>
        <v>6.2784997122500998</v>
      </c>
      <c r="S254" s="35">
        <f t="shared" si="32"/>
        <v>10.063908999608287</v>
      </c>
      <c r="AF254" s="34"/>
    </row>
    <row r="255" spans="7:32" ht="18.5" x14ac:dyDescent="0.45">
      <c r="G255" s="59">
        <v>2013</v>
      </c>
      <c r="H255" s="59">
        <v>9</v>
      </c>
      <c r="I255" s="46">
        <f t="shared" si="36"/>
        <v>9</v>
      </c>
      <c r="J255" s="46">
        <f t="shared" si="36"/>
        <v>252</v>
      </c>
      <c r="K255" s="128">
        <v>28.5</v>
      </c>
      <c r="L255" s="128">
        <v>21.8</v>
      </c>
      <c r="M255" s="54">
        <f t="shared" si="28"/>
        <v>25.15</v>
      </c>
      <c r="N255" s="36">
        <v>40</v>
      </c>
      <c r="O255" s="55">
        <f t="shared" si="29"/>
        <v>56.946876487302028</v>
      </c>
      <c r="P255" s="56">
        <f t="shared" si="30"/>
        <v>30.523525797193884</v>
      </c>
      <c r="Q255" s="127">
        <v>23.584533599999997</v>
      </c>
      <c r="R255" s="11">
        <f t="shared" si="31"/>
        <v>5.9409852867737989</v>
      </c>
      <c r="S255" s="35">
        <f t="shared" si="32"/>
        <v>7.2377542466556726</v>
      </c>
      <c r="AF255" s="34"/>
    </row>
    <row r="256" spans="7:32" ht="18.5" x14ac:dyDescent="0.45">
      <c r="G256" s="59">
        <v>2013</v>
      </c>
      <c r="H256" s="59">
        <v>9</v>
      </c>
      <c r="I256" s="46">
        <f t="shared" si="36"/>
        <v>10</v>
      </c>
      <c r="J256" s="46">
        <f t="shared" si="36"/>
        <v>253</v>
      </c>
      <c r="K256" s="128">
        <v>29.5</v>
      </c>
      <c r="L256" s="128">
        <v>19</v>
      </c>
      <c r="M256" s="54">
        <f t="shared" si="28"/>
        <v>24.25</v>
      </c>
      <c r="N256" s="36">
        <v>48</v>
      </c>
      <c r="O256" s="55">
        <f t="shared" si="29"/>
        <v>44.595660002413382</v>
      </c>
      <c r="P256" s="56">
        <f t="shared" si="30"/>
        <v>37.460354402027242</v>
      </c>
      <c r="Q256" s="127">
        <v>23.121032700000001</v>
      </c>
      <c r="R256" s="11">
        <f t="shared" si="31"/>
        <v>5.7021842278302746</v>
      </c>
      <c r="S256" s="35">
        <f t="shared" si="32"/>
        <v>7.7914558047829887</v>
      </c>
      <c r="AF256" s="34"/>
    </row>
    <row r="257" spans="7:32" ht="18.5" x14ac:dyDescent="0.45">
      <c r="G257" s="59">
        <v>2013</v>
      </c>
      <c r="H257" s="59">
        <v>9</v>
      </c>
      <c r="I257" s="46">
        <f t="shared" si="36"/>
        <v>11</v>
      </c>
      <c r="J257" s="46">
        <f t="shared" si="36"/>
        <v>254</v>
      </c>
      <c r="K257" s="128">
        <v>31.4</v>
      </c>
      <c r="L257" s="128">
        <v>20.8</v>
      </c>
      <c r="M257" s="54">
        <f t="shared" si="28"/>
        <v>26.1</v>
      </c>
      <c r="N257" s="36">
        <v>57.5</v>
      </c>
      <c r="O257" s="55">
        <f t="shared" si="29"/>
        <v>45.598492454843282</v>
      </c>
      <c r="P257" s="56">
        <f t="shared" si="30"/>
        <v>38.667521601707094</v>
      </c>
      <c r="Q257" s="127">
        <v>23.753269699999997</v>
      </c>
      <c r="R257" s="11">
        <f t="shared" si="31"/>
        <v>6.1158374861029499</v>
      </c>
      <c r="S257" s="35">
        <f t="shared" si="32"/>
        <v>8.0235792525404417</v>
      </c>
      <c r="AF257" s="34"/>
    </row>
    <row r="258" spans="7:32" ht="18.5" x14ac:dyDescent="0.45">
      <c r="G258" s="59">
        <v>2013</v>
      </c>
      <c r="H258" s="59">
        <v>9</v>
      </c>
      <c r="I258" s="46">
        <f t="shared" si="36"/>
        <v>12</v>
      </c>
      <c r="J258" s="46">
        <f t="shared" si="36"/>
        <v>255</v>
      </c>
      <c r="K258" s="128">
        <v>32.1</v>
      </c>
      <c r="L258" s="128">
        <v>22.5</v>
      </c>
      <c r="M258" s="54">
        <f t="shared" si="28"/>
        <v>27.3</v>
      </c>
      <c r="N258" s="36">
        <v>45.5</v>
      </c>
      <c r="O258" s="55">
        <f t="shared" si="29"/>
        <v>46.980473082056321</v>
      </c>
      <c r="P258" s="56">
        <f t="shared" si="30"/>
        <v>36.08100332701926</v>
      </c>
      <c r="Q258" s="127">
        <v>23.290187499999998</v>
      </c>
      <c r="R258" s="11">
        <f t="shared" si="31"/>
        <v>6.1605224309062487</v>
      </c>
      <c r="S258" s="35">
        <f t="shared" si="32"/>
        <v>8.1278519034664036</v>
      </c>
      <c r="AF258" s="34"/>
    </row>
    <row r="259" spans="7:32" ht="18.5" x14ac:dyDescent="0.45">
      <c r="G259" s="59">
        <v>2013</v>
      </c>
      <c r="H259" s="59">
        <v>9</v>
      </c>
      <c r="I259" s="46">
        <f t="shared" si="36"/>
        <v>13</v>
      </c>
      <c r="J259" s="46">
        <f t="shared" si="36"/>
        <v>256</v>
      </c>
      <c r="K259" s="128">
        <v>32.799999999999997</v>
      </c>
      <c r="L259" s="128">
        <v>22.5</v>
      </c>
      <c r="M259" s="54">
        <f t="shared" si="28"/>
        <v>27.65</v>
      </c>
      <c r="N259" s="36">
        <v>54</v>
      </c>
      <c r="O259" s="55">
        <f t="shared" si="29"/>
        <v>46.104489012858416</v>
      </c>
      <c r="P259" s="56">
        <f t="shared" si="30"/>
        <v>37.990098946595324</v>
      </c>
      <c r="Q259" s="127">
        <v>23.674554099999998</v>
      </c>
      <c r="R259" s="11">
        <f t="shared" si="31"/>
        <v>6.3107897577509249</v>
      </c>
      <c r="S259" s="35">
        <f t="shared" si="32"/>
        <v>8.0550191821979329</v>
      </c>
      <c r="AF259" s="34"/>
    </row>
    <row r="260" spans="7:32" ht="18.5" x14ac:dyDescent="0.45">
      <c r="G260" s="59">
        <v>2013</v>
      </c>
      <c r="H260" s="59">
        <v>9</v>
      </c>
      <c r="I260" s="46">
        <f t="shared" si="36"/>
        <v>14</v>
      </c>
      <c r="J260" s="46">
        <f t="shared" si="36"/>
        <v>257</v>
      </c>
      <c r="K260" s="128">
        <v>33.6</v>
      </c>
      <c r="L260" s="128">
        <v>26.1</v>
      </c>
      <c r="M260" s="54">
        <f t="shared" si="28"/>
        <v>29.85</v>
      </c>
      <c r="N260" s="36">
        <v>47.5</v>
      </c>
      <c r="O260" s="55">
        <f t="shared" si="29"/>
        <v>53.24407033340951</v>
      </c>
      <c r="P260" s="56">
        <f t="shared" si="30"/>
        <v>31.946442200045706</v>
      </c>
      <c r="Q260" s="127">
        <v>23.330382700000001</v>
      </c>
      <c r="R260" s="11">
        <f t="shared" si="31"/>
        <v>6.5200778946165752</v>
      </c>
      <c r="S260" s="35">
        <f t="shared" si="32"/>
        <v>7.2732364381633756</v>
      </c>
      <c r="AF260" s="34"/>
    </row>
    <row r="261" spans="7:32" ht="18.5" x14ac:dyDescent="0.45">
      <c r="G261" s="59">
        <v>2013</v>
      </c>
      <c r="H261" s="59">
        <v>9</v>
      </c>
      <c r="I261" s="46">
        <f t="shared" si="36"/>
        <v>15</v>
      </c>
      <c r="J261" s="46">
        <f t="shared" si="36"/>
        <v>258</v>
      </c>
      <c r="K261" s="128">
        <v>30.7</v>
      </c>
      <c r="L261" s="128">
        <v>25.5</v>
      </c>
      <c r="M261" s="54">
        <f t="shared" ref="M261:M324" si="37">(K261+L261)/2</f>
        <v>28.1</v>
      </c>
      <c r="N261" s="36">
        <v>26</v>
      </c>
      <c r="O261" s="55">
        <f t="shared" ref="O261:O324" si="38">((Q261)/(0.16*(K261-(L261))^0.5))</f>
        <v>62.418932151437936</v>
      </c>
      <c r="P261" s="56">
        <f t="shared" ref="P261:P324" si="39">0.16*((K261-L261)^1/2)*O261</f>
        <v>25.966275774998177</v>
      </c>
      <c r="Q261" s="127">
        <v>22.773930399999998</v>
      </c>
      <c r="R261" s="11">
        <f t="shared" ref="R261:R324" si="40">0.0023*0.408*O261*(K261-L261)^0.5*(M261+17.8)</f>
        <v>6.1308217724364003</v>
      </c>
      <c r="S261" s="35">
        <f t="shared" ref="S261:S324" si="41">0.31*(IF(N261&gt;50,1,(1+(50-N261)/70)))*(P261+2.09)*((M261/(M261+15)))</f>
        <v>7.6146610931206036</v>
      </c>
      <c r="AF261" s="34"/>
    </row>
    <row r="262" spans="7:32" ht="18.5" x14ac:dyDescent="0.45">
      <c r="G262" s="59">
        <v>2013</v>
      </c>
      <c r="H262" s="59">
        <v>9</v>
      </c>
      <c r="I262" s="46">
        <f t="shared" si="36"/>
        <v>16</v>
      </c>
      <c r="J262" s="46">
        <f t="shared" si="36"/>
        <v>259</v>
      </c>
      <c r="K262" s="128">
        <v>29</v>
      </c>
      <c r="L262" s="128">
        <v>20.100000000000001</v>
      </c>
      <c r="M262" s="54">
        <f t="shared" si="37"/>
        <v>24.55</v>
      </c>
      <c r="N262" s="36">
        <v>55</v>
      </c>
      <c r="O262" s="55">
        <f t="shared" si="38"/>
        <v>47.877279323802192</v>
      </c>
      <c r="P262" s="56">
        <f t="shared" si="39"/>
        <v>34.088622878547156</v>
      </c>
      <c r="Q262" s="127">
        <v>22.853064699999997</v>
      </c>
      <c r="R262" s="11">
        <f t="shared" si="40"/>
        <v>5.6763070561139246</v>
      </c>
      <c r="S262" s="35">
        <f t="shared" si="41"/>
        <v>6.9617549789426842</v>
      </c>
      <c r="AF262" s="34"/>
    </row>
    <row r="263" spans="7:32" ht="18.5" x14ac:dyDescent="0.45">
      <c r="G263" s="59">
        <v>2013</v>
      </c>
      <c r="H263" s="59">
        <v>9</v>
      </c>
      <c r="I263" s="46">
        <f t="shared" si="36"/>
        <v>17</v>
      </c>
      <c r="J263" s="46">
        <f t="shared" si="36"/>
        <v>260</v>
      </c>
      <c r="K263" s="128">
        <v>26.8</v>
      </c>
      <c r="L263" s="128">
        <v>21.2</v>
      </c>
      <c r="M263" s="54">
        <f t="shared" si="37"/>
        <v>24</v>
      </c>
      <c r="N263" s="36">
        <v>47</v>
      </c>
      <c r="O263" s="55">
        <f t="shared" si="38"/>
        <v>59.888517637919428</v>
      </c>
      <c r="P263" s="56">
        <f t="shared" si="39"/>
        <v>26.830055901787912</v>
      </c>
      <c r="Q263" s="127">
        <v>22.6755359</v>
      </c>
      <c r="R263" s="11">
        <f t="shared" si="40"/>
        <v>5.5590663546362986</v>
      </c>
      <c r="S263" s="35">
        <f t="shared" si="41"/>
        <v>5.7535021103952575</v>
      </c>
      <c r="AF263" s="34"/>
    </row>
    <row r="264" spans="7:32" ht="18.5" x14ac:dyDescent="0.45">
      <c r="G264" s="59">
        <v>2013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28">
        <v>24.7</v>
      </c>
      <c r="L264" s="128">
        <v>16.399999999999999</v>
      </c>
      <c r="M264" s="54">
        <f t="shared" si="37"/>
        <v>20.549999999999997</v>
      </c>
      <c r="N264" s="36">
        <v>46</v>
      </c>
      <c r="O264" s="55">
        <f t="shared" si="38"/>
        <v>43.523567729191349</v>
      </c>
      <c r="P264" s="56">
        <f t="shared" si="39"/>
        <v>28.899648972183059</v>
      </c>
      <c r="Q264" s="127">
        <v>20.0624292</v>
      </c>
      <c r="R264" s="11">
        <f t="shared" si="40"/>
        <v>4.512496747344299</v>
      </c>
      <c r="S264" s="35">
        <f t="shared" si="41"/>
        <v>5.8706238093307697</v>
      </c>
      <c r="AF264" s="34"/>
    </row>
    <row r="265" spans="7:32" ht="18.5" x14ac:dyDescent="0.45">
      <c r="G265" s="59">
        <v>2013</v>
      </c>
      <c r="H265" s="59">
        <v>9</v>
      </c>
      <c r="I265" s="46">
        <f t="shared" si="42"/>
        <v>19</v>
      </c>
      <c r="J265" s="46">
        <f t="shared" si="42"/>
        <v>262</v>
      </c>
      <c r="K265" s="128">
        <v>27</v>
      </c>
      <c r="L265" s="128">
        <v>19.5</v>
      </c>
      <c r="M265" s="54">
        <f t="shared" si="37"/>
        <v>23.25</v>
      </c>
      <c r="N265" s="36">
        <v>45</v>
      </c>
      <c r="O265" s="55">
        <f t="shared" si="38"/>
        <v>40.318377337949443</v>
      </c>
      <c r="P265" s="56">
        <f t="shared" si="39"/>
        <v>24.191026402769666</v>
      </c>
      <c r="Q265" s="127">
        <v>17.666627800000001</v>
      </c>
      <c r="R265" s="11">
        <f t="shared" si="40"/>
        <v>4.2533863925293494</v>
      </c>
      <c r="S265" s="35">
        <f t="shared" si="41"/>
        <v>5.3058962968616896</v>
      </c>
      <c r="AF265" s="34"/>
    </row>
    <row r="266" spans="7:32" ht="18.5" x14ac:dyDescent="0.45">
      <c r="G266" s="59">
        <v>2013</v>
      </c>
      <c r="H266" s="59">
        <v>9</v>
      </c>
      <c r="I266" s="46">
        <f t="shared" si="42"/>
        <v>20</v>
      </c>
      <c r="J266" s="46">
        <f t="shared" si="42"/>
        <v>263</v>
      </c>
      <c r="K266" s="128">
        <v>27.3</v>
      </c>
      <c r="L266" s="128">
        <v>19.8</v>
      </c>
      <c r="M266" s="54">
        <f t="shared" si="37"/>
        <v>23.55</v>
      </c>
      <c r="N266" s="36">
        <v>55.5</v>
      </c>
      <c r="O266" s="55">
        <f t="shared" si="38"/>
        <v>49.133304364128129</v>
      </c>
      <c r="P266" s="56">
        <f t="shared" si="39"/>
        <v>29.479982618476875</v>
      </c>
      <c r="Q266" s="127">
        <v>21.5291353</v>
      </c>
      <c r="R266" s="11">
        <f t="shared" si="40"/>
        <v>5.221197452401575</v>
      </c>
      <c r="S266" s="35">
        <f t="shared" si="41"/>
        <v>5.9786422336236171</v>
      </c>
      <c r="AF266" s="34"/>
    </row>
    <row r="267" spans="7:32" ht="18.5" x14ac:dyDescent="0.45">
      <c r="G267" s="59">
        <v>2013</v>
      </c>
      <c r="H267" s="59">
        <v>9</v>
      </c>
      <c r="I267" s="46">
        <f t="shared" si="42"/>
        <v>21</v>
      </c>
      <c r="J267" s="46">
        <f t="shared" si="42"/>
        <v>264</v>
      </c>
      <c r="K267" s="128">
        <v>27.2</v>
      </c>
      <c r="L267" s="128">
        <v>20.5</v>
      </c>
      <c r="M267" s="54">
        <f t="shared" si="37"/>
        <v>23.85</v>
      </c>
      <c r="N267" s="36">
        <v>58</v>
      </c>
      <c r="O267" s="55">
        <f t="shared" si="38"/>
        <v>50.300647861618117</v>
      </c>
      <c r="P267" s="56">
        <f t="shared" si="39"/>
        <v>26.961147253827306</v>
      </c>
      <c r="Q267" s="127">
        <v>20.831999799999998</v>
      </c>
      <c r="R267" s="11">
        <f t="shared" si="40"/>
        <v>5.0887836231445496</v>
      </c>
      <c r="S267" s="35">
        <f t="shared" si="41"/>
        <v>5.5286913055642772</v>
      </c>
      <c r="AF267" s="34"/>
    </row>
    <row r="268" spans="7:32" ht="18.5" x14ac:dyDescent="0.45">
      <c r="G268" s="59">
        <v>2013</v>
      </c>
      <c r="H268" s="59">
        <v>9</v>
      </c>
      <c r="I268" s="46">
        <f t="shared" si="42"/>
        <v>22</v>
      </c>
      <c r="J268" s="46">
        <f t="shared" si="42"/>
        <v>265</v>
      </c>
      <c r="K268" s="128">
        <v>26.4</v>
      </c>
      <c r="L268" s="128">
        <v>18.600000000000001</v>
      </c>
      <c r="M268" s="54">
        <f t="shared" si="37"/>
        <v>22.5</v>
      </c>
      <c r="N268" s="36">
        <v>49.5</v>
      </c>
      <c r="O268" s="55">
        <f t="shared" si="38"/>
        <v>47.5073458470102</v>
      </c>
      <c r="P268" s="56">
        <f t="shared" si="39"/>
        <v>29.644583808534353</v>
      </c>
      <c r="Q268" s="127">
        <v>21.228927399999996</v>
      </c>
      <c r="R268" s="11">
        <f t="shared" si="40"/>
        <v>5.0176586658002984</v>
      </c>
      <c r="S268" s="35">
        <f t="shared" si="41"/>
        <v>5.9447942497330137</v>
      </c>
      <c r="AF268" s="34"/>
    </row>
    <row r="269" spans="7:32" ht="18.5" x14ac:dyDescent="0.45">
      <c r="G269" s="59">
        <v>2013</v>
      </c>
      <c r="H269" s="59">
        <v>9</v>
      </c>
      <c r="I269" s="46">
        <f t="shared" si="42"/>
        <v>23</v>
      </c>
      <c r="J269" s="46">
        <f t="shared" si="42"/>
        <v>266</v>
      </c>
      <c r="K269" s="128">
        <v>25.7</v>
      </c>
      <c r="L269" s="128">
        <v>17.5</v>
      </c>
      <c r="M269" s="54">
        <f t="shared" si="37"/>
        <v>21.6</v>
      </c>
      <c r="N269" s="36">
        <v>46.5</v>
      </c>
      <c r="O269" s="55">
        <f t="shared" si="38"/>
        <v>38.650472987777889</v>
      </c>
      <c r="P269" s="56">
        <f t="shared" si="39"/>
        <v>25.354710279982292</v>
      </c>
      <c r="Q269" s="127">
        <v>17.7084978</v>
      </c>
      <c r="R269" s="11">
        <f t="shared" si="40"/>
        <v>4.0920973801217997</v>
      </c>
      <c r="S269" s="35">
        <f t="shared" si="41"/>
        <v>5.2720838534562704</v>
      </c>
      <c r="AF269" s="34"/>
    </row>
    <row r="270" spans="7:32" ht="18.5" x14ac:dyDescent="0.45">
      <c r="G270" s="59">
        <v>2013</v>
      </c>
      <c r="H270" s="59">
        <v>9</v>
      </c>
      <c r="I270" s="46">
        <f t="shared" si="42"/>
        <v>24</v>
      </c>
      <c r="J270" s="46">
        <f t="shared" si="42"/>
        <v>267</v>
      </c>
      <c r="K270" s="128">
        <v>23.3</v>
      </c>
      <c r="L270" s="128">
        <v>16</v>
      </c>
      <c r="M270" s="54">
        <f t="shared" si="37"/>
        <v>19.649999999999999</v>
      </c>
      <c r="N270" s="36">
        <v>19</v>
      </c>
      <c r="O270" s="55">
        <f t="shared" si="38"/>
        <v>49.552898359701182</v>
      </c>
      <c r="P270" s="56">
        <f t="shared" si="39"/>
        <v>28.938892642065493</v>
      </c>
      <c r="Q270" s="127">
        <v>21.421529399999997</v>
      </c>
      <c r="R270" s="11">
        <f t="shared" si="40"/>
        <v>4.7051157589159489</v>
      </c>
      <c r="S270" s="35">
        <f t="shared" si="41"/>
        <v>7.8706503617577148</v>
      </c>
      <c r="AF270" s="34"/>
    </row>
    <row r="271" spans="7:32" ht="18.5" x14ac:dyDescent="0.45">
      <c r="G271" s="59">
        <v>2013</v>
      </c>
      <c r="H271" s="59">
        <v>9</v>
      </c>
      <c r="I271" s="46">
        <f t="shared" si="42"/>
        <v>25</v>
      </c>
      <c r="J271" s="46">
        <f t="shared" si="42"/>
        <v>268</v>
      </c>
      <c r="K271" s="128">
        <v>24</v>
      </c>
      <c r="L271" s="128">
        <v>15.8</v>
      </c>
      <c r="M271" s="54">
        <f t="shared" si="37"/>
        <v>19.899999999999999</v>
      </c>
      <c r="N271" s="36">
        <v>15.5</v>
      </c>
      <c r="O271" s="55">
        <f t="shared" si="38"/>
        <v>46.621093534413319</v>
      </c>
      <c r="P271" s="56">
        <f t="shared" si="39"/>
        <v>30.583437358575132</v>
      </c>
      <c r="Q271" s="127">
        <v>21.3603992</v>
      </c>
      <c r="R271" s="11">
        <f t="shared" si="40"/>
        <v>4.7230085473115997</v>
      </c>
      <c r="S271" s="35">
        <f t="shared" si="41"/>
        <v>8.6218888515340648</v>
      </c>
      <c r="AF271" s="34"/>
    </row>
    <row r="272" spans="7:32" ht="18.5" x14ac:dyDescent="0.45">
      <c r="G272" s="59">
        <v>2013</v>
      </c>
      <c r="H272" s="59">
        <v>9</v>
      </c>
      <c r="I272" s="46">
        <f t="shared" si="42"/>
        <v>26</v>
      </c>
      <c r="J272" s="46">
        <f t="shared" si="42"/>
        <v>269</v>
      </c>
      <c r="K272" s="128">
        <v>25.8</v>
      </c>
      <c r="L272" s="128">
        <v>16</v>
      </c>
      <c r="M272" s="54">
        <f t="shared" si="37"/>
        <v>20.9</v>
      </c>
      <c r="N272" s="36">
        <v>24</v>
      </c>
      <c r="O272" s="55">
        <f t="shared" si="38"/>
        <v>43.406504062781394</v>
      </c>
      <c r="P272" s="56">
        <f t="shared" si="39"/>
        <v>34.030699185220612</v>
      </c>
      <c r="Q272" s="127">
        <v>21.7414162</v>
      </c>
      <c r="R272" s="11">
        <f t="shared" si="40"/>
        <v>4.9347688127030995</v>
      </c>
      <c r="S272" s="35">
        <f t="shared" si="41"/>
        <v>8.9401102117072266</v>
      </c>
      <c r="AF272" s="34"/>
    </row>
    <row r="273" spans="7:32" ht="18.5" x14ac:dyDescent="0.45">
      <c r="G273" s="59">
        <v>2013</v>
      </c>
      <c r="H273" s="59">
        <v>9</v>
      </c>
      <c r="I273" s="46">
        <f t="shared" si="42"/>
        <v>27</v>
      </c>
      <c r="J273" s="46">
        <f t="shared" si="42"/>
        <v>270</v>
      </c>
      <c r="K273" s="128">
        <v>28.7</v>
      </c>
      <c r="L273" s="128">
        <v>17.8</v>
      </c>
      <c r="M273" s="54">
        <f t="shared" si="37"/>
        <v>23.25</v>
      </c>
      <c r="N273" s="36">
        <v>25.5</v>
      </c>
      <c r="O273" s="55">
        <f t="shared" si="38"/>
        <v>40.91073167163929</v>
      </c>
      <c r="P273" s="56">
        <f t="shared" si="39"/>
        <v>35.674158017669455</v>
      </c>
      <c r="Q273" s="127">
        <v>21.610781799999998</v>
      </c>
      <c r="R273" s="11">
        <f t="shared" si="40"/>
        <v>5.2029740072998489</v>
      </c>
      <c r="S273" s="35">
        <f t="shared" si="41"/>
        <v>9.6065353733771524</v>
      </c>
      <c r="AF273" s="34"/>
    </row>
    <row r="274" spans="7:32" ht="18.5" x14ac:dyDescent="0.45">
      <c r="G274" s="59">
        <v>2013</v>
      </c>
      <c r="H274" s="59">
        <v>9</v>
      </c>
      <c r="I274" s="46">
        <f t="shared" si="42"/>
        <v>28</v>
      </c>
      <c r="J274" s="46">
        <f t="shared" si="42"/>
        <v>271</v>
      </c>
      <c r="K274" s="128">
        <v>25.7</v>
      </c>
      <c r="L274" s="128">
        <v>19.7</v>
      </c>
      <c r="M274" s="54">
        <f t="shared" si="37"/>
        <v>22.7</v>
      </c>
      <c r="N274" s="36">
        <v>57</v>
      </c>
      <c r="O274" s="55">
        <f t="shared" si="38"/>
        <v>51.588816506501942</v>
      </c>
      <c r="P274" s="56">
        <f t="shared" si="39"/>
        <v>24.762631923120932</v>
      </c>
      <c r="Q274" s="127">
        <v>20.218604299999999</v>
      </c>
      <c r="R274" s="11">
        <f t="shared" si="40"/>
        <v>4.8025756258897498</v>
      </c>
      <c r="S274" s="35">
        <f t="shared" si="41"/>
        <v>5.0122538685146409</v>
      </c>
      <c r="AF274" s="34"/>
    </row>
    <row r="275" spans="7:32" ht="18.5" x14ac:dyDescent="0.45">
      <c r="G275" s="59">
        <v>2013</v>
      </c>
      <c r="H275" s="59">
        <v>9</v>
      </c>
      <c r="I275" s="46">
        <f t="shared" si="42"/>
        <v>29</v>
      </c>
      <c r="J275" s="46">
        <f t="shared" si="42"/>
        <v>272</v>
      </c>
      <c r="K275" s="128">
        <v>27.5</v>
      </c>
      <c r="L275" s="128">
        <v>18.7</v>
      </c>
      <c r="M275" s="54">
        <f t="shared" si="37"/>
        <v>23.1</v>
      </c>
      <c r="N275" s="36">
        <v>58</v>
      </c>
      <c r="O275" s="55">
        <f t="shared" si="38"/>
        <v>42.299897091259375</v>
      </c>
      <c r="P275" s="56">
        <f t="shared" si="39"/>
        <v>29.779127552246603</v>
      </c>
      <c r="Q275" s="127">
        <v>20.077083699999999</v>
      </c>
      <c r="R275" s="11">
        <f t="shared" si="40"/>
        <v>4.8160607223304508</v>
      </c>
      <c r="S275" s="35">
        <f t="shared" si="41"/>
        <v>5.9898903517490281</v>
      </c>
      <c r="AF275" s="34"/>
    </row>
    <row r="276" spans="7:32" ht="18.5" x14ac:dyDescent="0.45">
      <c r="G276" s="59">
        <v>2013</v>
      </c>
      <c r="H276" s="60">
        <v>9</v>
      </c>
      <c r="I276" s="60">
        <f t="shared" si="42"/>
        <v>30</v>
      </c>
      <c r="J276" s="46">
        <f t="shared" si="42"/>
        <v>273</v>
      </c>
      <c r="K276" s="128">
        <v>27.6</v>
      </c>
      <c r="L276" s="128">
        <v>18.5</v>
      </c>
      <c r="M276" s="54">
        <f t="shared" si="37"/>
        <v>23.05</v>
      </c>
      <c r="N276" s="36">
        <v>53.5</v>
      </c>
      <c r="O276" s="55">
        <f t="shared" si="38"/>
        <v>41.995846127126818</v>
      </c>
      <c r="P276" s="56">
        <f t="shared" si="39"/>
        <v>30.572975980548328</v>
      </c>
      <c r="Q276" s="127">
        <v>20.2696857</v>
      </c>
      <c r="R276" s="49">
        <f t="shared" si="40"/>
        <v>4.8563177158559245</v>
      </c>
      <c r="S276" s="48">
        <f t="shared" si="41"/>
        <v>6.1338579466230776</v>
      </c>
      <c r="AF276" s="34"/>
    </row>
    <row r="277" spans="7:32" ht="18.5" x14ac:dyDescent="0.45">
      <c r="G277" s="59">
        <v>2013</v>
      </c>
      <c r="H277" s="59">
        <v>10</v>
      </c>
      <c r="I277" s="46">
        <v>1</v>
      </c>
      <c r="J277" s="46">
        <f t="shared" si="42"/>
        <v>274</v>
      </c>
      <c r="K277" s="128">
        <v>28.3</v>
      </c>
      <c r="L277" s="128">
        <v>20.6</v>
      </c>
      <c r="M277" s="54">
        <f t="shared" si="37"/>
        <v>24.450000000000003</v>
      </c>
      <c r="N277" s="36">
        <v>23.5</v>
      </c>
      <c r="O277" s="55">
        <f t="shared" si="38"/>
        <v>37.466683308723304</v>
      </c>
      <c r="P277" s="56">
        <f t="shared" si="39"/>
        <v>23.079476918173555</v>
      </c>
      <c r="Q277" s="127">
        <v>16.6345323</v>
      </c>
      <c r="R277" s="11">
        <f t="shared" si="40"/>
        <v>4.1219747244438745</v>
      </c>
      <c r="S277" s="35">
        <f t="shared" si="41"/>
        <v>6.6664866391725912</v>
      </c>
      <c r="AF277" s="34"/>
    </row>
    <row r="278" spans="7:32" ht="18.5" x14ac:dyDescent="0.45">
      <c r="G278" s="59">
        <v>2013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28">
        <v>28.3</v>
      </c>
      <c r="L278" s="128">
        <v>20.6</v>
      </c>
      <c r="M278" s="54">
        <f t="shared" si="37"/>
        <v>24.450000000000003</v>
      </c>
      <c r="N278" s="36">
        <v>28.5</v>
      </c>
      <c r="O278" s="55">
        <f t="shared" si="38"/>
        <v>29.091400405434229</v>
      </c>
      <c r="P278" s="56">
        <f t="shared" si="39"/>
        <v>17.920302649747484</v>
      </c>
      <c r="Q278" s="127">
        <v>12.9160576</v>
      </c>
      <c r="R278" s="11">
        <f t="shared" si="40"/>
        <v>3.2005506380639992</v>
      </c>
      <c r="S278" s="35">
        <f t="shared" si="41"/>
        <v>5.0253956680931147</v>
      </c>
      <c r="AF278" s="34"/>
    </row>
    <row r="279" spans="7:32" ht="18.5" x14ac:dyDescent="0.45">
      <c r="G279" s="59">
        <v>2013</v>
      </c>
      <c r="H279" s="59">
        <v>10</v>
      </c>
      <c r="I279" s="46">
        <f t="shared" si="43"/>
        <v>3</v>
      </c>
      <c r="J279" s="46">
        <f t="shared" si="42"/>
        <v>276</v>
      </c>
      <c r="K279" s="128">
        <v>24.8</v>
      </c>
      <c r="L279" s="128">
        <v>20.6</v>
      </c>
      <c r="M279" s="54">
        <f t="shared" si="37"/>
        <v>22.700000000000003</v>
      </c>
      <c r="N279" s="36">
        <v>23</v>
      </c>
      <c r="O279" s="55">
        <f t="shared" si="38"/>
        <v>49.437901913014556</v>
      </c>
      <c r="P279" s="56">
        <f t="shared" si="39"/>
        <v>16.61113504277289</v>
      </c>
      <c r="Q279" s="127">
        <v>16.210807899999999</v>
      </c>
      <c r="R279" s="11">
        <f t="shared" si="40"/>
        <v>3.850593727506749</v>
      </c>
      <c r="S279" s="35">
        <f t="shared" si="41"/>
        <v>4.837131135926982</v>
      </c>
      <c r="AF279" s="34"/>
    </row>
    <row r="280" spans="7:32" ht="18.5" x14ac:dyDescent="0.45">
      <c r="G280" s="59">
        <v>2013</v>
      </c>
      <c r="H280" s="59">
        <v>10</v>
      </c>
      <c r="I280" s="46">
        <f t="shared" si="43"/>
        <v>4</v>
      </c>
      <c r="J280" s="46">
        <f t="shared" si="43"/>
        <v>277</v>
      </c>
      <c r="K280" s="128">
        <v>20.3</v>
      </c>
      <c r="L280" s="128">
        <v>14.8</v>
      </c>
      <c r="M280" s="54">
        <f t="shared" si="37"/>
        <v>17.55</v>
      </c>
      <c r="N280" s="36">
        <v>26</v>
      </c>
      <c r="O280" s="55">
        <f t="shared" si="38"/>
        <v>45.809664537731436</v>
      </c>
      <c r="P280" s="56">
        <f t="shared" si="39"/>
        <v>20.156252396601833</v>
      </c>
      <c r="Q280" s="127">
        <v>17.1893098</v>
      </c>
      <c r="R280" s="11">
        <f t="shared" si="40"/>
        <v>3.5638209248869499</v>
      </c>
      <c r="S280" s="35">
        <f t="shared" si="41"/>
        <v>4.9931486501597346</v>
      </c>
      <c r="AF280" s="34"/>
    </row>
    <row r="281" spans="7:32" ht="18.5" x14ac:dyDescent="0.45">
      <c r="G281" s="59">
        <v>2013</v>
      </c>
      <c r="H281" s="59">
        <v>10</v>
      </c>
      <c r="I281" s="46">
        <f t="shared" si="43"/>
        <v>5</v>
      </c>
      <c r="J281" s="46">
        <f t="shared" si="43"/>
        <v>278</v>
      </c>
      <c r="K281" s="128">
        <v>18.100000000000001</v>
      </c>
      <c r="L281" s="128">
        <v>10</v>
      </c>
      <c r="M281" s="54">
        <f t="shared" si="37"/>
        <v>14.05</v>
      </c>
      <c r="N281" s="36">
        <v>24.5</v>
      </c>
      <c r="O281" s="55">
        <f t="shared" si="38"/>
        <v>36.989606047080265</v>
      </c>
      <c r="P281" s="56">
        <f t="shared" si="39"/>
        <v>23.969264718508018</v>
      </c>
      <c r="Q281" s="127">
        <v>16.843882300000001</v>
      </c>
      <c r="R281" s="11">
        <f t="shared" si="40"/>
        <v>3.1464414246105754</v>
      </c>
      <c r="S281" s="35">
        <f t="shared" si="41"/>
        <v>5.3303947255862258</v>
      </c>
      <c r="AF281" s="34"/>
    </row>
    <row r="282" spans="7:32" ht="18.5" x14ac:dyDescent="0.45">
      <c r="G282" s="59">
        <v>2013</v>
      </c>
      <c r="H282" s="59">
        <v>10</v>
      </c>
      <c r="I282" s="46">
        <f t="shared" si="43"/>
        <v>6</v>
      </c>
      <c r="J282" s="46">
        <f t="shared" si="43"/>
        <v>279</v>
      </c>
      <c r="K282" s="128">
        <v>16.2</v>
      </c>
      <c r="L282" s="128">
        <v>10.3</v>
      </c>
      <c r="M282" s="54">
        <f t="shared" si="37"/>
        <v>13.25</v>
      </c>
      <c r="N282" s="36">
        <v>18.5</v>
      </c>
      <c r="O282" s="55">
        <f t="shared" si="38"/>
        <v>38.000302886465114</v>
      </c>
      <c r="P282" s="56">
        <f t="shared" si="39"/>
        <v>17.93614296241153</v>
      </c>
      <c r="Q282" s="127">
        <v>14.768386400000001</v>
      </c>
      <c r="R282" s="11">
        <f t="shared" si="40"/>
        <v>2.6894450026277998</v>
      </c>
      <c r="S282" s="35">
        <f t="shared" si="41"/>
        <v>4.2220603262390366</v>
      </c>
      <c r="AF282" s="34"/>
    </row>
    <row r="283" spans="7:32" ht="18.5" x14ac:dyDescent="0.45">
      <c r="G283" s="59">
        <v>2013</v>
      </c>
      <c r="H283" s="59">
        <v>10</v>
      </c>
      <c r="I283" s="46">
        <f t="shared" si="43"/>
        <v>7</v>
      </c>
      <c r="J283" s="46">
        <f t="shared" si="43"/>
        <v>280</v>
      </c>
      <c r="K283" s="128">
        <v>16.399999999999999</v>
      </c>
      <c r="L283" s="128">
        <v>12.3</v>
      </c>
      <c r="M283" s="54">
        <f t="shared" si="37"/>
        <v>14.35</v>
      </c>
      <c r="N283" s="36">
        <v>19</v>
      </c>
      <c r="O283" s="55">
        <f t="shared" si="38"/>
        <v>25.154931892277666</v>
      </c>
      <c r="P283" s="56">
        <f t="shared" si="39"/>
        <v>8.2508176606670709</v>
      </c>
      <c r="Q283" s="127">
        <v>8.1495767999999984</v>
      </c>
      <c r="R283" s="11">
        <f t="shared" si="40"/>
        <v>1.5366821640137991</v>
      </c>
      <c r="S283" s="35">
        <f t="shared" si="41"/>
        <v>2.2614328857197488</v>
      </c>
      <c r="AF283" s="34"/>
    </row>
    <row r="284" spans="7:32" ht="18.5" x14ac:dyDescent="0.45">
      <c r="G284" s="59">
        <v>2013</v>
      </c>
      <c r="H284" s="59">
        <v>10</v>
      </c>
      <c r="I284" s="46">
        <f t="shared" si="43"/>
        <v>8</v>
      </c>
      <c r="J284" s="46">
        <f t="shared" si="43"/>
        <v>281</v>
      </c>
      <c r="K284" s="128">
        <v>17.8</v>
      </c>
      <c r="L284" s="128">
        <v>8.6999999999999993</v>
      </c>
      <c r="M284" s="54">
        <f t="shared" si="37"/>
        <v>13.25</v>
      </c>
      <c r="N284" s="36">
        <v>23</v>
      </c>
      <c r="O284" s="55">
        <f t="shared" si="38"/>
        <v>20.586301139056133</v>
      </c>
      <c r="P284" s="56">
        <f t="shared" si="39"/>
        <v>14.986827229232867</v>
      </c>
      <c r="Q284" s="127">
        <v>9.9361696999999989</v>
      </c>
      <c r="R284" s="11">
        <f t="shared" si="40"/>
        <v>1.8094584757700247</v>
      </c>
      <c r="S284" s="35">
        <f t="shared" si="41"/>
        <v>3.4406460585968035</v>
      </c>
      <c r="AF284" s="34"/>
    </row>
    <row r="285" spans="7:32" ht="18.5" x14ac:dyDescent="0.45">
      <c r="G285" s="59">
        <v>2013</v>
      </c>
      <c r="H285" s="59">
        <v>10</v>
      </c>
      <c r="I285" s="46">
        <f t="shared" si="43"/>
        <v>9</v>
      </c>
      <c r="J285" s="46">
        <f t="shared" si="43"/>
        <v>282</v>
      </c>
      <c r="K285" s="128">
        <v>21.8</v>
      </c>
      <c r="L285" s="128">
        <v>10.3</v>
      </c>
      <c r="M285" s="54">
        <f t="shared" si="37"/>
        <v>16.05</v>
      </c>
      <c r="N285" s="36">
        <v>36.5</v>
      </c>
      <c r="O285" s="55">
        <f t="shared" si="38"/>
        <v>37.49179771297829</v>
      </c>
      <c r="P285" s="56">
        <f t="shared" si="39"/>
        <v>34.492453895940031</v>
      </c>
      <c r="Q285" s="127">
        <v>20.342539500000001</v>
      </c>
      <c r="R285" s="11">
        <f t="shared" si="40"/>
        <v>4.038609452569875</v>
      </c>
      <c r="S285" s="35">
        <f t="shared" si="41"/>
        <v>6.9925631223820304</v>
      </c>
      <c r="AF285" s="34"/>
    </row>
    <row r="286" spans="7:32" ht="18.5" x14ac:dyDescent="0.45">
      <c r="G286" s="59">
        <v>2013</v>
      </c>
      <c r="H286" s="59">
        <v>10</v>
      </c>
      <c r="I286" s="46">
        <f t="shared" si="43"/>
        <v>10</v>
      </c>
      <c r="J286" s="46">
        <f t="shared" si="43"/>
        <v>283</v>
      </c>
      <c r="K286" s="128">
        <v>23.8</v>
      </c>
      <c r="L286" s="128">
        <v>14.5</v>
      </c>
      <c r="M286" s="54">
        <f t="shared" si="37"/>
        <v>19.149999999999999</v>
      </c>
      <c r="N286" s="36">
        <v>51.5</v>
      </c>
      <c r="O286" s="55">
        <f t="shared" si="38"/>
        <v>40.811574484927391</v>
      </c>
      <c r="P286" s="56">
        <f t="shared" si="39"/>
        <v>30.363811416785982</v>
      </c>
      <c r="Q286" s="127">
        <v>19.913371999999999</v>
      </c>
      <c r="R286" s="11">
        <f t="shared" si="40"/>
        <v>4.3154616945209998</v>
      </c>
      <c r="S286" s="35">
        <f t="shared" si="41"/>
        <v>5.6416413316471443</v>
      </c>
      <c r="AF286" s="34"/>
    </row>
    <row r="287" spans="7:32" ht="18.5" x14ac:dyDescent="0.45">
      <c r="G287" s="59">
        <v>2013</v>
      </c>
      <c r="H287" s="59">
        <v>10</v>
      </c>
      <c r="I287" s="46">
        <f t="shared" si="43"/>
        <v>11</v>
      </c>
      <c r="J287" s="46">
        <f t="shared" si="43"/>
        <v>284</v>
      </c>
      <c r="K287" s="128">
        <v>26.3</v>
      </c>
      <c r="L287" s="128">
        <v>17.8</v>
      </c>
      <c r="M287" s="54">
        <f t="shared" si="37"/>
        <v>22.05</v>
      </c>
      <c r="N287" s="36">
        <v>24.5</v>
      </c>
      <c r="O287" s="55">
        <f t="shared" si="38"/>
        <v>40.578726770010078</v>
      </c>
      <c r="P287" s="56">
        <f t="shared" si="39"/>
        <v>27.593534203606854</v>
      </c>
      <c r="Q287" s="127">
        <v>18.9290083</v>
      </c>
      <c r="R287" s="11">
        <f t="shared" si="40"/>
        <v>4.4240925521280747</v>
      </c>
      <c r="S287" s="35">
        <f t="shared" si="41"/>
        <v>7.4714176647989472</v>
      </c>
      <c r="AF287" s="34"/>
    </row>
    <row r="288" spans="7:32" ht="18.5" x14ac:dyDescent="0.45">
      <c r="G288" s="59">
        <v>2013</v>
      </c>
      <c r="H288" s="59">
        <v>10</v>
      </c>
      <c r="I288" s="46">
        <f t="shared" si="43"/>
        <v>12</v>
      </c>
      <c r="J288" s="46">
        <f t="shared" si="43"/>
        <v>285</v>
      </c>
      <c r="K288" s="128">
        <v>26.5</v>
      </c>
      <c r="L288" s="128">
        <v>17.5</v>
      </c>
      <c r="M288" s="54">
        <f t="shared" si="37"/>
        <v>22</v>
      </c>
      <c r="N288" s="36">
        <v>37.5</v>
      </c>
      <c r="O288" s="55">
        <f t="shared" si="38"/>
        <v>39.683164791666663</v>
      </c>
      <c r="P288" s="56">
        <f t="shared" si="39"/>
        <v>28.571878649999995</v>
      </c>
      <c r="Q288" s="127">
        <v>19.047919099999998</v>
      </c>
      <c r="R288" s="11">
        <f t="shared" si="40"/>
        <v>4.4462986117556982</v>
      </c>
      <c r="S288" s="35">
        <f t="shared" si="41"/>
        <v>6.6609675762249028</v>
      </c>
      <c r="AF288" s="34"/>
    </row>
    <row r="289" spans="7:32" ht="18.5" x14ac:dyDescent="0.45">
      <c r="G289" s="59">
        <v>2013</v>
      </c>
      <c r="H289" s="59">
        <v>10</v>
      </c>
      <c r="I289" s="46">
        <f t="shared" si="43"/>
        <v>13</v>
      </c>
      <c r="J289" s="46">
        <f t="shared" si="43"/>
        <v>286</v>
      </c>
      <c r="K289" s="128">
        <v>27</v>
      </c>
      <c r="L289" s="128">
        <v>16.3</v>
      </c>
      <c r="M289" s="54">
        <f t="shared" si="37"/>
        <v>21.65</v>
      </c>
      <c r="N289" s="36">
        <v>52.5</v>
      </c>
      <c r="O289" s="55">
        <f t="shared" si="38"/>
        <v>35.483290069659709</v>
      </c>
      <c r="P289" s="56">
        <f t="shared" si="39"/>
        <v>30.373696299628712</v>
      </c>
      <c r="Q289" s="127">
        <v>18.571019799999998</v>
      </c>
      <c r="R289" s="11">
        <f t="shared" si="40"/>
        <v>4.2968557779601504</v>
      </c>
      <c r="S289" s="35">
        <f t="shared" si="41"/>
        <v>5.9448867043644764</v>
      </c>
      <c r="AF289" s="34"/>
    </row>
    <row r="290" spans="7:32" ht="18.5" x14ac:dyDescent="0.45">
      <c r="G290" s="59">
        <v>2013</v>
      </c>
      <c r="H290" s="59">
        <v>10</v>
      </c>
      <c r="I290" s="46">
        <f t="shared" si="43"/>
        <v>14</v>
      </c>
      <c r="J290" s="46">
        <f t="shared" si="43"/>
        <v>287</v>
      </c>
      <c r="K290" s="128">
        <v>26</v>
      </c>
      <c r="L290" s="128">
        <v>15.6</v>
      </c>
      <c r="M290" s="54">
        <f t="shared" si="37"/>
        <v>20.8</v>
      </c>
      <c r="N290" s="36">
        <v>40</v>
      </c>
      <c r="O290" s="55">
        <f t="shared" si="38"/>
        <v>33.416672084734181</v>
      </c>
      <c r="P290" s="56">
        <f t="shared" si="39"/>
        <v>27.80267117449884</v>
      </c>
      <c r="Q290" s="127">
        <v>17.242484699999999</v>
      </c>
      <c r="R290" s="11">
        <f t="shared" si="40"/>
        <v>3.9035088687483004</v>
      </c>
      <c r="S290" s="35">
        <f t="shared" si="41"/>
        <v>6.1531665996222999</v>
      </c>
      <c r="AF290" s="34"/>
    </row>
    <row r="291" spans="7:32" ht="18.5" x14ac:dyDescent="0.45">
      <c r="G291" s="59">
        <v>2013</v>
      </c>
      <c r="H291" s="59">
        <v>10</v>
      </c>
      <c r="I291" s="46">
        <f t="shared" si="43"/>
        <v>15</v>
      </c>
      <c r="J291" s="46">
        <f t="shared" si="43"/>
        <v>288</v>
      </c>
      <c r="K291" s="128">
        <v>26.4</v>
      </c>
      <c r="L291" s="128">
        <v>18.399999999999999</v>
      </c>
      <c r="M291" s="54">
        <f t="shared" si="37"/>
        <v>22.4</v>
      </c>
      <c r="N291" s="36">
        <v>45</v>
      </c>
      <c r="O291" s="55">
        <f t="shared" si="38"/>
        <v>37.01560280058299</v>
      </c>
      <c r="P291" s="56">
        <f t="shared" si="39"/>
        <v>23.689985792373115</v>
      </c>
      <c r="Q291" s="127">
        <v>16.751349599999998</v>
      </c>
      <c r="R291" s="11">
        <f t="shared" si="40"/>
        <v>3.9495159492407992</v>
      </c>
      <c r="S291" s="35">
        <f t="shared" si="41"/>
        <v>5.1284249811565763</v>
      </c>
      <c r="AF291" s="34"/>
    </row>
    <row r="292" spans="7:32" ht="18.5" x14ac:dyDescent="0.45">
      <c r="G292" s="59">
        <v>2013</v>
      </c>
      <c r="H292" s="59">
        <v>10</v>
      </c>
      <c r="I292" s="46">
        <f t="shared" si="43"/>
        <v>16</v>
      </c>
      <c r="J292" s="46">
        <f t="shared" si="43"/>
        <v>289</v>
      </c>
      <c r="K292" s="128">
        <v>25.5</v>
      </c>
      <c r="L292" s="128">
        <v>18.3</v>
      </c>
      <c r="M292" s="54">
        <f t="shared" si="37"/>
        <v>21.9</v>
      </c>
      <c r="N292" s="36">
        <v>68.5</v>
      </c>
      <c r="O292" s="55">
        <f t="shared" si="38"/>
        <v>40.133559252080069</v>
      </c>
      <c r="P292" s="56">
        <f t="shared" si="39"/>
        <v>23.116930129198117</v>
      </c>
      <c r="Q292" s="127">
        <v>17.230342399999998</v>
      </c>
      <c r="R292" s="11">
        <f t="shared" si="40"/>
        <v>4.0119215395871999</v>
      </c>
      <c r="S292" s="35">
        <f t="shared" si="41"/>
        <v>4.6376652749898648</v>
      </c>
      <c r="AF292" s="34"/>
    </row>
    <row r="293" spans="7:32" ht="18.5" x14ac:dyDescent="0.45">
      <c r="G293" s="59">
        <v>2013</v>
      </c>
      <c r="H293" s="59">
        <v>10</v>
      </c>
      <c r="I293" s="46">
        <f t="shared" si="43"/>
        <v>17</v>
      </c>
      <c r="J293" s="46">
        <f t="shared" si="43"/>
        <v>290</v>
      </c>
      <c r="K293" s="128">
        <v>24.7</v>
      </c>
      <c r="L293" s="128">
        <v>16.8</v>
      </c>
      <c r="M293" s="54">
        <f t="shared" si="37"/>
        <v>20.75</v>
      </c>
      <c r="N293" s="36">
        <v>70</v>
      </c>
      <c r="O293" s="55">
        <f t="shared" si="38"/>
        <v>37.85990582027047</v>
      </c>
      <c r="P293" s="56">
        <f t="shared" si="39"/>
        <v>23.927460478410932</v>
      </c>
      <c r="Q293" s="127">
        <v>17.026016799999997</v>
      </c>
      <c r="R293" s="11">
        <f t="shared" si="40"/>
        <v>3.8495100379085989</v>
      </c>
      <c r="S293" s="35">
        <f t="shared" si="41"/>
        <v>4.6813234832833102</v>
      </c>
      <c r="AF293" s="34"/>
    </row>
    <row r="294" spans="7:32" ht="18.5" x14ac:dyDescent="0.45">
      <c r="G294" s="59">
        <v>2013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28">
        <v>24.6</v>
      </c>
      <c r="L294" s="128">
        <v>18.8</v>
      </c>
      <c r="M294" s="54">
        <f t="shared" si="37"/>
        <v>21.700000000000003</v>
      </c>
      <c r="N294" s="36">
        <v>74</v>
      </c>
      <c r="O294" s="55">
        <f t="shared" si="38"/>
        <v>27.359456089414536</v>
      </c>
      <c r="P294" s="56">
        <f t="shared" si="39"/>
        <v>12.694787625488347</v>
      </c>
      <c r="Q294" s="127">
        <v>10.542447299999999</v>
      </c>
      <c r="R294" s="11">
        <f t="shared" si="40"/>
        <v>2.4423424098727495</v>
      </c>
      <c r="S294" s="35">
        <f t="shared" si="41"/>
        <v>2.7100072576746626</v>
      </c>
      <c r="AF294" s="34"/>
    </row>
    <row r="295" spans="7:32" ht="18.5" x14ac:dyDescent="0.45">
      <c r="G295" s="59">
        <v>2013</v>
      </c>
      <c r="H295" s="59">
        <v>10</v>
      </c>
      <c r="I295" s="46">
        <f t="shared" si="44"/>
        <v>19</v>
      </c>
      <c r="J295" s="46">
        <f t="shared" si="44"/>
        <v>292</v>
      </c>
      <c r="K295" s="128">
        <v>19.5</v>
      </c>
      <c r="L295" s="128">
        <v>11.1</v>
      </c>
      <c r="M295" s="54">
        <f t="shared" si="37"/>
        <v>15.3</v>
      </c>
      <c r="N295" s="36">
        <v>81</v>
      </c>
      <c r="O295" s="55">
        <f t="shared" si="38"/>
        <v>35.871618237493614</v>
      </c>
      <c r="P295" s="56">
        <f t="shared" si="39"/>
        <v>24.105727455595709</v>
      </c>
      <c r="Q295" s="127">
        <v>16.6345323</v>
      </c>
      <c r="R295" s="11">
        <f t="shared" si="40"/>
        <v>3.2292867071974496</v>
      </c>
      <c r="S295" s="35">
        <f t="shared" si="41"/>
        <v>4.1005391195343375</v>
      </c>
      <c r="AF295" s="34"/>
    </row>
    <row r="296" spans="7:32" ht="18.5" x14ac:dyDescent="0.45">
      <c r="G296" s="59">
        <v>2013</v>
      </c>
      <c r="H296" s="59">
        <v>10</v>
      </c>
      <c r="I296" s="46">
        <f t="shared" si="44"/>
        <v>20</v>
      </c>
      <c r="J296" s="46">
        <f t="shared" si="44"/>
        <v>293</v>
      </c>
      <c r="K296" s="128">
        <v>16.7</v>
      </c>
      <c r="L296" s="128">
        <v>9.5</v>
      </c>
      <c r="M296" s="54">
        <f t="shared" si="37"/>
        <v>13.1</v>
      </c>
      <c r="N296" s="36">
        <v>55</v>
      </c>
      <c r="O296" s="55">
        <f t="shared" si="38"/>
        <v>30.084565411357069</v>
      </c>
      <c r="P296" s="56">
        <f t="shared" si="39"/>
        <v>17.328709676941671</v>
      </c>
      <c r="Q296" s="127">
        <v>12.9160576</v>
      </c>
      <c r="R296" s="11">
        <f t="shared" si="40"/>
        <v>2.3407577447615999</v>
      </c>
      <c r="S296" s="35">
        <f t="shared" si="41"/>
        <v>2.8063836298242033</v>
      </c>
      <c r="AF296" s="34"/>
    </row>
    <row r="297" spans="7:32" ht="18.5" x14ac:dyDescent="0.45">
      <c r="G297" s="59">
        <v>2013</v>
      </c>
      <c r="H297" s="59">
        <v>10</v>
      </c>
      <c r="I297" s="46">
        <f t="shared" si="44"/>
        <v>21</v>
      </c>
      <c r="J297" s="46">
        <f t="shared" si="44"/>
        <v>294</v>
      </c>
      <c r="K297" s="128">
        <v>19.8</v>
      </c>
      <c r="L297" s="128">
        <v>9.9</v>
      </c>
      <c r="M297" s="54">
        <f t="shared" si="37"/>
        <v>14.850000000000001</v>
      </c>
      <c r="N297" s="36">
        <v>62</v>
      </c>
      <c r="O297" s="55">
        <f t="shared" si="38"/>
        <v>32.200830987701877</v>
      </c>
      <c r="P297" s="56">
        <f t="shared" si="39"/>
        <v>25.503058142259889</v>
      </c>
      <c r="Q297" s="127">
        <v>16.210807899999999</v>
      </c>
      <c r="R297" s="11">
        <f t="shared" si="40"/>
        <v>3.1042440790887751</v>
      </c>
      <c r="S297" s="35">
        <f t="shared" si="41"/>
        <v>4.2554319315877187</v>
      </c>
      <c r="AF297" s="34"/>
    </row>
    <row r="298" spans="7:32" ht="18.5" x14ac:dyDescent="0.45">
      <c r="G298" s="59">
        <v>2013</v>
      </c>
      <c r="H298" s="59">
        <v>10</v>
      </c>
      <c r="I298" s="46">
        <f t="shared" si="44"/>
        <v>22</v>
      </c>
      <c r="J298" s="46">
        <f t="shared" si="44"/>
        <v>295</v>
      </c>
      <c r="K298" s="128">
        <v>22.4</v>
      </c>
      <c r="L298" s="128">
        <v>13.4</v>
      </c>
      <c r="M298" s="54">
        <f t="shared" si="37"/>
        <v>17.899999999999999</v>
      </c>
      <c r="N298" s="36">
        <v>75</v>
      </c>
      <c r="O298" s="55">
        <f t="shared" si="38"/>
        <v>35.81106208333334</v>
      </c>
      <c r="P298" s="56">
        <f t="shared" si="39"/>
        <v>25.783964699999999</v>
      </c>
      <c r="Q298" s="127">
        <v>17.1893098</v>
      </c>
      <c r="R298" s="11">
        <f t="shared" si="40"/>
        <v>3.5991062805789005</v>
      </c>
      <c r="S298" s="35">
        <f t="shared" si="41"/>
        <v>4.7012957483373858</v>
      </c>
      <c r="AF298" s="34"/>
    </row>
    <row r="299" spans="7:32" ht="18.5" x14ac:dyDescent="0.45">
      <c r="G299" s="59">
        <v>2013</v>
      </c>
      <c r="H299" s="59">
        <v>10</v>
      </c>
      <c r="I299" s="46">
        <f t="shared" si="44"/>
        <v>23</v>
      </c>
      <c r="J299" s="46">
        <f t="shared" si="44"/>
        <v>296</v>
      </c>
      <c r="K299" s="128">
        <v>24.1</v>
      </c>
      <c r="L299" s="128">
        <v>14.9</v>
      </c>
      <c r="M299" s="54">
        <f t="shared" si="37"/>
        <v>19.5</v>
      </c>
      <c r="N299" s="36">
        <v>66</v>
      </c>
      <c r="O299" s="55">
        <f t="shared" si="38"/>
        <v>34.707897139990365</v>
      </c>
      <c r="P299" s="56">
        <f t="shared" si="39"/>
        <v>25.545012295032912</v>
      </c>
      <c r="Q299" s="127">
        <v>16.843882300000001</v>
      </c>
      <c r="R299" s="11">
        <f t="shared" si="40"/>
        <v>3.6848434894183493</v>
      </c>
      <c r="S299" s="35">
        <f t="shared" si="41"/>
        <v>4.8421347629992439</v>
      </c>
      <c r="AF299" s="34"/>
    </row>
    <row r="300" spans="7:32" ht="18.5" x14ac:dyDescent="0.45">
      <c r="G300" s="59">
        <v>2013</v>
      </c>
      <c r="H300" s="59">
        <v>10</v>
      </c>
      <c r="I300" s="46">
        <f t="shared" si="44"/>
        <v>24</v>
      </c>
      <c r="J300" s="46">
        <f t="shared" si="44"/>
        <v>297</v>
      </c>
      <c r="K300" s="128">
        <v>21.9</v>
      </c>
      <c r="L300" s="128">
        <v>14.4</v>
      </c>
      <c r="M300" s="54">
        <f t="shared" si="37"/>
        <v>18.149999999999999</v>
      </c>
      <c r="N300" s="36">
        <v>62.5</v>
      </c>
      <c r="O300" s="55">
        <f t="shared" si="38"/>
        <v>33.704076538468811</v>
      </c>
      <c r="P300" s="56">
        <f t="shared" si="39"/>
        <v>20.222445923081281</v>
      </c>
      <c r="Q300" s="127">
        <v>14.768386400000001</v>
      </c>
      <c r="R300" s="11">
        <f t="shared" si="40"/>
        <v>3.1138662751842001</v>
      </c>
      <c r="S300" s="35">
        <f t="shared" si="41"/>
        <v>3.7870581292976415</v>
      </c>
      <c r="AF300" s="34"/>
    </row>
    <row r="301" spans="7:32" ht="18.5" x14ac:dyDescent="0.45">
      <c r="G301" s="59">
        <v>2013</v>
      </c>
      <c r="H301" s="59">
        <v>10</v>
      </c>
      <c r="I301" s="46">
        <f t="shared" si="44"/>
        <v>25</v>
      </c>
      <c r="J301" s="46">
        <f t="shared" si="44"/>
        <v>298</v>
      </c>
      <c r="K301" s="128">
        <v>21.7</v>
      </c>
      <c r="L301" s="128">
        <v>14.9</v>
      </c>
      <c r="M301" s="54">
        <f t="shared" si="37"/>
        <v>18.3</v>
      </c>
      <c r="N301" s="36">
        <v>76</v>
      </c>
      <c r="O301" s="55">
        <f t="shared" si="38"/>
        <v>19.532625248508708</v>
      </c>
      <c r="P301" s="56">
        <f t="shared" si="39"/>
        <v>10.625748135188736</v>
      </c>
      <c r="Q301" s="127">
        <v>8.1495767999999984</v>
      </c>
      <c r="R301" s="11">
        <f t="shared" si="40"/>
        <v>1.7254813723451994</v>
      </c>
      <c r="S301" s="35">
        <f t="shared" si="41"/>
        <v>2.1662594345623334</v>
      </c>
      <c r="AF301" s="34"/>
    </row>
    <row r="302" spans="7:32" ht="18.5" x14ac:dyDescent="0.45">
      <c r="G302" s="59">
        <v>2013</v>
      </c>
      <c r="H302" s="59">
        <v>10</v>
      </c>
      <c r="I302" s="46">
        <f t="shared" si="44"/>
        <v>26</v>
      </c>
      <c r="J302" s="46">
        <f t="shared" si="44"/>
        <v>299</v>
      </c>
      <c r="K302" s="128">
        <v>19.399999999999999</v>
      </c>
      <c r="L302" s="128">
        <v>12.8</v>
      </c>
      <c r="M302" s="54">
        <f t="shared" si="37"/>
        <v>16.100000000000001</v>
      </c>
      <c r="N302" s="36">
        <v>62.5</v>
      </c>
      <c r="O302" s="55">
        <f t="shared" si="38"/>
        <v>24.172805063936615</v>
      </c>
      <c r="P302" s="56">
        <f t="shared" si="39"/>
        <v>12.763241073758527</v>
      </c>
      <c r="Q302" s="127">
        <v>9.9361696999999989</v>
      </c>
      <c r="R302" s="11">
        <f t="shared" si="40"/>
        <v>1.9755440363479499</v>
      </c>
      <c r="S302" s="35">
        <f t="shared" si="41"/>
        <v>2.3836825144414409</v>
      </c>
      <c r="AF302" s="34"/>
    </row>
    <row r="303" spans="7:32" ht="18.5" x14ac:dyDescent="0.45">
      <c r="G303" s="59">
        <v>2013</v>
      </c>
      <c r="H303" s="59">
        <v>10</v>
      </c>
      <c r="I303" s="46">
        <f t="shared" si="44"/>
        <v>27</v>
      </c>
      <c r="J303" s="46">
        <f t="shared" si="44"/>
        <v>300</v>
      </c>
      <c r="K303" s="128">
        <v>20.9</v>
      </c>
      <c r="L303" s="128">
        <v>11.7</v>
      </c>
      <c r="M303" s="54">
        <f t="shared" si="37"/>
        <v>16.299999999999997</v>
      </c>
      <c r="N303" s="36">
        <v>40</v>
      </c>
      <c r="O303" s="55">
        <f t="shared" si="38"/>
        <v>0</v>
      </c>
      <c r="P303" s="56">
        <f t="shared" si="39"/>
        <v>0</v>
      </c>
      <c r="Q303" s="127">
        <v>0</v>
      </c>
      <c r="R303" s="11">
        <f t="shared" si="40"/>
        <v>0</v>
      </c>
      <c r="S303" s="35">
        <f t="shared" si="41"/>
        <v>0.38560547695116376</v>
      </c>
      <c r="AF303" s="34"/>
    </row>
    <row r="304" spans="7:32" ht="18.5" x14ac:dyDescent="0.45">
      <c r="G304" s="59">
        <v>2013</v>
      </c>
      <c r="H304" s="59">
        <v>10</v>
      </c>
      <c r="I304" s="46">
        <f t="shared" si="44"/>
        <v>28</v>
      </c>
      <c r="J304" s="46">
        <f t="shared" si="44"/>
        <v>301</v>
      </c>
      <c r="K304" s="128">
        <v>21.1</v>
      </c>
      <c r="L304" s="128">
        <v>13</v>
      </c>
      <c r="M304" s="54">
        <f t="shared" si="37"/>
        <v>17.05</v>
      </c>
      <c r="N304" s="36">
        <v>34.5</v>
      </c>
      <c r="O304" s="55">
        <f t="shared" si="38"/>
        <v>0</v>
      </c>
      <c r="P304" s="56">
        <f t="shared" si="39"/>
        <v>0</v>
      </c>
      <c r="Q304" s="127">
        <v>0</v>
      </c>
      <c r="R304" s="11">
        <f t="shared" si="40"/>
        <v>0</v>
      </c>
      <c r="S304" s="35">
        <f t="shared" si="41"/>
        <v>0.42099060508134617</v>
      </c>
      <c r="AF304" s="34"/>
    </row>
    <row r="305" spans="7:32" ht="18.5" x14ac:dyDescent="0.45">
      <c r="G305" s="59">
        <v>2013</v>
      </c>
      <c r="H305" s="59">
        <v>10</v>
      </c>
      <c r="I305" s="46">
        <f t="shared" si="44"/>
        <v>29</v>
      </c>
      <c r="J305" s="46">
        <f t="shared" si="44"/>
        <v>302</v>
      </c>
      <c r="K305" s="128">
        <v>21.9</v>
      </c>
      <c r="L305" s="128">
        <v>13.7</v>
      </c>
      <c r="M305" s="54">
        <f t="shared" si="37"/>
        <v>17.799999999999997</v>
      </c>
      <c r="N305" s="36">
        <v>33</v>
      </c>
      <c r="O305" s="55">
        <f t="shared" si="38"/>
        <v>31.512371968542702</v>
      </c>
      <c r="P305" s="56">
        <f t="shared" si="39"/>
        <v>20.672116011364011</v>
      </c>
      <c r="Q305" s="127">
        <v>14.438032099999999</v>
      </c>
      <c r="R305" s="11">
        <f t="shared" si="40"/>
        <v>3.0145744742873992</v>
      </c>
      <c r="S305" s="35">
        <f t="shared" si="41"/>
        <v>4.759284836721025</v>
      </c>
      <c r="AF305" s="34"/>
    </row>
    <row r="306" spans="7:32" ht="18.5" x14ac:dyDescent="0.45">
      <c r="G306" s="59">
        <v>2013</v>
      </c>
      <c r="H306" s="59">
        <v>10</v>
      </c>
      <c r="I306" s="46">
        <f t="shared" si="44"/>
        <v>30</v>
      </c>
      <c r="J306" s="46">
        <f t="shared" si="44"/>
        <v>303</v>
      </c>
      <c r="K306" s="128">
        <v>22.3</v>
      </c>
      <c r="L306" s="128">
        <v>14.9</v>
      </c>
      <c r="M306" s="54">
        <f t="shared" si="37"/>
        <v>18.600000000000001</v>
      </c>
      <c r="N306" s="36">
        <v>31</v>
      </c>
      <c r="O306" s="55">
        <f t="shared" si="38"/>
        <v>33.854083990717733</v>
      </c>
      <c r="P306" s="56">
        <f t="shared" si="39"/>
        <v>20.041617722504899</v>
      </c>
      <c r="Q306" s="127">
        <v>14.734890399999999</v>
      </c>
      <c r="R306" s="11">
        <f t="shared" si="40"/>
        <v>3.1456928119344001</v>
      </c>
      <c r="S306" s="35">
        <f t="shared" si="41"/>
        <v>4.8288141127247997</v>
      </c>
      <c r="AF306" s="34"/>
    </row>
    <row r="307" spans="7:32" ht="18.5" x14ac:dyDescent="0.45">
      <c r="G307" s="59">
        <v>2013</v>
      </c>
      <c r="H307" s="61">
        <v>10</v>
      </c>
      <c r="I307" s="60">
        <f t="shared" si="44"/>
        <v>31</v>
      </c>
      <c r="J307" s="46">
        <f t="shared" si="44"/>
        <v>304</v>
      </c>
      <c r="K307" s="128">
        <v>22.1</v>
      </c>
      <c r="L307" s="128">
        <v>15.8</v>
      </c>
      <c r="M307" s="54">
        <f t="shared" si="37"/>
        <v>18.950000000000003</v>
      </c>
      <c r="N307" s="36">
        <v>33</v>
      </c>
      <c r="O307" s="55">
        <f t="shared" si="38"/>
        <v>34.915228047900818</v>
      </c>
      <c r="P307" s="56">
        <f t="shared" si="39"/>
        <v>17.597274936142018</v>
      </c>
      <c r="Q307" s="127">
        <v>14.021844299999998</v>
      </c>
      <c r="R307" s="49">
        <f t="shared" si="40"/>
        <v>3.0222507931166245</v>
      </c>
      <c r="S307" s="48">
        <f t="shared" si="41"/>
        <v>4.2338741869454521</v>
      </c>
      <c r="AF307" s="34"/>
    </row>
    <row r="308" spans="7:32" ht="18.5" x14ac:dyDescent="0.45">
      <c r="G308" s="59">
        <v>2013</v>
      </c>
      <c r="H308" s="59">
        <v>11</v>
      </c>
      <c r="I308" s="46">
        <v>1</v>
      </c>
      <c r="J308" s="46">
        <f t="shared" si="44"/>
        <v>305</v>
      </c>
      <c r="K308" s="128">
        <v>22</v>
      </c>
      <c r="L308" s="128">
        <v>15.1</v>
      </c>
      <c r="M308" s="54">
        <f t="shared" si="37"/>
        <v>18.55</v>
      </c>
      <c r="N308" s="36">
        <v>28</v>
      </c>
      <c r="O308" s="55">
        <f t="shared" si="38"/>
        <v>31.753748533823</v>
      </c>
      <c r="P308" s="56">
        <f t="shared" si="39"/>
        <v>17.528069190670298</v>
      </c>
      <c r="Q308" s="127">
        <v>13.3456438</v>
      </c>
      <c r="R308" s="11">
        <f t="shared" si="40"/>
        <v>2.8451945022424496</v>
      </c>
      <c r="S308" s="35">
        <f t="shared" si="41"/>
        <v>4.4193574762816086</v>
      </c>
      <c r="AF308" s="34"/>
    </row>
    <row r="309" spans="7:32" ht="18.5" x14ac:dyDescent="0.45">
      <c r="G309" s="59">
        <v>2013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28">
        <v>22.7</v>
      </c>
      <c r="L309" s="128">
        <v>15.6</v>
      </c>
      <c r="M309" s="54">
        <f t="shared" si="37"/>
        <v>19.149999999999999</v>
      </c>
      <c r="N309" s="36">
        <v>27</v>
      </c>
      <c r="O309" s="55">
        <f t="shared" si="38"/>
        <v>31.162878250601072</v>
      </c>
      <c r="P309" s="56">
        <f t="shared" si="39"/>
        <v>17.700514846341406</v>
      </c>
      <c r="Q309" s="127">
        <v>13.285769699999999</v>
      </c>
      <c r="R309" s="11">
        <f t="shared" si="40"/>
        <v>2.8791824017839751</v>
      </c>
      <c r="S309" s="35">
        <f t="shared" si="41"/>
        <v>4.5706899806874857</v>
      </c>
      <c r="AF309" s="34"/>
    </row>
    <row r="310" spans="7:32" ht="18.5" x14ac:dyDescent="0.45">
      <c r="G310" s="59">
        <v>2013</v>
      </c>
      <c r="H310" s="59">
        <v>11</v>
      </c>
      <c r="I310" s="46">
        <f t="shared" si="45"/>
        <v>3</v>
      </c>
      <c r="J310" s="46">
        <f t="shared" si="45"/>
        <v>307</v>
      </c>
      <c r="K310" s="128">
        <v>20.399999999999999</v>
      </c>
      <c r="L310" s="128">
        <v>13.3</v>
      </c>
      <c r="M310" s="54">
        <f t="shared" si="37"/>
        <v>16.850000000000001</v>
      </c>
      <c r="N310" s="36">
        <v>27.5</v>
      </c>
      <c r="O310" s="55">
        <f t="shared" si="38"/>
        <v>30.953691869227086</v>
      </c>
      <c r="P310" s="56">
        <f t="shared" si="39"/>
        <v>17.581696981720981</v>
      </c>
      <c r="Q310" s="127">
        <v>13.1965866</v>
      </c>
      <c r="R310" s="11">
        <f t="shared" si="40"/>
        <v>2.6818400211718503</v>
      </c>
      <c r="S310" s="35">
        <f t="shared" si="41"/>
        <v>4.263219376327342</v>
      </c>
      <c r="AF310" s="34"/>
    </row>
    <row r="311" spans="7:32" ht="18.5" x14ac:dyDescent="0.45">
      <c r="G311" s="59">
        <v>2013</v>
      </c>
      <c r="H311" s="59">
        <v>11</v>
      </c>
      <c r="I311" s="46">
        <f t="shared" si="45"/>
        <v>4</v>
      </c>
      <c r="J311" s="46">
        <f t="shared" si="45"/>
        <v>308</v>
      </c>
      <c r="K311" s="128">
        <v>21</v>
      </c>
      <c r="L311" s="128">
        <v>13.9</v>
      </c>
      <c r="M311" s="54">
        <f t="shared" si="37"/>
        <v>17.45</v>
      </c>
      <c r="N311" s="36">
        <v>59</v>
      </c>
      <c r="O311" s="55">
        <f t="shared" si="38"/>
        <v>31.983910245101796</v>
      </c>
      <c r="P311" s="56">
        <f t="shared" si="39"/>
        <v>18.166861019217819</v>
      </c>
      <c r="Q311" s="127">
        <v>13.6358029</v>
      </c>
      <c r="R311" s="11">
        <f t="shared" si="40"/>
        <v>2.8190829362996248</v>
      </c>
      <c r="S311" s="35">
        <f t="shared" si="41"/>
        <v>3.3768717930187599</v>
      </c>
      <c r="AF311" s="34"/>
    </row>
    <row r="312" spans="7:32" ht="18.5" x14ac:dyDescent="0.45">
      <c r="G312" s="59">
        <v>2013</v>
      </c>
      <c r="H312" s="59">
        <v>11</v>
      </c>
      <c r="I312" s="46">
        <f t="shared" si="45"/>
        <v>5</v>
      </c>
      <c r="J312" s="46">
        <f t="shared" si="45"/>
        <v>309</v>
      </c>
      <c r="K312" s="128">
        <v>18.100000000000001</v>
      </c>
      <c r="L312" s="128">
        <v>14.8</v>
      </c>
      <c r="M312" s="54">
        <f t="shared" si="37"/>
        <v>16.450000000000003</v>
      </c>
      <c r="N312" s="36">
        <v>79</v>
      </c>
      <c r="O312" s="55">
        <f t="shared" si="38"/>
        <v>45.709846973480367</v>
      </c>
      <c r="P312" s="56">
        <f t="shared" si="39"/>
        <v>12.06739960099882</v>
      </c>
      <c r="Q312" s="127">
        <v>13.285769699999999</v>
      </c>
      <c r="R312" s="11">
        <f t="shared" si="40"/>
        <v>2.668795595699625</v>
      </c>
      <c r="S312" s="35">
        <f t="shared" si="41"/>
        <v>2.295569451996613</v>
      </c>
      <c r="AF312" s="34"/>
    </row>
    <row r="313" spans="7:32" ht="18.5" x14ac:dyDescent="0.45">
      <c r="G313" s="59">
        <v>2013</v>
      </c>
      <c r="H313" s="59">
        <v>11</v>
      </c>
      <c r="I313" s="46">
        <f t="shared" si="45"/>
        <v>6</v>
      </c>
      <c r="J313" s="46">
        <f t="shared" si="45"/>
        <v>310</v>
      </c>
      <c r="K313" s="128">
        <v>19.3</v>
      </c>
      <c r="L313" s="128">
        <v>14.9</v>
      </c>
      <c r="M313" s="54">
        <f t="shared" si="37"/>
        <v>17.100000000000001</v>
      </c>
      <c r="N313" s="36">
        <v>68.5</v>
      </c>
      <c r="O313" s="55">
        <f t="shared" si="38"/>
        <v>39.320161340124017</v>
      </c>
      <c r="P313" s="56">
        <f t="shared" si="39"/>
        <v>13.840696791723655</v>
      </c>
      <c r="Q313" s="127">
        <v>13.1965866</v>
      </c>
      <c r="R313" s="11">
        <f t="shared" si="40"/>
        <v>2.7011895162740998</v>
      </c>
      <c r="S313" s="35">
        <f t="shared" si="41"/>
        <v>2.6307982458855794</v>
      </c>
      <c r="AF313" s="34"/>
    </row>
    <row r="314" spans="7:32" ht="18.5" x14ac:dyDescent="0.45">
      <c r="G314" s="59">
        <v>2013</v>
      </c>
      <c r="H314" s="59">
        <v>11</v>
      </c>
      <c r="I314" s="46">
        <f t="shared" si="45"/>
        <v>7</v>
      </c>
      <c r="J314" s="46">
        <f t="shared" si="45"/>
        <v>311</v>
      </c>
      <c r="K314" s="128">
        <v>20.8</v>
      </c>
      <c r="L314" s="128">
        <v>11.8</v>
      </c>
      <c r="M314" s="54">
        <f t="shared" si="37"/>
        <v>16.3</v>
      </c>
      <c r="N314" s="36">
        <v>73.5</v>
      </c>
      <c r="O314" s="55">
        <f t="shared" si="38"/>
        <v>28.407922708333334</v>
      </c>
      <c r="P314" s="56">
        <f t="shared" si="39"/>
        <v>20.453704349999999</v>
      </c>
      <c r="Q314" s="127">
        <v>13.6358029</v>
      </c>
      <c r="R314" s="11">
        <f t="shared" si="40"/>
        <v>2.72711285468985</v>
      </c>
      <c r="S314" s="35">
        <f t="shared" si="41"/>
        <v>3.6394037725415331</v>
      </c>
      <c r="AF314" s="34"/>
    </row>
    <row r="315" spans="7:32" ht="18.5" x14ac:dyDescent="0.45">
      <c r="G315" s="59">
        <v>2013</v>
      </c>
      <c r="H315" s="59">
        <v>11</v>
      </c>
      <c r="I315" s="46">
        <f t="shared" si="45"/>
        <v>8</v>
      </c>
      <c r="J315" s="46">
        <f t="shared" si="45"/>
        <v>312</v>
      </c>
      <c r="K315" s="128">
        <v>17.100000000000001</v>
      </c>
      <c r="L315" s="128">
        <v>9.8000000000000007</v>
      </c>
      <c r="M315" s="54">
        <f t="shared" si="37"/>
        <v>13.450000000000001</v>
      </c>
      <c r="N315" s="36">
        <v>71</v>
      </c>
      <c r="O315" s="55">
        <f t="shared" si="38"/>
        <v>15.717611402627552</v>
      </c>
      <c r="P315" s="56">
        <f t="shared" si="39"/>
        <v>9.1790850591344917</v>
      </c>
      <c r="Q315" s="127">
        <v>6.7946635999999998</v>
      </c>
      <c r="R315" s="11">
        <f t="shared" si="40"/>
        <v>1.2453344379374998</v>
      </c>
      <c r="S315" s="35">
        <f t="shared" si="41"/>
        <v>1.6515448208808881</v>
      </c>
      <c r="AF315" s="34"/>
    </row>
    <row r="316" spans="7:32" ht="18.5" x14ac:dyDescent="0.45">
      <c r="G316" s="59">
        <v>2013</v>
      </c>
      <c r="H316" s="59">
        <v>11</v>
      </c>
      <c r="I316" s="46">
        <f t="shared" si="45"/>
        <v>9</v>
      </c>
      <c r="J316" s="46">
        <f t="shared" si="45"/>
        <v>313</v>
      </c>
      <c r="K316" s="128">
        <v>13.2</v>
      </c>
      <c r="L316" s="128">
        <v>10.5</v>
      </c>
      <c r="M316" s="54">
        <f t="shared" si="37"/>
        <v>11.85</v>
      </c>
      <c r="N316" s="36">
        <v>65.5</v>
      </c>
      <c r="O316" s="55">
        <f t="shared" si="38"/>
        <v>6.2413187020043868</v>
      </c>
      <c r="P316" s="56">
        <f t="shared" si="39"/>
        <v>1.3481248396329473</v>
      </c>
      <c r="Q316" s="127">
        <v>1.6408852999999999</v>
      </c>
      <c r="R316" s="11">
        <f t="shared" si="40"/>
        <v>0.28534544123542488</v>
      </c>
      <c r="S316" s="35">
        <f t="shared" si="41"/>
        <v>0.47038925878553561</v>
      </c>
      <c r="AF316" s="34"/>
    </row>
    <row r="317" spans="7:32" ht="18.5" x14ac:dyDescent="0.45">
      <c r="G317" s="59">
        <v>2013</v>
      </c>
      <c r="H317" s="59">
        <v>11</v>
      </c>
      <c r="I317" s="46">
        <f t="shared" si="45"/>
        <v>10</v>
      </c>
      <c r="J317" s="46">
        <f t="shared" si="45"/>
        <v>314</v>
      </c>
      <c r="K317" s="128">
        <v>14.7</v>
      </c>
      <c r="L317" s="128">
        <v>10.9</v>
      </c>
      <c r="M317" s="54">
        <f t="shared" si="37"/>
        <v>12.8</v>
      </c>
      <c r="N317" s="36">
        <v>60.5</v>
      </c>
      <c r="O317" s="55">
        <f t="shared" si="38"/>
        <v>15.637950179607223</v>
      </c>
      <c r="P317" s="56">
        <f t="shared" si="39"/>
        <v>4.7539368546005951</v>
      </c>
      <c r="Q317" s="127">
        <v>4.8774362999999994</v>
      </c>
      <c r="R317" s="11">
        <f t="shared" si="40"/>
        <v>0.87534861532469987</v>
      </c>
      <c r="S317" s="35">
        <f t="shared" si="41"/>
        <v>0.97686120284371092</v>
      </c>
      <c r="AF317" s="34"/>
    </row>
    <row r="318" spans="7:32" ht="18.5" x14ac:dyDescent="0.45">
      <c r="G318" s="59">
        <v>2013</v>
      </c>
      <c r="H318" s="59">
        <v>11</v>
      </c>
      <c r="I318" s="46">
        <f t="shared" si="45"/>
        <v>11</v>
      </c>
      <c r="J318" s="46">
        <f t="shared" si="45"/>
        <v>315</v>
      </c>
      <c r="K318" s="128">
        <v>15.8</v>
      </c>
      <c r="L318" s="128">
        <v>10.4</v>
      </c>
      <c r="M318" s="54">
        <f t="shared" si="37"/>
        <v>13.100000000000001</v>
      </c>
      <c r="N318" s="36">
        <v>62</v>
      </c>
      <c r="O318" s="55">
        <f t="shared" si="38"/>
        <v>24.110308402980099</v>
      </c>
      <c r="P318" s="56">
        <f t="shared" si="39"/>
        <v>10.415653230087404</v>
      </c>
      <c r="Q318" s="127">
        <v>8.9643669999999993</v>
      </c>
      <c r="R318" s="11">
        <f t="shared" si="40"/>
        <v>1.6245987848595</v>
      </c>
      <c r="S318" s="35">
        <f t="shared" si="41"/>
        <v>1.8073116643197491</v>
      </c>
      <c r="AF318" s="34"/>
    </row>
    <row r="319" spans="7:32" ht="18.5" x14ac:dyDescent="0.45">
      <c r="G319" s="59">
        <v>2013</v>
      </c>
      <c r="H319" s="59">
        <v>11</v>
      </c>
      <c r="I319" s="46">
        <f t="shared" si="45"/>
        <v>12</v>
      </c>
      <c r="J319" s="46">
        <f t="shared" si="45"/>
        <v>316</v>
      </c>
      <c r="K319" s="128">
        <v>15.7</v>
      </c>
      <c r="L319" s="128">
        <v>9.5</v>
      </c>
      <c r="M319" s="54">
        <f t="shared" si="37"/>
        <v>12.6</v>
      </c>
      <c r="N319" s="36">
        <v>61</v>
      </c>
      <c r="O319" s="55">
        <f t="shared" si="38"/>
        <v>34.368568829191553</v>
      </c>
      <c r="P319" s="56">
        <f t="shared" si="39"/>
        <v>17.046810139279007</v>
      </c>
      <c r="Q319" s="127">
        <v>13.692327399999998</v>
      </c>
      <c r="R319" s="11">
        <f t="shared" si="40"/>
        <v>2.4412872061103998</v>
      </c>
      <c r="S319" s="35">
        <f t="shared" si="41"/>
        <v>2.7082746523197025</v>
      </c>
      <c r="AF319" s="34"/>
    </row>
    <row r="320" spans="7:32" ht="18.5" x14ac:dyDescent="0.45">
      <c r="G320" s="59">
        <v>2013</v>
      </c>
      <c r="H320" s="59">
        <v>11</v>
      </c>
      <c r="I320" s="46">
        <f t="shared" si="45"/>
        <v>13</v>
      </c>
      <c r="J320" s="46">
        <f t="shared" si="45"/>
        <v>317</v>
      </c>
      <c r="K320" s="128">
        <v>17</v>
      </c>
      <c r="L320" s="128">
        <v>10.6</v>
      </c>
      <c r="M320" s="54">
        <f t="shared" si="37"/>
        <v>13.8</v>
      </c>
      <c r="N320" s="36">
        <v>55.5</v>
      </c>
      <c r="O320" s="55">
        <f t="shared" si="38"/>
        <v>34.474838776236723</v>
      </c>
      <c r="P320" s="56">
        <f t="shared" si="39"/>
        <v>17.651117453433201</v>
      </c>
      <c r="Q320" s="127">
        <v>13.954433599999998</v>
      </c>
      <c r="R320" s="11">
        <f t="shared" si="40"/>
        <v>2.5862309968223998</v>
      </c>
      <c r="S320" s="35">
        <f t="shared" si="41"/>
        <v>2.9323784883953898</v>
      </c>
      <c r="AF320" s="34"/>
    </row>
    <row r="321" spans="7:32" ht="18.5" x14ac:dyDescent="0.45">
      <c r="G321" s="59">
        <v>2013</v>
      </c>
      <c r="H321" s="59">
        <v>11</v>
      </c>
      <c r="I321" s="46">
        <f t="shared" si="45"/>
        <v>14</v>
      </c>
      <c r="J321" s="46">
        <f t="shared" si="45"/>
        <v>318</v>
      </c>
      <c r="K321" s="128">
        <v>17.899999999999999</v>
      </c>
      <c r="L321" s="128">
        <v>12.4</v>
      </c>
      <c r="M321" s="54">
        <f t="shared" si="37"/>
        <v>15.149999999999999</v>
      </c>
      <c r="N321" s="36">
        <v>72.5</v>
      </c>
      <c r="O321" s="55">
        <f t="shared" si="38"/>
        <v>36.140917443186616</v>
      </c>
      <c r="P321" s="56">
        <f t="shared" si="39"/>
        <v>15.902003675002108</v>
      </c>
      <c r="Q321" s="127">
        <v>13.561274299999999</v>
      </c>
      <c r="R321" s="11">
        <f t="shared" si="40"/>
        <v>2.6207399907050246</v>
      </c>
      <c r="S321" s="35">
        <f t="shared" si="41"/>
        <v>2.8026350003199796</v>
      </c>
      <c r="AF321" s="34"/>
    </row>
    <row r="322" spans="7:32" ht="18.5" x14ac:dyDescent="0.45">
      <c r="G322" s="59">
        <v>2013</v>
      </c>
      <c r="H322" s="59">
        <v>11</v>
      </c>
      <c r="I322" s="46">
        <f t="shared" si="45"/>
        <v>15</v>
      </c>
      <c r="J322" s="46">
        <f t="shared" si="45"/>
        <v>319</v>
      </c>
      <c r="K322" s="128">
        <v>16.8</v>
      </c>
      <c r="L322" s="128">
        <v>10.199999999999999</v>
      </c>
      <c r="M322" s="54">
        <f t="shared" si="37"/>
        <v>13.5</v>
      </c>
      <c r="N322" s="36">
        <v>52</v>
      </c>
      <c r="O322" s="55">
        <f t="shared" si="38"/>
        <v>32.926801386024643</v>
      </c>
      <c r="P322" s="56">
        <f t="shared" si="39"/>
        <v>17.385351131821015</v>
      </c>
      <c r="Q322" s="127">
        <v>13.534477499999999</v>
      </c>
      <c r="R322" s="11">
        <f t="shared" si="40"/>
        <v>2.4845849398237494</v>
      </c>
      <c r="S322" s="35">
        <f t="shared" si="41"/>
        <v>2.8598015609358223</v>
      </c>
      <c r="AF322" s="34"/>
    </row>
    <row r="323" spans="7:32" ht="18.5" x14ac:dyDescent="0.45">
      <c r="G323" s="59">
        <v>2013</v>
      </c>
      <c r="H323" s="59">
        <v>11</v>
      </c>
      <c r="I323" s="46">
        <f t="shared" si="45"/>
        <v>16</v>
      </c>
      <c r="J323" s="46">
        <f t="shared" si="45"/>
        <v>320</v>
      </c>
      <c r="K323" s="128">
        <v>16.899999999999999</v>
      </c>
      <c r="L323" s="128">
        <v>9.5</v>
      </c>
      <c r="M323" s="54">
        <f t="shared" si="37"/>
        <v>13.2</v>
      </c>
      <c r="N323" s="36">
        <v>64</v>
      </c>
      <c r="O323" s="55">
        <f t="shared" si="38"/>
        <v>27.637753837614248</v>
      </c>
      <c r="P323" s="56">
        <f t="shared" si="39"/>
        <v>16.361550271867632</v>
      </c>
      <c r="Q323" s="127">
        <v>12.029251</v>
      </c>
      <c r="R323" s="11">
        <f t="shared" si="40"/>
        <v>2.1870982705649999</v>
      </c>
      <c r="S323" s="35">
        <f t="shared" si="41"/>
        <v>2.6774377203007926</v>
      </c>
      <c r="AF323" s="34"/>
    </row>
    <row r="324" spans="7:32" ht="18.5" x14ac:dyDescent="0.45">
      <c r="G324" s="59">
        <v>2013</v>
      </c>
      <c r="H324" s="59">
        <v>11</v>
      </c>
      <c r="I324" s="46">
        <f t="shared" si="45"/>
        <v>17</v>
      </c>
      <c r="J324" s="46">
        <f t="shared" si="45"/>
        <v>321</v>
      </c>
      <c r="K324" s="128">
        <v>15.4</v>
      </c>
      <c r="L324" s="128">
        <v>8.9</v>
      </c>
      <c r="M324" s="54">
        <f t="shared" si="37"/>
        <v>12.15</v>
      </c>
      <c r="N324" s="36">
        <v>61</v>
      </c>
      <c r="O324" s="55">
        <f t="shared" si="38"/>
        <v>18.35962502211289</v>
      </c>
      <c r="P324" s="56">
        <f t="shared" si="39"/>
        <v>9.5470050114987028</v>
      </c>
      <c r="Q324" s="127">
        <v>7.4892868999999997</v>
      </c>
      <c r="R324" s="11">
        <f t="shared" si="40"/>
        <v>1.3155437966715748</v>
      </c>
      <c r="S324" s="35">
        <f t="shared" si="41"/>
        <v>1.6143933471753174</v>
      </c>
      <c r="AF324" s="34"/>
    </row>
    <row r="325" spans="7:32" ht="18.5" x14ac:dyDescent="0.45">
      <c r="G325" s="59">
        <v>2013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128">
        <v>14.8</v>
      </c>
      <c r="L325" s="128">
        <v>9.6999999999999993</v>
      </c>
      <c r="M325" s="54">
        <f t="shared" ref="M325:M368" si="47">(K325+L325)/2</f>
        <v>12.25</v>
      </c>
      <c r="N325" s="36">
        <v>51</v>
      </c>
      <c r="O325" s="55">
        <f t="shared" ref="O325:O368" si="48">((Q325)/(0.16*(K325-(L325))^0.5))</f>
        <v>33.261383646034716</v>
      </c>
      <c r="P325" s="56">
        <f t="shared" ref="P325:P368" si="49">0.16*((K325-L325)^1/2)*O325</f>
        <v>13.570644527582168</v>
      </c>
      <c r="Q325" s="127">
        <v>12.018364800000001</v>
      </c>
      <c r="R325" s="11">
        <f t="shared" ref="R325:R368" si="50">0.0023*0.408*O325*(K325-L325)^0.5*(M325+17.8)</f>
        <v>2.1181556720376</v>
      </c>
      <c r="S325" s="35">
        <f t="shared" ref="S325:S368" si="51">0.31*(IF(N325&gt;50,1,(1+(50-N325)/70)))*(P325+2.09)*((M325/(M325+15)))</f>
        <v>2.1824329392107629</v>
      </c>
      <c r="AF325" s="34"/>
    </row>
    <row r="326" spans="7:32" ht="18.5" x14ac:dyDescent="0.45">
      <c r="G326" s="59">
        <v>2013</v>
      </c>
      <c r="H326" s="59">
        <v>11</v>
      </c>
      <c r="I326" s="46">
        <f t="shared" si="46"/>
        <v>19</v>
      </c>
      <c r="J326" s="46">
        <f t="shared" si="46"/>
        <v>323</v>
      </c>
      <c r="K326" s="128">
        <v>17.100000000000001</v>
      </c>
      <c r="L326" s="128">
        <v>10.6</v>
      </c>
      <c r="M326" s="54">
        <f t="shared" si="47"/>
        <v>13.850000000000001</v>
      </c>
      <c r="N326" s="36">
        <v>55.5</v>
      </c>
      <c r="O326" s="55">
        <f t="shared" si="48"/>
        <v>24.164046082103294</v>
      </c>
      <c r="P326" s="56">
        <f t="shared" si="49"/>
        <v>12.565303962693715</v>
      </c>
      <c r="Q326" s="127">
        <v>9.8570353999999991</v>
      </c>
      <c r="R326" s="11">
        <f t="shared" si="50"/>
        <v>1.8297343744546499</v>
      </c>
      <c r="S326" s="35">
        <f t="shared" si="51"/>
        <v>2.1810241789887508</v>
      </c>
      <c r="AF326" s="34"/>
    </row>
    <row r="327" spans="7:32" ht="18.5" x14ac:dyDescent="0.45">
      <c r="G327" s="59">
        <v>2013</v>
      </c>
      <c r="H327" s="59">
        <v>11</v>
      </c>
      <c r="I327" s="46">
        <f t="shared" si="46"/>
        <v>20</v>
      </c>
      <c r="J327" s="46">
        <f t="shared" si="46"/>
        <v>324</v>
      </c>
      <c r="K327" s="128">
        <v>17.7</v>
      </c>
      <c r="L327" s="128">
        <v>11.1</v>
      </c>
      <c r="M327" s="54">
        <f t="shared" si="47"/>
        <v>14.399999999999999</v>
      </c>
      <c r="N327" s="36">
        <v>54</v>
      </c>
      <c r="O327" s="55">
        <f t="shared" si="48"/>
        <v>24.988717450949935</v>
      </c>
      <c r="P327" s="56">
        <f t="shared" si="49"/>
        <v>13.194042814101566</v>
      </c>
      <c r="Q327" s="127">
        <v>10.271548399999999</v>
      </c>
      <c r="R327" s="11">
        <f t="shared" si="50"/>
        <v>1.9398127299851995</v>
      </c>
      <c r="S327" s="35">
        <f t="shared" si="51"/>
        <v>2.3206791538146048</v>
      </c>
      <c r="AF327" s="34"/>
    </row>
    <row r="328" spans="7:32" ht="18.5" x14ac:dyDescent="0.45">
      <c r="G328" s="59">
        <v>2013</v>
      </c>
      <c r="H328" s="59">
        <v>11</v>
      </c>
      <c r="I328" s="46">
        <f t="shared" si="46"/>
        <v>21</v>
      </c>
      <c r="J328" s="46">
        <f t="shared" si="46"/>
        <v>325</v>
      </c>
      <c r="K328" s="128">
        <v>13.9</v>
      </c>
      <c r="L328" s="128">
        <v>8.9</v>
      </c>
      <c r="M328" s="54">
        <f t="shared" si="47"/>
        <v>11.4</v>
      </c>
      <c r="N328" s="36">
        <v>64</v>
      </c>
      <c r="O328" s="55">
        <f t="shared" si="48"/>
        <v>37.593613642726524</v>
      </c>
      <c r="P328" s="56">
        <f t="shared" si="49"/>
        <v>15.037445457090611</v>
      </c>
      <c r="Q328" s="127">
        <v>13.449900100000001</v>
      </c>
      <c r="R328" s="11">
        <f t="shared" si="50"/>
        <v>2.3034029913257998</v>
      </c>
      <c r="S328" s="35">
        <f t="shared" si="51"/>
        <v>2.2927421305059932</v>
      </c>
      <c r="AF328" s="34"/>
    </row>
    <row r="329" spans="7:32" ht="18.5" x14ac:dyDescent="0.45">
      <c r="G329" s="59">
        <v>2013</v>
      </c>
      <c r="H329" s="59">
        <v>11</v>
      </c>
      <c r="I329" s="46">
        <f t="shared" si="46"/>
        <v>22</v>
      </c>
      <c r="J329" s="46">
        <f t="shared" si="46"/>
        <v>326</v>
      </c>
      <c r="K329" s="128">
        <v>16</v>
      </c>
      <c r="L329" s="128">
        <v>9.3000000000000007</v>
      </c>
      <c r="M329" s="54">
        <f t="shared" si="47"/>
        <v>12.65</v>
      </c>
      <c r="N329" s="36">
        <v>87</v>
      </c>
      <c r="O329" s="55">
        <f t="shared" si="48"/>
        <v>30.225478737765748</v>
      </c>
      <c r="P329" s="56">
        <f t="shared" si="49"/>
        <v>16.200856603442439</v>
      </c>
      <c r="Q329" s="127">
        <v>12.5178739</v>
      </c>
      <c r="R329" s="11">
        <f t="shared" si="50"/>
        <v>2.2355577113955749</v>
      </c>
      <c r="S329" s="35">
        <f t="shared" si="51"/>
        <v>2.5941263714430209</v>
      </c>
      <c r="AF329" s="34"/>
    </row>
    <row r="330" spans="7:32" ht="18.5" x14ac:dyDescent="0.45">
      <c r="G330" s="59">
        <v>2013</v>
      </c>
      <c r="H330" s="59">
        <v>11</v>
      </c>
      <c r="I330" s="46">
        <f t="shared" si="46"/>
        <v>23</v>
      </c>
      <c r="J330" s="46">
        <f t="shared" si="46"/>
        <v>327</v>
      </c>
      <c r="K330" s="128">
        <v>15.7</v>
      </c>
      <c r="L330" s="128">
        <v>10.9</v>
      </c>
      <c r="M330" s="54">
        <f t="shared" si="47"/>
        <v>13.3</v>
      </c>
      <c r="N330" s="36">
        <v>85.5</v>
      </c>
      <c r="O330" s="55">
        <f t="shared" si="48"/>
        <v>28.979371207201542</v>
      </c>
      <c r="P330" s="56">
        <f t="shared" si="49"/>
        <v>11.128078543565389</v>
      </c>
      <c r="Q330" s="127">
        <v>10.1584994</v>
      </c>
      <c r="R330" s="11">
        <f t="shared" si="50"/>
        <v>1.8529255283091002</v>
      </c>
      <c r="S330" s="35">
        <f t="shared" si="51"/>
        <v>1.9257292521243852</v>
      </c>
      <c r="AF330" s="34"/>
    </row>
    <row r="331" spans="7:32" ht="18.5" x14ac:dyDescent="0.45">
      <c r="G331" s="59">
        <v>2013</v>
      </c>
      <c r="H331" s="59">
        <v>11</v>
      </c>
      <c r="I331" s="46">
        <f t="shared" si="46"/>
        <v>24</v>
      </c>
      <c r="J331" s="46">
        <f t="shared" si="46"/>
        <v>328</v>
      </c>
      <c r="K331" s="128">
        <v>14.6</v>
      </c>
      <c r="L331" s="128">
        <v>9.1</v>
      </c>
      <c r="M331" s="54">
        <f t="shared" si="47"/>
        <v>11.85</v>
      </c>
      <c r="N331" s="36">
        <v>82.5</v>
      </c>
      <c r="O331" s="55">
        <f t="shared" si="48"/>
        <v>24.048567499322548</v>
      </c>
      <c r="P331" s="56">
        <f t="shared" si="49"/>
        <v>10.581369699701922</v>
      </c>
      <c r="Q331" s="127">
        <v>9.0238224000000002</v>
      </c>
      <c r="R331" s="11">
        <f t="shared" si="50"/>
        <v>1.5692178998483999</v>
      </c>
      <c r="S331" s="35">
        <f t="shared" si="51"/>
        <v>1.733641586288827</v>
      </c>
      <c r="AF331" s="34"/>
    </row>
    <row r="332" spans="7:32" ht="18.5" x14ac:dyDescent="0.45">
      <c r="G332" s="59">
        <v>2013</v>
      </c>
      <c r="H332" s="59">
        <v>11</v>
      </c>
      <c r="I332" s="46">
        <f t="shared" si="46"/>
        <v>25</v>
      </c>
      <c r="J332" s="46">
        <f t="shared" si="46"/>
        <v>329</v>
      </c>
      <c r="K332" s="128">
        <v>13.9</v>
      </c>
      <c r="L332" s="128">
        <v>9.4</v>
      </c>
      <c r="M332" s="54">
        <f t="shared" si="47"/>
        <v>11.65</v>
      </c>
      <c r="N332" s="36">
        <v>75</v>
      </c>
      <c r="O332" s="55">
        <f t="shared" si="48"/>
        <v>24.082470101745699</v>
      </c>
      <c r="P332" s="56">
        <f t="shared" si="49"/>
        <v>8.6696892366284519</v>
      </c>
      <c r="Q332" s="127">
        <v>8.1738613999999998</v>
      </c>
      <c r="R332" s="11">
        <f t="shared" si="50"/>
        <v>1.4118240799189503</v>
      </c>
      <c r="S332" s="35">
        <f t="shared" si="51"/>
        <v>1.4581094813539834</v>
      </c>
      <c r="AF332" s="34"/>
    </row>
    <row r="333" spans="7:32" ht="18.5" x14ac:dyDescent="0.45">
      <c r="G333" s="59">
        <v>2013</v>
      </c>
      <c r="H333" s="59">
        <v>11</v>
      </c>
      <c r="I333" s="46">
        <f t="shared" si="46"/>
        <v>26</v>
      </c>
      <c r="J333" s="46">
        <f t="shared" si="46"/>
        <v>330</v>
      </c>
      <c r="K333" s="128">
        <v>14.1</v>
      </c>
      <c r="L333" s="128">
        <v>9.5</v>
      </c>
      <c r="M333" s="54">
        <f t="shared" si="47"/>
        <v>11.8</v>
      </c>
      <c r="N333" s="36">
        <v>75.5</v>
      </c>
      <c r="O333" s="55">
        <f t="shared" si="48"/>
        <v>19.464642320289467</v>
      </c>
      <c r="P333" s="56">
        <f t="shared" si="49"/>
        <v>7.1629883738665239</v>
      </c>
      <c r="Q333" s="127">
        <v>6.6795210999999997</v>
      </c>
      <c r="R333" s="11">
        <f t="shared" si="50"/>
        <v>1.1595915810444</v>
      </c>
      <c r="S333" s="35">
        <f t="shared" si="51"/>
        <v>1.2629638608807368</v>
      </c>
    </row>
    <row r="334" spans="7:32" ht="18.5" x14ac:dyDescent="0.45">
      <c r="G334" s="59">
        <v>2013</v>
      </c>
      <c r="H334" s="59">
        <v>11</v>
      </c>
      <c r="I334" s="46">
        <f t="shared" si="46"/>
        <v>27</v>
      </c>
      <c r="J334" s="46">
        <f t="shared" si="46"/>
        <v>331</v>
      </c>
      <c r="K334" s="128">
        <v>13.6</v>
      </c>
      <c r="L334" s="128">
        <v>10.3</v>
      </c>
      <c r="M334" s="54">
        <f t="shared" si="47"/>
        <v>11.95</v>
      </c>
      <c r="N334" s="36">
        <v>88</v>
      </c>
      <c r="O334" s="55">
        <f t="shared" si="48"/>
        <v>14.111552139932991</v>
      </c>
      <c r="P334" s="56">
        <f t="shared" si="49"/>
        <v>3.7254497649423084</v>
      </c>
      <c r="Q334" s="127">
        <v>4.1015851999999997</v>
      </c>
      <c r="R334" s="11">
        <f t="shared" si="50"/>
        <v>0.71565996664049991</v>
      </c>
      <c r="S334" s="35">
        <f t="shared" si="51"/>
        <v>0.79938158271720894</v>
      </c>
    </row>
    <row r="335" spans="7:32" ht="18.5" x14ac:dyDescent="0.45">
      <c r="G335" s="59">
        <v>2013</v>
      </c>
      <c r="H335" s="59">
        <v>11</v>
      </c>
      <c r="I335" s="46">
        <f t="shared" si="46"/>
        <v>28</v>
      </c>
      <c r="J335" s="46">
        <f t="shared" si="46"/>
        <v>332</v>
      </c>
      <c r="K335" s="128">
        <v>14</v>
      </c>
      <c r="L335" s="128">
        <v>6.3</v>
      </c>
      <c r="M335" s="54">
        <f t="shared" si="47"/>
        <v>10.15</v>
      </c>
      <c r="N335" s="36">
        <v>86</v>
      </c>
      <c r="O335" s="55">
        <f t="shared" si="48"/>
        <v>13.940258065129949</v>
      </c>
      <c r="P335" s="56">
        <f t="shared" si="49"/>
        <v>8.5871989681200489</v>
      </c>
      <c r="Q335" s="127">
        <v>6.1892233999999995</v>
      </c>
      <c r="R335" s="11">
        <f t="shared" si="50"/>
        <v>1.0145792769859499</v>
      </c>
      <c r="S335" s="35">
        <f t="shared" si="51"/>
        <v>1.3358173579797112</v>
      </c>
    </row>
    <row r="336" spans="7:32" ht="18.5" x14ac:dyDescent="0.45">
      <c r="G336" s="59">
        <v>2013</v>
      </c>
      <c r="H336" s="59">
        <v>11</v>
      </c>
      <c r="I336" s="46">
        <f t="shared" si="46"/>
        <v>29</v>
      </c>
      <c r="J336" s="46">
        <f t="shared" si="46"/>
        <v>333</v>
      </c>
      <c r="K336" s="128">
        <v>9.6999999999999993</v>
      </c>
      <c r="L336" s="128">
        <v>7.6</v>
      </c>
      <c r="M336" s="54">
        <f t="shared" si="47"/>
        <v>8.6499999999999986</v>
      </c>
      <c r="N336" s="36">
        <v>84</v>
      </c>
      <c r="O336" s="55">
        <f t="shared" si="48"/>
        <v>12.467348904410178</v>
      </c>
      <c r="P336" s="56">
        <f t="shared" si="49"/>
        <v>2.0945146159409096</v>
      </c>
      <c r="Q336" s="127">
        <v>2.8907048</v>
      </c>
      <c r="R336" s="51">
        <f t="shared" si="50"/>
        <v>0.44843286759539991</v>
      </c>
      <c r="S336" s="50">
        <f t="shared" si="51"/>
        <v>0.4744514140653508</v>
      </c>
    </row>
    <row r="337" spans="7:19" ht="18.5" x14ac:dyDescent="0.45">
      <c r="G337" s="59">
        <v>2013</v>
      </c>
      <c r="H337" s="60">
        <v>11</v>
      </c>
      <c r="I337" s="60">
        <f t="shared" si="46"/>
        <v>30</v>
      </c>
      <c r="J337" s="46">
        <f t="shared" si="46"/>
        <v>334</v>
      </c>
      <c r="K337" s="128">
        <v>9</v>
      </c>
      <c r="L337" s="128">
        <v>3.9</v>
      </c>
      <c r="M337" s="54">
        <f t="shared" si="47"/>
        <v>6.45</v>
      </c>
      <c r="N337" s="36">
        <v>87</v>
      </c>
      <c r="O337" s="55">
        <f t="shared" si="48"/>
        <v>33.469962556858512</v>
      </c>
      <c r="P337" s="56">
        <f t="shared" si="49"/>
        <v>13.655744723198271</v>
      </c>
      <c r="Q337" s="127">
        <v>12.093730799999998</v>
      </c>
      <c r="R337" s="49">
        <f t="shared" si="50"/>
        <v>1.7200459801934995</v>
      </c>
      <c r="S337" s="48">
        <f t="shared" si="51"/>
        <v>1.4677676724491815</v>
      </c>
    </row>
    <row r="338" spans="7:19" ht="18.5" x14ac:dyDescent="0.45">
      <c r="G338" s="59">
        <v>2013</v>
      </c>
      <c r="H338" s="59">
        <v>12</v>
      </c>
      <c r="I338" s="46">
        <v>1</v>
      </c>
      <c r="J338" s="46">
        <f t="shared" si="46"/>
        <v>335</v>
      </c>
      <c r="K338" s="128">
        <v>10.7</v>
      </c>
      <c r="L338" s="128">
        <v>3.4</v>
      </c>
      <c r="M338" s="54">
        <f t="shared" si="47"/>
        <v>7.05</v>
      </c>
      <c r="N338" s="36">
        <v>75.5</v>
      </c>
      <c r="O338" s="55">
        <f t="shared" si="48"/>
        <v>26.975055162347793</v>
      </c>
      <c r="P338" s="56">
        <f t="shared" si="49"/>
        <v>15.753432214811109</v>
      </c>
      <c r="Q338" s="127">
        <v>11.661213699999999</v>
      </c>
      <c r="R338" s="11">
        <f t="shared" si="50"/>
        <v>1.6995665060099248</v>
      </c>
      <c r="S338" s="35">
        <f t="shared" si="51"/>
        <v>1.7685633154408016</v>
      </c>
    </row>
    <row r="339" spans="7:19" ht="18.5" x14ac:dyDescent="0.45">
      <c r="G339" s="59">
        <v>2013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128">
        <v>12.3</v>
      </c>
      <c r="L339" s="128">
        <v>7.2</v>
      </c>
      <c r="M339" s="54">
        <f t="shared" si="47"/>
        <v>9.75</v>
      </c>
      <c r="N339" s="36">
        <v>79.5</v>
      </c>
      <c r="O339" s="55">
        <f t="shared" si="48"/>
        <v>16.889097918093505</v>
      </c>
      <c r="P339" s="56">
        <f t="shared" si="49"/>
        <v>6.8907519505821506</v>
      </c>
      <c r="Q339" s="127">
        <v>6.1025524999999998</v>
      </c>
      <c r="R339" s="11">
        <f t="shared" si="50"/>
        <v>0.986055009864375</v>
      </c>
      <c r="S339" s="35">
        <f t="shared" si="51"/>
        <v>1.0967403139650322</v>
      </c>
    </row>
    <row r="340" spans="7:19" ht="18.5" x14ac:dyDescent="0.45">
      <c r="G340" s="59">
        <v>2013</v>
      </c>
      <c r="H340" s="59">
        <v>12</v>
      </c>
      <c r="I340" s="46">
        <f t="shared" si="52"/>
        <v>3</v>
      </c>
      <c r="J340" s="46">
        <f t="shared" si="46"/>
        <v>337</v>
      </c>
      <c r="K340" s="128">
        <v>11.6</v>
      </c>
      <c r="L340" s="128">
        <v>4.7</v>
      </c>
      <c r="M340" s="54">
        <f t="shared" si="47"/>
        <v>8.15</v>
      </c>
      <c r="N340" s="36">
        <v>77</v>
      </c>
      <c r="O340" s="55">
        <f t="shared" si="48"/>
        <v>15.507273943574349</v>
      </c>
      <c r="P340" s="56">
        <f t="shared" si="49"/>
        <v>8.5600152168530403</v>
      </c>
      <c r="Q340" s="127">
        <v>6.5174841999999993</v>
      </c>
      <c r="R340" s="11">
        <f t="shared" si="50"/>
        <v>0.99193991341635002</v>
      </c>
      <c r="S340" s="35">
        <f t="shared" si="51"/>
        <v>1.1623007967766397</v>
      </c>
    </row>
    <row r="341" spans="7:19" ht="18.5" x14ac:dyDescent="0.45">
      <c r="G341" s="59">
        <v>2013</v>
      </c>
      <c r="H341" s="59">
        <v>12</v>
      </c>
      <c r="I341" s="46">
        <f t="shared" si="52"/>
        <v>4</v>
      </c>
      <c r="J341" s="46">
        <f t="shared" si="52"/>
        <v>338</v>
      </c>
      <c r="K341" s="128">
        <v>7.3</v>
      </c>
      <c r="L341" s="128">
        <v>0.3</v>
      </c>
      <c r="M341" s="54">
        <f t="shared" si="47"/>
        <v>3.8</v>
      </c>
      <c r="N341" s="36">
        <v>80.5</v>
      </c>
      <c r="O341" s="55">
        <f t="shared" si="48"/>
        <v>20.442424907364853</v>
      </c>
      <c r="P341" s="56">
        <f t="shared" si="49"/>
        <v>11.447757948124318</v>
      </c>
      <c r="Q341" s="127">
        <v>8.6536916000000002</v>
      </c>
      <c r="R341" s="11">
        <f t="shared" si="50"/>
        <v>1.0962842666543999</v>
      </c>
      <c r="S341" s="35">
        <f t="shared" si="51"/>
        <v>0.84827015228140668</v>
      </c>
    </row>
    <row r="342" spans="7:19" ht="18.5" x14ac:dyDescent="0.45">
      <c r="G342" s="59">
        <v>2013</v>
      </c>
      <c r="H342" s="59">
        <v>12</v>
      </c>
      <c r="I342" s="46">
        <f t="shared" si="52"/>
        <v>5</v>
      </c>
      <c r="J342" s="46">
        <f t="shared" si="52"/>
        <v>339</v>
      </c>
      <c r="K342" s="128">
        <v>6.9</v>
      </c>
      <c r="L342" s="128">
        <v>2.2000000000000002</v>
      </c>
      <c r="M342" s="54">
        <f t="shared" si="47"/>
        <v>4.5500000000000007</v>
      </c>
      <c r="N342" s="36">
        <v>88</v>
      </c>
      <c r="O342" s="55">
        <f t="shared" si="48"/>
        <v>4.3587457577216178</v>
      </c>
      <c r="P342" s="56">
        <f t="shared" si="49"/>
        <v>1.6388884049033283</v>
      </c>
      <c r="Q342" s="127">
        <v>1.5119256999999999</v>
      </c>
      <c r="R342" s="11">
        <f t="shared" si="50"/>
        <v>0.19818737855167501</v>
      </c>
      <c r="S342" s="35">
        <f t="shared" si="51"/>
        <v>0.26903309949443194</v>
      </c>
    </row>
    <row r="343" spans="7:19" ht="18.5" x14ac:dyDescent="0.45">
      <c r="G343" s="59">
        <v>2013</v>
      </c>
      <c r="H343" s="59">
        <v>12</v>
      </c>
      <c r="I343" s="46">
        <f t="shared" si="52"/>
        <v>6</v>
      </c>
      <c r="J343" s="46">
        <f t="shared" si="52"/>
        <v>340</v>
      </c>
      <c r="K343" s="128">
        <v>10.3</v>
      </c>
      <c r="L343" s="128">
        <v>2.8</v>
      </c>
      <c r="M343" s="54">
        <f t="shared" si="47"/>
        <v>6.5500000000000007</v>
      </c>
      <c r="N343" s="36">
        <v>84</v>
      </c>
      <c r="O343" s="55">
        <f t="shared" si="48"/>
        <v>26.816489112485495</v>
      </c>
      <c r="P343" s="56">
        <f t="shared" si="49"/>
        <v>16.089893467491301</v>
      </c>
      <c r="Q343" s="127">
        <v>11.750396799999999</v>
      </c>
      <c r="R343" s="11">
        <f t="shared" si="50"/>
        <v>1.6781064805991996</v>
      </c>
      <c r="S343" s="35">
        <f t="shared" si="51"/>
        <v>1.7129593357652477</v>
      </c>
    </row>
    <row r="344" spans="7:19" ht="18.5" x14ac:dyDescent="0.45">
      <c r="G344" s="59">
        <v>2013</v>
      </c>
      <c r="H344" s="59">
        <v>12</v>
      </c>
      <c r="I344" s="46">
        <f t="shared" si="52"/>
        <v>7</v>
      </c>
      <c r="J344" s="46">
        <f t="shared" si="52"/>
        <v>341</v>
      </c>
      <c r="K344" s="128">
        <v>7.6</v>
      </c>
      <c r="L344" s="128">
        <v>3.9</v>
      </c>
      <c r="M344" s="54">
        <f t="shared" si="47"/>
        <v>5.75</v>
      </c>
      <c r="N344" s="36">
        <v>87</v>
      </c>
      <c r="O344" s="55">
        <f t="shared" si="48"/>
        <v>19.223137750433434</v>
      </c>
      <c r="P344" s="56">
        <f t="shared" si="49"/>
        <v>5.6900487741282966</v>
      </c>
      <c r="Q344" s="127">
        <v>5.9162309999999998</v>
      </c>
      <c r="R344" s="11">
        <f t="shared" si="50"/>
        <v>0.81715426289324999</v>
      </c>
      <c r="S344" s="35">
        <f t="shared" si="51"/>
        <v>0.66833431035584034</v>
      </c>
    </row>
    <row r="345" spans="7:19" ht="18.5" x14ac:dyDescent="0.45">
      <c r="G345" s="59">
        <v>2013</v>
      </c>
      <c r="H345" s="59">
        <v>12</v>
      </c>
      <c r="I345" s="46">
        <f t="shared" si="52"/>
        <v>8</v>
      </c>
      <c r="J345" s="46">
        <f t="shared" si="52"/>
        <v>342</v>
      </c>
      <c r="K345" s="128">
        <v>6.5</v>
      </c>
      <c r="L345" s="128">
        <v>-0.8</v>
      </c>
      <c r="M345" s="54">
        <f t="shared" si="47"/>
        <v>2.85</v>
      </c>
      <c r="N345" s="36">
        <v>77</v>
      </c>
      <c r="O345" s="55">
        <f t="shared" si="48"/>
        <v>6.0592418618953641</v>
      </c>
      <c r="P345" s="56">
        <f t="shared" si="49"/>
        <v>3.5385972473468925</v>
      </c>
      <c r="Q345" s="127">
        <v>2.6193871999999998</v>
      </c>
      <c r="R345" s="11">
        <f t="shared" si="50"/>
        <v>0.31723987741320003</v>
      </c>
      <c r="S345" s="35">
        <f t="shared" si="51"/>
        <v>0.27859191417540502</v>
      </c>
    </row>
    <row r="346" spans="7:19" ht="18.5" x14ac:dyDescent="0.45">
      <c r="G346" s="59">
        <v>2013</v>
      </c>
      <c r="H346" s="59">
        <v>12</v>
      </c>
      <c r="I346" s="46">
        <f t="shared" si="52"/>
        <v>9</v>
      </c>
      <c r="J346" s="46">
        <f t="shared" si="52"/>
        <v>343</v>
      </c>
      <c r="K346" s="128">
        <v>-0.8</v>
      </c>
      <c r="L346" s="128">
        <v>-4.5999999999999996</v>
      </c>
      <c r="M346" s="54">
        <f t="shared" si="47"/>
        <v>-2.6999999999999997</v>
      </c>
      <c r="N346" s="36">
        <v>84.5</v>
      </c>
      <c r="O346" s="55">
        <f t="shared" si="48"/>
        <v>29.321324390332293</v>
      </c>
      <c r="P346" s="56">
        <f t="shared" si="49"/>
        <v>8.9136826146610169</v>
      </c>
      <c r="Q346" s="127">
        <v>9.1452453999999985</v>
      </c>
      <c r="R346" s="11">
        <f t="shared" si="50"/>
        <v>0.80991665049209971</v>
      </c>
      <c r="S346" s="35">
        <f t="shared" si="51"/>
        <v>-0.74878718280254231</v>
      </c>
    </row>
    <row r="347" spans="7:19" ht="18.5" x14ac:dyDescent="0.45">
      <c r="G347" s="59">
        <v>2013</v>
      </c>
      <c r="H347" s="59">
        <v>12</v>
      </c>
      <c r="I347" s="46">
        <f t="shared" si="52"/>
        <v>10</v>
      </c>
      <c r="J347" s="46">
        <f t="shared" si="52"/>
        <v>344</v>
      </c>
      <c r="K347" s="128">
        <v>2.2000000000000002</v>
      </c>
      <c r="L347" s="128">
        <v>-3.4</v>
      </c>
      <c r="M347" s="54">
        <f t="shared" si="47"/>
        <v>-0.59999999999999987</v>
      </c>
      <c r="N347" s="36">
        <v>92.5</v>
      </c>
      <c r="O347" s="55">
        <f t="shared" si="48"/>
        <v>30.631533108746211</v>
      </c>
      <c r="P347" s="56">
        <f t="shared" si="49"/>
        <v>13.722926832718301</v>
      </c>
      <c r="Q347" s="127">
        <v>11.597989999999999</v>
      </c>
      <c r="R347" s="11">
        <f t="shared" si="50"/>
        <v>1.1699820352199997</v>
      </c>
      <c r="S347" s="35">
        <f t="shared" si="51"/>
        <v>-0.20425030492261134</v>
      </c>
    </row>
    <row r="348" spans="7:19" ht="18.5" x14ac:dyDescent="0.45">
      <c r="G348" s="59">
        <v>2013</v>
      </c>
      <c r="H348" s="59">
        <v>12</v>
      </c>
      <c r="I348" s="46">
        <f t="shared" si="52"/>
        <v>11</v>
      </c>
      <c r="J348" s="46">
        <f t="shared" si="52"/>
        <v>345</v>
      </c>
      <c r="K348" s="128">
        <v>-1.1000000000000001</v>
      </c>
      <c r="L348" s="128">
        <v>-3.8</v>
      </c>
      <c r="M348" s="54">
        <f t="shared" si="47"/>
        <v>-2.4500000000000002</v>
      </c>
      <c r="N348" s="36">
        <v>79.5</v>
      </c>
      <c r="O348" s="55">
        <f t="shared" si="48"/>
        <v>7.1172373766924215</v>
      </c>
      <c r="P348" s="56">
        <f t="shared" si="49"/>
        <v>1.5373232733655628</v>
      </c>
      <c r="Q348" s="127">
        <v>1.8711702999999997</v>
      </c>
      <c r="R348" s="11">
        <f t="shared" si="50"/>
        <v>0.16845725197582495</v>
      </c>
      <c r="S348" s="35">
        <f t="shared" si="51"/>
        <v>-0.21951808973076853</v>
      </c>
    </row>
    <row r="349" spans="7:19" ht="18.5" x14ac:dyDescent="0.45">
      <c r="G349" s="59">
        <v>2013</v>
      </c>
      <c r="H349" s="59">
        <v>12</v>
      </c>
      <c r="I349" s="46">
        <f t="shared" si="52"/>
        <v>12</v>
      </c>
      <c r="J349" s="46">
        <f t="shared" si="52"/>
        <v>346</v>
      </c>
      <c r="K349" s="128">
        <v>-3.3</v>
      </c>
      <c r="L349" s="128">
        <v>-5</v>
      </c>
      <c r="M349" s="54">
        <f t="shared" si="47"/>
        <v>-4.1500000000000004</v>
      </c>
      <c r="N349" s="36">
        <v>76</v>
      </c>
      <c r="O349" s="55">
        <f t="shared" si="48"/>
        <v>20.455868940896096</v>
      </c>
      <c r="P349" s="56">
        <f t="shared" si="49"/>
        <v>2.7819981759618693</v>
      </c>
      <c r="Q349" s="127">
        <v>4.2673904</v>
      </c>
      <c r="R349" s="11">
        <f t="shared" si="50"/>
        <v>0.34163554010039993</v>
      </c>
      <c r="S349" s="35">
        <f t="shared" si="51"/>
        <v>-0.57767978372119311</v>
      </c>
    </row>
    <row r="350" spans="7:19" ht="18.5" x14ac:dyDescent="0.45">
      <c r="G350" s="59">
        <v>2013</v>
      </c>
      <c r="H350" s="59">
        <v>12</v>
      </c>
      <c r="I350" s="46">
        <f t="shared" si="52"/>
        <v>13</v>
      </c>
      <c r="J350" s="46">
        <f t="shared" si="52"/>
        <v>347</v>
      </c>
      <c r="K350" s="128">
        <v>0</v>
      </c>
      <c r="L350" s="128">
        <v>-4.8</v>
      </c>
      <c r="M350" s="54">
        <f t="shared" si="47"/>
        <v>-2.4</v>
      </c>
      <c r="N350" s="36">
        <v>60</v>
      </c>
      <c r="O350" s="55">
        <f t="shared" si="48"/>
        <v>6.6315006570926949</v>
      </c>
      <c r="P350" s="56">
        <f t="shared" si="49"/>
        <v>2.5464962523235948</v>
      </c>
      <c r="Q350" s="127">
        <v>2.3246224</v>
      </c>
      <c r="R350" s="11">
        <f t="shared" si="50"/>
        <v>0.2099622197904</v>
      </c>
      <c r="S350" s="35">
        <f t="shared" si="51"/>
        <v>-0.27377406442291696</v>
      </c>
    </row>
    <row r="351" spans="7:19" ht="18.5" x14ac:dyDescent="0.45">
      <c r="G351" s="59">
        <v>2013</v>
      </c>
      <c r="H351" s="59">
        <v>12</v>
      </c>
      <c r="I351" s="46">
        <f t="shared" si="52"/>
        <v>14</v>
      </c>
      <c r="J351" s="46">
        <f t="shared" si="52"/>
        <v>348</v>
      </c>
      <c r="K351" s="128">
        <v>1.8</v>
      </c>
      <c r="L351" s="128">
        <v>-1.1000000000000001</v>
      </c>
      <c r="M351" s="54">
        <f t="shared" si="47"/>
        <v>0.35</v>
      </c>
      <c r="N351" s="36">
        <v>61.5</v>
      </c>
      <c r="O351" s="55">
        <f t="shared" si="48"/>
        <v>15.661862046518362</v>
      </c>
      <c r="P351" s="56">
        <f t="shared" si="49"/>
        <v>3.6335519947922608</v>
      </c>
      <c r="Q351" s="127">
        <v>4.2673904</v>
      </c>
      <c r="R351" s="11">
        <f t="shared" si="50"/>
        <v>0.45426264123239996</v>
      </c>
      <c r="S351" s="35">
        <f t="shared" si="51"/>
        <v>4.0456377292179824E-2</v>
      </c>
    </row>
    <row r="352" spans="7:19" ht="18.5" x14ac:dyDescent="0.45">
      <c r="G352" s="59">
        <v>2013</v>
      </c>
      <c r="H352" s="59">
        <v>12</v>
      </c>
      <c r="I352" s="46">
        <f t="shared" si="52"/>
        <v>15</v>
      </c>
      <c r="J352" s="46">
        <f t="shared" si="52"/>
        <v>349</v>
      </c>
      <c r="K352" s="128">
        <v>-0.4</v>
      </c>
      <c r="L352" s="128">
        <v>-3.6</v>
      </c>
      <c r="M352" s="54">
        <f t="shared" si="47"/>
        <v>-2</v>
      </c>
      <c r="N352" s="36">
        <v>74.5</v>
      </c>
      <c r="O352" s="55">
        <f t="shared" si="48"/>
        <v>8.12189641940423</v>
      </c>
      <c r="P352" s="56">
        <f t="shared" si="49"/>
        <v>2.0792054833674829</v>
      </c>
      <c r="Q352" s="127">
        <v>2.3246224</v>
      </c>
      <c r="R352" s="11">
        <f t="shared" si="50"/>
        <v>0.21541578394079999</v>
      </c>
      <c r="S352" s="35">
        <f t="shared" si="51"/>
        <v>-0.19883903074521841</v>
      </c>
    </row>
    <row r="353" spans="7:19" ht="18.5" x14ac:dyDescent="0.45">
      <c r="G353" s="59">
        <v>2013</v>
      </c>
      <c r="H353" s="59">
        <v>12</v>
      </c>
      <c r="I353" s="46">
        <f t="shared" si="52"/>
        <v>16</v>
      </c>
      <c r="J353" s="46">
        <f t="shared" si="52"/>
        <v>350</v>
      </c>
      <c r="K353" s="128">
        <v>1.7</v>
      </c>
      <c r="L353" s="128">
        <v>-1.5</v>
      </c>
      <c r="M353" s="54">
        <f t="shared" si="47"/>
        <v>9.9999999999999978E-2</v>
      </c>
      <c r="N353" s="36">
        <v>71</v>
      </c>
      <c r="O353" s="55">
        <f t="shared" si="48"/>
        <v>9.5555164646160691</v>
      </c>
      <c r="P353" s="56">
        <f t="shared" si="49"/>
        <v>2.4462122149417138</v>
      </c>
      <c r="Q353" s="127">
        <v>2.7349483999999995</v>
      </c>
      <c r="R353" s="11">
        <f t="shared" si="50"/>
        <v>0.28712445535139991</v>
      </c>
      <c r="S353" s="35">
        <f t="shared" si="51"/>
        <v>9.3127535538538447E-3</v>
      </c>
    </row>
    <row r="354" spans="7:19" ht="18.5" x14ac:dyDescent="0.45">
      <c r="G354" s="59">
        <v>2013</v>
      </c>
      <c r="H354" s="59">
        <v>12</v>
      </c>
      <c r="I354" s="46">
        <f t="shared" si="52"/>
        <v>17</v>
      </c>
      <c r="J354" s="46">
        <f t="shared" si="52"/>
        <v>351</v>
      </c>
      <c r="K354" s="128">
        <v>6.8</v>
      </c>
      <c r="L354" s="128">
        <v>-2.2999999999999998</v>
      </c>
      <c r="M354" s="54">
        <f t="shared" si="47"/>
        <v>2.25</v>
      </c>
      <c r="N354" s="36">
        <v>85</v>
      </c>
      <c r="O354" s="55">
        <f t="shared" si="48"/>
        <v>22.312597513702023</v>
      </c>
      <c r="P354" s="56">
        <f t="shared" si="49"/>
        <v>16.243570989975073</v>
      </c>
      <c r="Q354" s="127">
        <v>10.769382699999998</v>
      </c>
      <c r="R354" s="11">
        <f t="shared" si="50"/>
        <v>1.2664067121867748</v>
      </c>
      <c r="S354" s="35">
        <f t="shared" si="51"/>
        <v>0.74131395742073114</v>
      </c>
    </row>
    <row r="355" spans="7:19" ht="18.5" x14ac:dyDescent="0.45">
      <c r="G355" s="59">
        <v>2013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28">
        <v>6.5</v>
      </c>
      <c r="L355" s="128">
        <v>2.4</v>
      </c>
      <c r="M355" s="54">
        <f t="shared" si="47"/>
        <v>4.45</v>
      </c>
      <c r="N355" s="36">
        <v>89</v>
      </c>
      <c r="O355" s="55">
        <f t="shared" si="48"/>
        <v>26.018243364947288</v>
      </c>
      <c r="P355" s="56">
        <f t="shared" si="49"/>
        <v>8.5339838237027088</v>
      </c>
      <c r="Q355" s="127">
        <v>8.4292683999999998</v>
      </c>
      <c r="R355" s="11">
        <f t="shared" si="50"/>
        <v>1.0999879164434998</v>
      </c>
      <c r="S355" s="35">
        <f t="shared" si="51"/>
        <v>0.75351083212328474</v>
      </c>
    </row>
    <row r="356" spans="7:19" ht="18.5" x14ac:dyDescent="0.45">
      <c r="G356" s="59">
        <v>2013</v>
      </c>
      <c r="H356" s="59">
        <v>12</v>
      </c>
      <c r="I356" s="46">
        <f t="shared" si="53"/>
        <v>19</v>
      </c>
      <c r="J356" s="46">
        <f t="shared" si="53"/>
        <v>353</v>
      </c>
      <c r="K356" s="128">
        <v>5.7</v>
      </c>
      <c r="L356" s="128">
        <v>1.4</v>
      </c>
      <c r="M356" s="54">
        <f t="shared" si="47"/>
        <v>3.55</v>
      </c>
      <c r="N356" s="36">
        <v>91.5</v>
      </c>
      <c r="O356" s="55">
        <f t="shared" si="48"/>
        <v>34.530000847281045</v>
      </c>
      <c r="P356" s="56">
        <f t="shared" si="49"/>
        <v>11.878320291464682</v>
      </c>
      <c r="Q356" s="127">
        <v>11.4564694</v>
      </c>
      <c r="R356" s="11">
        <f t="shared" si="50"/>
        <v>1.43455332121185</v>
      </c>
      <c r="S356" s="35">
        <f t="shared" si="51"/>
        <v>0.82868660273621997</v>
      </c>
    </row>
    <row r="357" spans="7:19" ht="18.5" x14ac:dyDescent="0.45">
      <c r="G357" s="59">
        <v>2013</v>
      </c>
      <c r="H357" s="59">
        <v>12</v>
      </c>
      <c r="I357" s="46">
        <f t="shared" si="53"/>
        <v>20</v>
      </c>
      <c r="J357" s="46">
        <f t="shared" si="53"/>
        <v>354</v>
      </c>
      <c r="K357" s="128">
        <v>3.2</v>
      </c>
      <c r="L357" s="128">
        <v>-0.7</v>
      </c>
      <c r="M357" s="54">
        <f t="shared" si="47"/>
        <v>1.25</v>
      </c>
      <c r="N357" s="36">
        <v>86</v>
      </c>
      <c r="O357" s="55">
        <f t="shared" si="48"/>
        <v>38.555288994836886</v>
      </c>
      <c r="P357" s="56">
        <f t="shared" si="49"/>
        <v>12.02925016638911</v>
      </c>
      <c r="Q357" s="127">
        <v>12.182495199999998</v>
      </c>
      <c r="R357" s="11">
        <f t="shared" si="50"/>
        <v>1.3611288693293997</v>
      </c>
      <c r="S357" s="35">
        <f t="shared" si="51"/>
        <v>0.33668981166004802</v>
      </c>
    </row>
    <row r="358" spans="7:19" ht="18.5" x14ac:dyDescent="0.45">
      <c r="G358" s="59">
        <v>2013</v>
      </c>
      <c r="H358" s="59">
        <v>12</v>
      </c>
      <c r="I358" s="46">
        <f t="shared" si="53"/>
        <v>21</v>
      </c>
      <c r="J358" s="46">
        <f t="shared" si="53"/>
        <v>355</v>
      </c>
      <c r="K358" s="128">
        <v>5.8</v>
      </c>
      <c r="L358" s="128">
        <v>-0.1</v>
      </c>
      <c r="M358" s="54">
        <f t="shared" si="47"/>
        <v>2.85</v>
      </c>
      <c r="N358" s="36">
        <v>70.5</v>
      </c>
      <c r="O358" s="55">
        <f t="shared" si="48"/>
        <v>26.606245182698526</v>
      </c>
      <c r="P358" s="56">
        <f t="shared" si="49"/>
        <v>12.558147726233704</v>
      </c>
      <c r="Q358" s="127">
        <v>10.340215199999999</v>
      </c>
      <c r="R358" s="11">
        <f t="shared" si="50"/>
        <v>1.2523267283561998</v>
      </c>
      <c r="S358" s="35">
        <f t="shared" si="51"/>
        <v>0.72502176560938247</v>
      </c>
    </row>
    <row r="359" spans="7:19" ht="18.5" x14ac:dyDescent="0.45">
      <c r="G359" s="59">
        <v>2013</v>
      </c>
      <c r="H359" s="59">
        <v>12</v>
      </c>
      <c r="I359" s="46">
        <f t="shared" si="53"/>
        <v>22</v>
      </c>
      <c r="J359" s="46">
        <f t="shared" si="53"/>
        <v>356</v>
      </c>
      <c r="K359" s="128">
        <v>8.4</v>
      </c>
      <c r="L359" s="128">
        <v>2.7</v>
      </c>
      <c r="M359" s="54">
        <f t="shared" si="47"/>
        <v>5.5500000000000007</v>
      </c>
      <c r="N359" s="36">
        <v>73</v>
      </c>
      <c r="O359" s="55">
        <f t="shared" si="48"/>
        <v>32.369680303474851</v>
      </c>
      <c r="P359" s="56">
        <f t="shared" si="49"/>
        <v>14.760574218384532</v>
      </c>
      <c r="Q359" s="127">
        <v>12.365048399999999</v>
      </c>
      <c r="R359" s="11">
        <f t="shared" si="50"/>
        <v>1.6933655570210999</v>
      </c>
      <c r="S359" s="35">
        <f t="shared" si="51"/>
        <v>1.4107743524443106</v>
      </c>
    </row>
    <row r="360" spans="7:19" ht="18.5" x14ac:dyDescent="0.45">
      <c r="G360" s="59">
        <v>2013</v>
      </c>
      <c r="H360" s="59">
        <v>12</v>
      </c>
      <c r="I360" s="46">
        <f t="shared" si="53"/>
        <v>23</v>
      </c>
      <c r="J360" s="46">
        <f t="shared" si="53"/>
        <v>357</v>
      </c>
      <c r="K360" s="128">
        <v>10.8</v>
      </c>
      <c r="L360" s="128">
        <v>3.1</v>
      </c>
      <c r="M360" s="54">
        <f t="shared" si="47"/>
        <v>6.95</v>
      </c>
      <c r="N360" s="36">
        <v>81</v>
      </c>
      <c r="O360" s="55">
        <f t="shared" si="48"/>
        <v>26.490451160161026</v>
      </c>
      <c r="P360" s="56">
        <f t="shared" si="49"/>
        <v>16.318117914659194</v>
      </c>
      <c r="Q360" s="127">
        <v>11.761282999999999</v>
      </c>
      <c r="R360" s="11">
        <f t="shared" si="50"/>
        <v>1.7072531386762495</v>
      </c>
      <c r="S360" s="35">
        <f t="shared" si="51"/>
        <v>1.8068469269764571</v>
      </c>
    </row>
    <row r="361" spans="7:19" ht="18.5" x14ac:dyDescent="0.45">
      <c r="G361" s="59">
        <v>2013</v>
      </c>
      <c r="H361" s="59">
        <v>12</v>
      </c>
      <c r="I361" s="46">
        <f t="shared" si="53"/>
        <v>24</v>
      </c>
      <c r="J361" s="46">
        <f t="shared" si="53"/>
        <v>358</v>
      </c>
      <c r="K361" s="128">
        <v>9.6999999999999993</v>
      </c>
      <c r="L361" s="128">
        <v>2.8</v>
      </c>
      <c r="M361" s="54">
        <f t="shared" si="47"/>
        <v>6.25</v>
      </c>
      <c r="N361" s="36">
        <v>63</v>
      </c>
      <c r="O361" s="55">
        <f t="shared" si="48"/>
        <v>28.305805894820637</v>
      </c>
      <c r="P361" s="56">
        <f t="shared" si="49"/>
        <v>15.62480485394099</v>
      </c>
      <c r="Q361" s="127">
        <v>11.8965231</v>
      </c>
      <c r="R361" s="11">
        <f t="shared" si="50"/>
        <v>1.6780432469550748</v>
      </c>
      <c r="S361" s="35">
        <f t="shared" si="51"/>
        <v>1.6151733837416784</v>
      </c>
    </row>
    <row r="362" spans="7:19" ht="18.5" x14ac:dyDescent="0.45">
      <c r="G362" s="59">
        <v>2013</v>
      </c>
      <c r="H362" s="59">
        <v>12</v>
      </c>
      <c r="I362" s="46">
        <f t="shared" si="53"/>
        <v>25</v>
      </c>
      <c r="J362" s="46">
        <f t="shared" si="53"/>
        <v>359</v>
      </c>
      <c r="K362" s="128">
        <v>9.3000000000000007</v>
      </c>
      <c r="L362" s="128">
        <v>3</v>
      </c>
      <c r="M362" s="54">
        <f t="shared" si="47"/>
        <v>6.15</v>
      </c>
      <c r="N362" s="36">
        <v>73.5</v>
      </c>
      <c r="O362" s="55">
        <f t="shared" si="48"/>
        <v>26.50258583348678</v>
      </c>
      <c r="P362" s="56">
        <f t="shared" si="49"/>
        <v>13.357303260077341</v>
      </c>
      <c r="Q362" s="127">
        <v>10.643353999999999</v>
      </c>
      <c r="R362" s="11">
        <f t="shared" si="50"/>
        <v>1.4950373454794998</v>
      </c>
      <c r="S362" s="35">
        <f t="shared" si="51"/>
        <v>1.3924484002523618</v>
      </c>
    </row>
    <row r="363" spans="7:19" ht="18.5" x14ac:dyDescent="0.45">
      <c r="G363" s="59">
        <v>2013</v>
      </c>
      <c r="H363" s="59">
        <v>12</v>
      </c>
      <c r="I363" s="46">
        <f t="shared" si="53"/>
        <v>26</v>
      </c>
      <c r="J363" s="46">
        <f t="shared" si="53"/>
        <v>360</v>
      </c>
      <c r="K363" s="128">
        <v>9.6</v>
      </c>
      <c r="L363" s="128">
        <v>3.7</v>
      </c>
      <c r="M363" s="54">
        <f t="shared" si="47"/>
        <v>6.65</v>
      </c>
      <c r="N363" s="36">
        <v>93</v>
      </c>
      <c r="O363" s="55">
        <f t="shared" si="48"/>
        <v>19.876037308697974</v>
      </c>
      <c r="P363" s="56">
        <f t="shared" si="49"/>
        <v>9.3814896097054437</v>
      </c>
      <c r="Q363" s="127">
        <v>7.7245963</v>
      </c>
      <c r="R363" s="11">
        <f t="shared" si="50"/>
        <v>1.1077013159727751</v>
      </c>
      <c r="S363" s="35">
        <f t="shared" si="51"/>
        <v>1.0923083524437773</v>
      </c>
    </row>
    <row r="364" spans="7:19" ht="18.5" x14ac:dyDescent="0.45">
      <c r="G364" s="59">
        <v>2013</v>
      </c>
      <c r="H364" s="59">
        <v>12</v>
      </c>
      <c r="I364" s="46">
        <f t="shared" si="53"/>
        <v>27</v>
      </c>
      <c r="J364" s="46">
        <f t="shared" si="53"/>
        <v>361</v>
      </c>
      <c r="K364" s="128">
        <v>11.3</v>
      </c>
      <c r="L364" s="128">
        <v>3.5</v>
      </c>
      <c r="M364" s="54">
        <f t="shared" si="47"/>
        <v>7.4</v>
      </c>
      <c r="N364" s="36">
        <v>88.5</v>
      </c>
      <c r="O364" s="55">
        <f t="shared" si="48"/>
        <v>20.361763492591589</v>
      </c>
      <c r="P364" s="56">
        <f t="shared" si="49"/>
        <v>12.705740419377154</v>
      </c>
      <c r="Q364" s="127">
        <v>9.0987697000000001</v>
      </c>
      <c r="R364" s="11">
        <f t="shared" si="50"/>
        <v>1.3447799641206</v>
      </c>
      <c r="S364" s="35">
        <f t="shared" si="51"/>
        <v>1.5152423447344283</v>
      </c>
    </row>
    <row r="365" spans="7:19" ht="18.5" x14ac:dyDescent="0.45">
      <c r="G365" s="59">
        <v>2013</v>
      </c>
      <c r="H365" s="59">
        <v>12</v>
      </c>
      <c r="I365" s="46">
        <f t="shared" si="53"/>
        <v>28</v>
      </c>
      <c r="J365" s="46">
        <f t="shared" si="53"/>
        <v>362</v>
      </c>
      <c r="K365" s="128">
        <v>12.1</v>
      </c>
      <c r="L365" s="128">
        <v>5.0999999999999996</v>
      </c>
      <c r="M365" s="54">
        <f t="shared" si="47"/>
        <v>8.6</v>
      </c>
      <c r="N365" s="36">
        <v>61.5</v>
      </c>
      <c r="O365" s="55">
        <f t="shared" si="48"/>
        <v>25.678645028304928</v>
      </c>
      <c r="P365" s="56">
        <f t="shared" si="49"/>
        <v>14.380041215850762</v>
      </c>
      <c r="Q365" s="127">
        <v>10.870289399999999</v>
      </c>
      <c r="R365" s="11">
        <f t="shared" si="50"/>
        <v>1.6831121295383997</v>
      </c>
      <c r="S365" s="35">
        <f t="shared" si="51"/>
        <v>1.8605563509092429</v>
      </c>
    </row>
    <row r="366" spans="7:19" ht="18.5" x14ac:dyDescent="0.45">
      <c r="G366" s="59">
        <v>2013</v>
      </c>
      <c r="H366" s="59">
        <v>12</v>
      </c>
      <c r="I366" s="46">
        <f t="shared" si="53"/>
        <v>29</v>
      </c>
      <c r="J366" s="46">
        <f t="shared" si="53"/>
        <v>363</v>
      </c>
      <c r="K366" s="128">
        <v>12.9</v>
      </c>
      <c r="L366" s="128">
        <v>7</v>
      </c>
      <c r="M366" s="54">
        <f t="shared" si="47"/>
        <v>9.9499999999999993</v>
      </c>
      <c r="N366" s="36">
        <v>53</v>
      </c>
      <c r="O366" s="55">
        <f t="shared" si="48"/>
        <v>17.902331397833713</v>
      </c>
      <c r="P366" s="56">
        <f t="shared" si="49"/>
        <v>8.4499004197775136</v>
      </c>
      <c r="Q366" s="127">
        <v>6.9575378999999993</v>
      </c>
      <c r="R366" s="11">
        <f t="shared" si="50"/>
        <v>1.1323653839921246</v>
      </c>
      <c r="S366" s="35">
        <f t="shared" si="51"/>
        <v>1.3030189516955406</v>
      </c>
    </row>
    <row r="367" spans="7:19" ht="18.5" x14ac:dyDescent="0.45">
      <c r="G367" s="59">
        <v>2013</v>
      </c>
      <c r="H367" s="59">
        <v>12</v>
      </c>
      <c r="I367" s="46">
        <f t="shared" si="53"/>
        <v>30</v>
      </c>
      <c r="J367" s="46">
        <f t="shared" si="53"/>
        <v>364</v>
      </c>
      <c r="K367" s="128">
        <v>10.5</v>
      </c>
      <c r="L367" s="128">
        <v>4.5</v>
      </c>
      <c r="M367" s="54">
        <f t="shared" si="47"/>
        <v>7.5</v>
      </c>
      <c r="N367" s="36">
        <v>75</v>
      </c>
      <c r="O367" s="55">
        <f t="shared" si="48"/>
        <v>4.6141377641198176</v>
      </c>
      <c r="P367" s="56">
        <f t="shared" si="49"/>
        <v>2.2147861267775122</v>
      </c>
      <c r="Q367" s="127">
        <v>1.8083652999999997</v>
      </c>
      <c r="R367" s="11">
        <f t="shared" si="50"/>
        <v>0.26833338085784997</v>
      </c>
      <c r="S367" s="35">
        <f t="shared" si="51"/>
        <v>0.44482789976700954</v>
      </c>
    </row>
    <row r="368" spans="7:19" ht="18.5" x14ac:dyDescent="0.45">
      <c r="G368" s="59">
        <v>2013</v>
      </c>
      <c r="H368" s="59">
        <v>12</v>
      </c>
      <c r="I368" s="46">
        <f t="shared" si="53"/>
        <v>31</v>
      </c>
      <c r="J368" s="46">
        <f t="shared" si="53"/>
        <v>365</v>
      </c>
      <c r="K368" s="128">
        <v>6</v>
      </c>
      <c r="L368" s="128">
        <v>3.8</v>
      </c>
      <c r="M368" s="54">
        <f t="shared" si="47"/>
        <v>4.9000000000000004</v>
      </c>
      <c r="N368" s="36">
        <v>73.5</v>
      </c>
      <c r="O368" s="55">
        <f t="shared" si="48"/>
        <v>6.1838601616176554</v>
      </c>
      <c r="P368" s="56">
        <f t="shared" si="49"/>
        <v>1.0883593884447074</v>
      </c>
      <c r="Q368" s="127">
        <v>1.4675434999999999</v>
      </c>
      <c r="R368" s="49">
        <f t="shared" si="50"/>
        <v>0.19538213764425003</v>
      </c>
      <c r="S368" s="48">
        <f t="shared" si="51"/>
        <v>0.24260944276620658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1411.2319304844739</v>
      </c>
      <c r="S370" s="42">
        <f>SUM(S59:S369)</f>
        <v>1937.2585733184494</v>
      </c>
    </row>
    <row r="372" spans="1:20" ht="15" customHeight="1" x14ac:dyDescent="0.35">
      <c r="R372" s="135" t="s">
        <v>8</v>
      </c>
      <c r="S372" s="137" t="s">
        <v>34</v>
      </c>
    </row>
    <row r="373" spans="1:20" ht="15" customHeight="1" x14ac:dyDescent="0.35">
      <c r="R373" s="136"/>
      <c r="S373" s="138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opLeftCell="B4" zoomScale="91" zoomScaleNormal="91" workbookViewId="0">
      <selection activeCell="B28" sqref="B28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4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55</v>
      </c>
      <c r="O2" s="47" t="s">
        <v>7</v>
      </c>
      <c r="P2" s="139" t="s">
        <v>33</v>
      </c>
      <c r="Q2" s="141" t="s">
        <v>53</v>
      </c>
      <c r="R2" s="135" t="s">
        <v>8</v>
      </c>
      <c r="S2" s="137" t="s">
        <v>34</v>
      </c>
    </row>
    <row r="3" spans="2:23" ht="24.5" customHeight="1" x14ac:dyDescent="0.35">
      <c r="B3" s="26" t="s">
        <v>9</v>
      </c>
      <c r="C3" s="16">
        <v>246</v>
      </c>
      <c r="G3" s="134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0"/>
      <c r="Q3" s="142"/>
      <c r="R3" s="136"/>
      <c r="S3" s="138"/>
    </row>
    <row r="4" spans="2:23" ht="18.5" x14ac:dyDescent="0.45">
      <c r="B4" s="27" t="s">
        <v>30</v>
      </c>
      <c r="C4" s="19">
        <v>37.31</v>
      </c>
      <c r="D4" s="18">
        <f>RADIANS(C4)</f>
        <v>0.65118234391908436</v>
      </c>
      <c r="G4" s="59">
        <v>2014</v>
      </c>
      <c r="H4" s="46">
        <v>1</v>
      </c>
      <c r="I4" s="46">
        <v>1</v>
      </c>
      <c r="J4" s="46">
        <v>1</v>
      </c>
      <c r="K4" s="88">
        <v>8.6</v>
      </c>
      <c r="L4" s="88">
        <v>3.1</v>
      </c>
      <c r="M4" s="54">
        <f>(K4+L4)/2</f>
        <v>5.85</v>
      </c>
      <c r="N4" s="36">
        <v>55.5</v>
      </c>
      <c r="O4" s="55">
        <f>((Q4)/(0.16*(K4-(L4))^0.5))</f>
        <v>29.710335849896161</v>
      </c>
      <c r="P4" s="56">
        <f>0.16*((K4-(L4))^1/2)*O4</f>
        <v>13.072547773954311</v>
      </c>
      <c r="Q4" s="129">
        <v>11.148306199999999</v>
      </c>
      <c r="R4" s="11">
        <f>0.0023*0.408*O4*SQRT(K4-L4)*(M4+17.8)</f>
        <v>1.5463508951599496</v>
      </c>
      <c r="S4" s="35">
        <f>0.31*(IF(N4&gt;50,1,(1+(50-N4)/70)))*(P4+2.09)*((M4/(M4+15)))</f>
        <v>1.3188144071014936</v>
      </c>
    </row>
    <row r="5" spans="2:23" ht="18.5" x14ac:dyDescent="0.45">
      <c r="B5" s="26" t="s">
        <v>29</v>
      </c>
      <c r="C5" s="17"/>
      <c r="D5" s="17">
        <f>TAN(D4)</f>
        <v>0.76207171154189146</v>
      </c>
      <c r="G5" s="59">
        <v>2014</v>
      </c>
      <c r="H5" s="46">
        <v>1</v>
      </c>
      <c r="I5" s="46">
        <f t="shared" ref="I5:J20" si="0">I4+1</f>
        <v>2</v>
      </c>
      <c r="J5" s="46">
        <f>J4+1</f>
        <v>2</v>
      </c>
      <c r="K5" s="88">
        <v>8.3000000000000007</v>
      </c>
      <c r="L5" s="88">
        <v>4.7</v>
      </c>
      <c r="M5" s="54">
        <f t="shared" ref="M5:M68" si="1">(K5+L5)/2</f>
        <v>6.5</v>
      </c>
      <c r="N5" s="36">
        <v>51.5</v>
      </c>
      <c r="O5" s="55">
        <f t="shared" ref="O5:O68" si="2">((Q5)/(0.16*(K5-(L5))^0.5))</f>
        <v>36.593311826336723</v>
      </c>
      <c r="P5" s="56">
        <f t="shared" ref="P5:P68" si="3">0.16*((K5-L5)^1/2)*O5</f>
        <v>10.538873805984977</v>
      </c>
      <c r="Q5" s="129">
        <v>11.108948399999999</v>
      </c>
      <c r="R5" s="11">
        <f t="shared" ref="R5:R68" si="4">0.0023*0.408*O5*(K5-L5)^0.5*(M5+17.8)</f>
        <v>1.5832417714937996</v>
      </c>
      <c r="S5" s="35">
        <f t="shared" ref="S5:S68" si="5">0.31*(IF(N5&gt;50,1,(1+(50-N5)/70)))*(P5+2.09)*((M5/(M5+15)))</f>
        <v>1.1835898008864989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0.6061272273488072</v>
      </c>
      <c r="G6" s="59">
        <v>2014</v>
      </c>
      <c r="H6" s="46">
        <v>1</v>
      </c>
      <c r="I6" s="46">
        <f t="shared" si="0"/>
        <v>3</v>
      </c>
      <c r="J6" s="46">
        <f t="shared" si="0"/>
        <v>3</v>
      </c>
      <c r="K6" s="88">
        <v>8.9</v>
      </c>
      <c r="L6" s="88">
        <v>4.4000000000000004</v>
      </c>
      <c r="M6" s="54">
        <f t="shared" si="1"/>
        <v>6.65</v>
      </c>
      <c r="N6" s="36">
        <v>60</v>
      </c>
      <c r="O6" s="55">
        <f t="shared" si="2"/>
        <v>31.608704611055735</v>
      </c>
      <c r="P6" s="56">
        <f t="shared" si="3"/>
        <v>11.379133659980065</v>
      </c>
      <c r="Q6" s="129">
        <v>10.7283501</v>
      </c>
      <c r="R6" s="11">
        <f t="shared" si="4"/>
        <v>1.5384373580774251</v>
      </c>
      <c r="S6" s="35">
        <f t="shared" si="5"/>
        <v>1.2825228194017972</v>
      </c>
    </row>
    <row r="7" spans="2:23" ht="18.5" x14ac:dyDescent="0.45">
      <c r="B7" s="26" t="s">
        <v>21</v>
      </c>
      <c r="C7" s="15"/>
      <c r="D7" s="17">
        <f>COS(D4)</f>
        <v>0.79536770381154365</v>
      </c>
      <c r="G7" s="59">
        <v>2014</v>
      </c>
      <c r="H7" s="46">
        <v>1</v>
      </c>
      <c r="I7" s="46">
        <f t="shared" si="0"/>
        <v>4</v>
      </c>
      <c r="J7" s="46">
        <f t="shared" si="0"/>
        <v>4</v>
      </c>
      <c r="K7" s="88">
        <v>8.4</v>
      </c>
      <c r="L7" s="88">
        <v>3.6</v>
      </c>
      <c r="M7" s="54">
        <f t="shared" si="1"/>
        <v>6</v>
      </c>
      <c r="N7" s="36">
        <v>57.5</v>
      </c>
      <c r="O7" s="55">
        <f t="shared" si="2"/>
        <v>31.236852518783873</v>
      </c>
      <c r="P7" s="56">
        <f t="shared" si="3"/>
        <v>11.994951367213009</v>
      </c>
      <c r="Q7" s="129">
        <v>10.949842399999998</v>
      </c>
      <c r="R7" s="11">
        <f t="shared" si="4"/>
        <v>1.5284556510887994</v>
      </c>
      <c r="S7" s="35">
        <f t="shared" si="5"/>
        <v>1.2475242639531521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2014</v>
      </c>
      <c r="H8" s="46">
        <v>1</v>
      </c>
      <c r="I8" s="46">
        <f t="shared" si="0"/>
        <v>5</v>
      </c>
      <c r="J8" s="46">
        <f t="shared" si="0"/>
        <v>5</v>
      </c>
      <c r="K8" s="88">
        <v>5.2</v>
      </c>
      <c r="L8" s="88">
        <v>-0.2</v>
      </c>
      <c r="M8" s="54">
        <f t="shared" si="1"/>
        <v>2.5</v>
      </c>
      <c r="N8" s="36">
        <v>73</v>
      </c>
      <c r="O8" s="55">
        <f t="shared" si="2"/>
        <v>32.069750709951762</v>
      </c>
      <c r="P8" s="56">
        <f t="shared" si="3"/>
        <v>13.854132306699164</v>
      </c>
      <c r="Q8" s="129">
        <v>11.923738599999998</v>
      </c>
      <c r="R8" s="11">
        <f t="shared" si="4"/>
        <v>1.4196343558466999</v>
      </c>
      <c r="S8" s="35">
        <f t="shared" si="5"/>
        <v>0.70609728786810588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2014</v>
      </c>
      <c r="H9" s="46">
        <v>1</v>
      </c>
      <c r="I9" s="46">
        <f t="shared" si="0"/>
        <v>6</v>
      </c>
      <c r="J9" s="46">
        <f t="shared" si="0"/>
        <v>6</v>
      </c>
      <c r="K9" s="88">
        <v>6</v>
      </c>
      <c r="L9" s="88">
        <v>-0.5</v>
      </c>
      <c r="M9" s="54">
        <f t="shared" si="1"/>
        <v>2.75</v>
      </c>
      <c r="N9" s="36">
        <v>82.5</v>
      </c>
      <c r="O9" s="55">
        <f t="shared" si="2"/>
        <v>31.129351354091781</v>
      </c>
      <c r="P9" s="56">
        <f t="shared" si="3"/>
        <v>16.187262704127725</v>
      </c>
      <c r="Q9" s="129">
        <v>12.698333599999998</v>
      </c>
      <c r="R9" s="11">
        <f t="shared" si="4"/>
        <v>1.5304761808901997</v>
      </c>
      <c r="S9" s="35">
        <f t="shared" si="5"/>
        <v>0.87782346226866947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2014</v>
      </c>
      <c r="H10" s="46">
        <v>1</v>
      </c>
      <c r="I10" s="46">
        <f t="shared" si="0"/>
        <v>7</v>
      </c>
      <c r="J10" s="46">
        <f t="shared" si="0"/>
        <v>7</v>
      </c>
      <c r="K10" s="88">
        <v>9.4</v>
      </c>
      <c r="L10" s="88">
        <v>2.7</v>
      </c>
      <c r="M10" s="54">
        <f t="shared" si="1"/>
        <v>6.0500000000000007</v>
      </c>
      <c r="N10" s="36">
        <v>83</v>
      </c>
      <c r="O10" s="55">
        <f t="shared" si="2"/>
        <v>30.479236478113584</v>
      </c>
      <c r="P10" s="56">
        <f t="shared" si="3"/>
        <v>16.336870752268883</v>
      </c>
      <c r="Q10" s="129">
        <v>12.622967600000001</v>
      </c>
      <c r="R10" s="11">
        <f t="shared" si="4"/>
        <v>1.7657038636299001</v>
      </c>
      <c r="S10" s="35">
        <f t="shared" si="5"/>
        <v>1.6417860378090399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2014</v>
      </c>
      <c r="H11" s="46">
        <v>1</v>
      </c>
      <c r="I11" s="46">
        <f t="shared" si="0"/>
        <v>8</v>
      </c>
      <c r="J11" s="46">
        <f t="shared" si="0"/>
        <v>8</v>
      </c>
      <c r="K11" s="88">
        <v>11.7</v>
      </c>
      <c r="L11" s="88">
        <v>4.5</v>
      </c>
      <c r="M11" s="54">
        <f t="shared" si="1"/>
        <v>8.1</v>
      </c>
      <c r="N11" s="36">
        <v>83</v>
      </c>
      <c r="O11" s="55">
        <f t="shared" si="2"/>
        <v>29.246824174053003</v>
      </c>
      <c r="P11" s="56">
        <f t="shared" si="3"/>
        <v>16.846170724254527</v>
      </c>
      <c r="Q11" s="129">
        <v>12.556394299999999</v>
      </c>
      <c r="R11" s="11">
        <f t="shared" si="4"/>
        <v>1.9073602415500495</v>
      </c>
      <c r="S11" s="35">
        <f t="shared" si="5"/>
        <v>2.0583863501559789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2014</v>
      </c>
      <c r="H12" s="46">
        <v>1</v>
      </c>
      <c r="I12" s="46">
        <f t="shared" si="0"/>
        <v>9</v>
      </c>
      <c r="J12" s="46">
        <f t="shared" si="0"/>
        <v>9</v>
      </c>
      <c r="K12" s="88">
        <v>10.8</v>
      </c>
      <c r="L12" s="88">
        <v>5.7</v>
      </c>
      <c r="M12" s="54">
        <f t="shared" si="1"/>
        <v>8.25</v>
      </c>
      <c r="N12" s="36">
        <v>84</v>
      </c>
      <c r="O12" s="55">
        <f t="shared" si="2"/>
        <v>33.226620494230751</v>
      </c>
      <c r="P12" s="56">
        <f t="shared" si="3"/>
        <v>13.556461161646148</v>
      </c>
      <c r="Q12" s="129">
        <v>12.005803799999999</v>
      </c>
      <c r="R12" s="11">
        <f t="shared" si="4"/>
        <v>1.8342857234263499</v>
      </c>
      <c r="S12" s="35">
        <f t="shared" si="5"/>
        <v>1.7211107277810764</v>
      </c>
    </row>
    <row r="13" spans="2:23" ht="18.5" x14ac:dyDescent="0.45">
      <c r="B13" s="26" t="s">
        <v>12</v>
      </c>
      <c r="C13" s="17">
        <f>1-(TAN(D4)^2*(TAN(C9)^2))</f>
        <v>0.99148580302211797</v>
      </c>
      <c r="D13" s="21"/>
      <c r="G13" s="59">
        <v>2014</v>
      </c>
      <c r="H13" s="46">
        <v>1</v>
      </c>
      <c r="I13" s="46">
        <f t="shared" si="0"/>
        <v>10</v>
      </c>
      <c r="J13" s="46">
        <f t="shared" si="0"/>
        <v>10</v>
      </c>
      <c r="K13" s="88">
        <v>11</v>
      </c>
      <c r="L13" s="88">
        <v>5.4</v>
      </c>
      <c r="M13" s="54">
        <f t="shared" si="1"/>
        <v>8.1999999999999993</v>
      </c>
      <c r="N13" s="36">
        <v>95</v>
      </c>
      <c r="O13" s="55">
        <f t="shared" si="2"/>
        <v>25.0636714046835</v>
      </c>
      <c r="P13" s="56">
        <f t="shared" si="3"/>
        <v>11.228524789298207</v>
      </c>
      <c r="Q13" s="129">
        <v>9.4898354999999999</v>
      </c>
      <c r="R13" s="11">
        <f t="shared" si="4"/>
        <v>1.447105015395</v>
      </c>
      <c r="S13" s="35">
        <f t="shared" si="5"/>
        <v>1.4592969833791396</v>
      </c>
      <c r="U13" t="s">
        <v>18</v>
      </c>
    </row>
    <row r="14" spans="2:23" ht="18.5" x14ac:dyDescent="0.45">
      <c r="B14" s="27" t="s">
        <v>14</v>
      </c>
      <c r="C14" s="18">
        <f>ACOS(-1*(-D4*C10))</f>
        <v>1.4918685938141518</v>
      </c>
      <c r="D14" s="21"/>
      <c r="E14" t="s">
        <v>28</v>
      </c>
      <c r="G14" s="59">
        <v>2014</v>
      </c>
      <c r="H14" s="46">
        <v>1</v>
      </c>
      <c r="I14" s="46">
        <f t="shared" si="0"/>
        <v>11</v>
      </c>
      <c r="J14" s="46">
        <f t="shared" si="0"/>
        <v>11</v>
      </c>
      <c r="K14" s="88">
        <v>10.5</v>
      </c>
      <c r="L14" s="88">
        <v>3.1</v>
      </c>
      <c r="M14" s="54">
        <f t="shared" si="1"/>
        <v>6.8</v>
      </c>
      <c r="N14" s="36">
        <v>77</v>
      </c>
      <c r="O14" s="55">
        <f t="shared" si="2"/>
        <v>29.356816354419557</v>
      </c>
      <c r="P14" s="56">
        <f t="shared" si="3"/>
        <v>17.379235281816381</v>
      </c>
      <c r="Q14" s="129">
        <v>12.7774679</v>
      </c>
      <c r="R14" s="11">
        <f t="shared" si="4"/>
        <v>1.8435202911440993</v>
      </c>
      <c r="S14" s="35">
        <f t="shared" si="5"/>
        <v>1.8826214667004093</v>
      </c>
    </row>
    <row r="15" spans="2:23" ht="18.5" x14ac:dyDescent="0.45">
      <c r="B15" s="26" t="s">
        <v>25</v>
      </c>
      <c r="C15" s="18">
        <f>SIN(C14)</f>
        <v>0.99688682313730015</v>
      </c>
      <c r="D15" s="21"/>
      <c r="G15" s="59">
        <v>2014</v>
      </c>
      <c r="H15" s="46">
        <v>1</v>
      </c>
      <c r="I15" s="46">
        <f t="shared" si="0"/>
        <v>12</v>
      </c>
      <c r="J15" s="46">
        <f t="shared" si="0"/>
        <v>12</v>
      </c>
      <c r="K15" s="88">
        <v>9.5</v>
      </c>
      <c r="L15" s="88">
        <v>3.8</v>
      </c>
      <c r="M15" s="54">
        <f t="shared" si="1"/>
        <v>6.65</v>
      </c>
      <c r="N15" s="36">
        <v>65.5</v>
      </c>
      <c r="O15" s="55">
        <f t="shared" si="2"/>
        <v>31.884113177156301</v>
      </c>
      <c r="P15" s="56">
        <f t="shared" si="3"/>
        <v>14.539155608783274</v>
      </c>
      <c r="Q15" s="129">
        <v>12.179564299999999</v>
      </c>
      <c r="R15" s="11">
        <f t="shared" si="4"/>
        <v>1.7465403859467752</v>
      </c>
      <c r="S15" s="35">
        <f t="shared" si="5"/>
        <v>1.5834182118940749</v>
      </c>
    </row>
    <row r="16" spans="2:23" ht="18.5" x14ac:dyDescent="0.45">
      <c r="B16" s="26" t="s">
        <v>26</v>
      </c>
      <c r="C16" s="18">
        <f>-1*D6*C11</f>
        <v>-7.2858361251569706E-2</v>
      </c>
      <c r="D16" s="21"/>
      <c r="E16" t="s">
        <v>16</v>
      </c>
      <c r="G16" s="59">
        <v>2014</v>
      </c>
      <c r="H16" s="46">
        <v>1</v>
      </c>
      <c r="I16" s="46">
        <f t="shared" si="0"/>
        <v>13</v>
      </c>
      <c r="J16" s="46">
        <f t="shared" si="0"/>
        <v>13</v>
      </c>
      <c r="K16" s="88">
        <v>4.7</v>
      </c>
      <c r="L16" s="88">
        <v>2.8</v>
      </c>
      <c r="M16" s="54">
        <f t="shared" si="1"/>
        <v>3.75</v>
      </c>
      <c r="N16" s="36">
        <v>69.5</v>
      </c>
      <c r="O16" s="55">
        <f t="shared" si="2"/>
        <v>6.1681636708595624</v>
      </c>
      <c r="P16" s="56">
        <f t="shared" si="3"/>
        <v>0.93756087797065368</v>
      </c>
      <c r="Q16" s="129">
        <v>1.3603563000000001</v>
      </c>
      <c r="R16" s="11">
        <f t="shared" si="4"/>
        <v>0.171936453024225</v>
      </c>
      <c r="S16" s="35">
        <f t="shared" si="5"/>
        <v>0.18770877443418055</v>
      </c>
    </row>
    <row r="17" spans="2:22" ht="18.5" x14ac:dyDescent="0.45">
      <c r="B17" s="26" t="s">
        <v>27</v>
      </c>
      <c r="C17" s="18">
        <f>D7*C12</f>
        <v>0.78960074972978989</v>
      </c>
      <c r="D17" s="21"/>
      <c r="E17" t="s">
        <v>17</v>
      </c>
      <c r="G17" s="59">
        <v>2014</v>
      </c>
      <c r="H17" s="46">
        <v>1</v>
      </c>
      <c r="I17" s="46">
        <f t="shared" si="0"/>
        <v>14</v>
      </c>
      <c r="J17" s="46">
        <f t="shared" si="0"/>
        <v>14</v>
      </c>
      <c r="K17" s="88">
        <v>6.9</v>
      </c>
      <c r="L17" s="88">
        <v>3.7</v>
      </c>
      <c r="M17" s="54">
        <f t="shared" si="1"/>
        <v>5.3000000000000007</v>
      </c>
      <c r="N17" s="36">
        <v>73.5</v>
      </c>
      <c r="O17" s="55">
        <f t="shared" si="2"/>
        <v>22.001679061210304</v>
      </c>
      <c r="P17" s="56">
        <f t="shared" si="3"/>
        <v>5.6324298396698378</v>
      </c>
      <c r="Q17" s="129">
        <v>6.2972479999999997</v>
      </c>
      <c r="R17" s="11">
        <f t="shared" si="4"/>
        <v>0.85316060491199985</v>
      </c>
      <c r="S17" s="35">
        <f t="shared" si="5"/>
        <v>0.62502227717130754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2014</v>
      </c>
      <c r="H18" s="46">
        <v>1</v>
      </c>
      <c r="I18" s="46">
        <f t="shared" si="0"/>
        <v>15</v>
      </c>
      <c r="J18" s="46">
        <f t="shared" si="0"/>
        <v>15</v>
      </c>
      <c r="K18" s="88">
        <v>8.6999999999999993</v>
      </c>
      <c r="L18" s="88">
        <v>3.9</v>
      </c>
      <c r="M18" s="54">
        <f t="shared" si="1"/>
        <v>6.3</v>
      </c>
      <c r="N18" s="36">
        <v>66</v>
      </c>
      <c r="O18" s="55">
        <f t="shared" si="2"/>
        <v>24.365270515856245</v>
      </c>
      <c r="P18" s="56">
        <f t="shared" si="3"/>
        <v>9.3562638780887966</v>
      </c>
      <c r="Q18" s="129">
        <v>8.5410612999999991</v>
      </c>
      <c r="R18" s="11">
        <f t="shared" si="4"/>
        <v>1.2072491210404501</v>
      </c>
      <c r="S18" s="35">
        <f t="shared" si="5"/>
        <v>1.0495095471318037</v>
      </c>
    </row>
    <row r="19" spans="2:22" ht="18.5" x14ac:dyDescent="0.45">
      <c r="G19" s="59">
        <v>2014</v>
      </c>
      <c r="H19" s="46">
        <v>1</v>
      </c>
      <c r="I19" s="46">
        <f t="shared" si="0"/>
        <v>16</v>
      </c>
      <c r="J19" s="46">
        <f t="shared" si="0"/>
        <v>16</v>
      </c>
      <c r="K19" s="88">
        <v>10.1</v>
      </c>
      <c r="L19" s="88">
        <v>4.7</v>
      </c>
      <c r="M19" s="54">
        <f t="shared" si="1"/>
        <v>7.4</v>
      </c>
      <c r="N19" s="36">
        <v>57</v>
      </c>
      <c r="O19" s="55">
        <f t="shared" si="2"/>
        <v>0</v>
      </c>
      <c r="P19" s="56">
        <f t="shared" si="3"/>
        <v>0</v>
      </c>
      <c r="Q19" s="129">
        <v>0</v>
      </c>
      <c r="R19" s="11">
        <f t="shared" si="4"/>
        <v>0</v>
      </c>
      <c r="S19" s="35">
        <f t="shared" si="5"/>
        <v>0.21403839285714285</v>
      </c>
    </row>
    <row r="20" spans="2:22" ht="18.5" x14ac:dyDescent="0.45">
      <c r="B20" s="12" t="s">
        <v>7</v>
      </c>
      <c r="C20" s="23">
        <f>(24*60/3.14)*C18*C8*((C14*C16+(C17*C15)))</f>
        <v>25.124414563581702</v>
      </c>
      <c r="G20" s="59">
        <v>2014</v>
      </c>
      <c r="H20" s="46">
        <v>1</v>
      </c>
      <c r="I20" s="46">
        <f t="shared" si="0"/>
        <v>17</v>
      </c>
      <c r="J20" s="46">
        <f t="shared" si="0"/>
        <v>17</v>
      </c>
      <c r="K20" s="88">
        <v>8.6999999999999993</v>
      </c>
      <c r="L20" s="88">
        <v>5.3</v>
      </c>
      <c r="M20" s="54">
        <f t="shared" si="1"/>
        <v>7</v>
      </c>
      <c r="N20" s="36">
        <v>52.5</v>
      </c>
      <c r="O20" s="55">
        <f t="shared" si="2"/>
        <v>26.473751754288671</v>
      </c>
      <c r="P20" s="56">
        <f t="shared" si="3"/>
        <v>7.2008604771665174</v>
      </c>
      <c r="Q20" s="129">
        <v>7.8104297999999988</v>
      </c>
      <c r="R20" s="11">
        <f t="shared" si="4"/>
        <v>1.1360426352695998</v>
      </c>
      <c r="S20" s="35">
        <f t="shared" si="5"/>
        <v>0.91641669252051561</v>
      </c>
    </row>
    <row r="21" spans="2:22" ht="18.5" x14ac:dyDescent="0.45">
      <c r="B21" s="24"/>
      <c r="G21" s="59">
        <v>2014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88">
        <v>10.6</v>
      </c>
      <c r="L21" s="88">
        <v>3.2</v>
      </c>
      <c r="M21" s="54">
        <f t="shared" si="1"/>
        <v>6.9</v>
      </c>
      <c r="N21" s="36">
        <v>55</v>
      </c>
      <c r="O21" s="55">
        <f t="shared" si="2"/>
        <v>30.772854420864672</v>
      </c>
      <c r="P21" s="56">
        <f t="shared" si="3"/>
        <v>18.217529817151885</v>
      </c>
      <c r="Q21" s="129">
        <v>13.393794299999998</v>
      </c>
      <c r="R21" s="11">
        <f t="shared" si="4"/>
        <v>1.9402987081666496</v>
      </c>
      <c r="S21" s="35">
        <f t="shared" si="5"/>
        <v>1.9834614739218213</v>
      </c>
    </row>
    <row r="22" spans="2:22" ht="18.5" x14ac:dyDescent="0.45">
      <c r="C22" s="13"/>
      <c r="G22" s="59">
        <v>2014</v>
      </c>
      <c r="H22" s="46">
        <v>1</v>
      </c>
      <c r="I22" s="46">
        <f t="shared" si="6"/>
        <v>19</v>
      </c>
      <c r="J22" s="46">
        <f t="shared" si="6"/>
        <v>19</v>
      </c>
      <c r="K22" s="88">
        <v>12.2</v>
      </c>
      <c r="L22" s="88">
        <v>5.8</v>
      </c>
      <c r="M22" s="54">
        <f t="shared" si="1"/>
        <v>9</v>
      </c>
      <c r="N22" s="36">
        <v>49.5</v>
      </c>
      <c r="O22" s="55">
        <f t="shared" si="2"/>
        <v>27.877367529392096</v>
      </c>
      <c r="P22" s="56">
        <f t="shared" si="3"/>
        <v>14.273212175048753</v>
      </c>
      <c r="Q22" s="129">
        <v>11.283964999999998</v>
      </c>
      <c r="R22" s="11">
        <f t="shared" si="4"/>
        <v>1.7736361866299999</v>
      </c>
      <c r="S22" s="35">
        <f t="shared" si="5"/>
        <v>1.915810725459056</v>
      </c>
    </row>
    <row r="23" spans="2:22" ht="18.5" x14ac:dyDescent="0.45">
      <c r="B23" s="14"/>
      <c r="C23" s="14"/>
      <c r="D23" s="14"/>
      <c r="E23" s="14"/>
      <c r="G23" s="59">
        <v>2014</v>
      </c>
      <c r="H23" s="46">
        <v>1</v>
      </c>
      <c r="I23" s="46">
        <f t="shared" si="6"/>
        <v>20</v>
      </c>
      <c r="J23" s="46">
        <f t="shared" si="6"/>
        <v>20</v>
      </c>
      <c r="K23" s="88">
        <v>12.1</v>
      </c>
      <c r="L23" s="88">
        <v>6</v>
      </c>
      <c r="M23" s="54">
        <f t="shared" si="1"/>
        <v>9.0500000000000007</v>
      </c>
      <c r="N23" s="36">
        <v>65</v>
      </c>
      <c r="O23" s="55">
        <f t="shared" si="2"/>
        <v>32.014052979713227</v>
      </c>
      <c r="P23" s="56">
        <f t="shared" si="3"/>
        <v>15.622857854100054</v>
      </c>
      <c r="Q23" s="129">
        <v>12.651020499999998</v>
      </c>
      <c r="R23" s="11">
        <f t="shared" si="4"/>
        <v>1.9922226159926246</v>
      </c>
      <c r="S23" s="35">
        <f t="shared" si="5"/>
        <v>2.0662545825229812</v>
      </c>
    </row>
    <row r="24" spans="2:22" ht="18.5" x14ac:dyDescent="0.45">
      <c r="G24" s="59">
        <v>2014</v>
      </c>
      <c r="H24" s="46">
        <v>1</v>
      </c>
      <c r="I24" s="46">
        <f t="shared" si="6"/>
        <v>21</v>
      </c>
      <c r="J24" s="46">
        <f t="shared" si="6"/>
        <v>21</v>
      </c>
      <c r="K24" s="88">
        <v>9.6</v>
      </c>
      <c r="L24" s="88">
        <v>5.7</v>
      </c>
      <c r="M24" s="54">
        <f t="shared" si="1"/>
        <v>7.65</v>
      </c>
      <c r="N24" s="36">
        <v>73</v>
      </c>
      <c r="O24" s="55">
        <f t="shared" si="2"/>
        <v>32.229232160174007</v>
      </c>
      <c r="P24" s="56">
        <f t="shared" si="3"/>
        <v>10.055520433974289</v>
      </c>
      <c r="Q24" s="129">
        <v>10.1836214</v>
      </c>
      <c r="R24" s="11">
        <f t="shared" si="4"/>
        <v>1.5200506105549501</v>
      </c>
      <c r="S24" s="35">
        <f t="shared" si="5"/>
        <v>1.2716601196101558</v>
      </c>
      <c r="U24" s="14"/>
      <c r="V24" s="14"/>
    </row>
    <row r="25" spans="2:22" ht="18.5" x14ac:dyDescent="0.45">
      <c r="G25" s="59">
        <v>2014</v>
      </c>
      <c r="H25" s="46">
        <v>1</v>
      </c>
      <c r="I25" s="46">
        <f t="shared" si="6"/>
        <v>22</v>
      </c>
      <c r="J25" s="46">
        <f t="shared" si="6"/>
        <v>22</v>
      </c>
      <c r="K25" s="88">
        <v>8.9</v>
      </c>
      <c r="L25" s="88">
        <v>5.0999999999999996</v>
      </c>
      <c r="M25" s="54">
        <f t="shared" si="1"/>
        <v>7</v>
      </c>
      <c r="N25" s="36">
        <v>66.5</v>
      </c>
      <c r="O25" s="55">
        <f t="shared" si="2"/>
        <v>13.174593790253693</v>
      </c>
      <c r="P25" s="56">
        <f t="shared" si="3"/>
        <v>4.0050765122371237</v>
      </c>
      <c r="Q25" s="129">
        <v>4.1091217999999996</v>
      </c>
      <c r="R25" s="11">
        <f t="shared" si="4"/>
        <v>0.59767998405360001</v>
      </c>
      <c r="S25" s="35">
        <f t="shared" si="5"/>
        <v>0.60119618325247992</v>
      </c>
    </row>
    <row r="26" spans="2:22" ht="18.5" x14ac:dyDescent="0.45">
      <c r="G26" s="59">
        <v>2014</v>
      </c>
      <c r="H26" s="46">
        <v>1</v>
      </c>
      <c r="I26" s="46">
        <f t="shared" si="6"/>
        <v>23</v>
      </c>
      <c r="J26" s="46">
        <f t="shared" si="6"/>
        <v>23</v>
      </c>
      <c r="K26" s="88">
        <v>7.3</v>
      </c>
      <c r="L26" s="88">
        <v>5.5</v>
      </c>
      <c r="M26" s="54">
        <f t="shared" si="1"/>
        <v>6.4</v>
      </c>
      <c r="N26" s="36">
        <v>65.5</v>
      </c>
      <c r="O26" s="55">
        <f t="shared" si="2"/>
        <v>9.557466968078943</v>
      </c>
      <c r="P26" s="56">
        <f t="shared" si="3"/>
        <v>1.3762752434033676</v>
      </c>
      <c r="Q26" s="129">
        <v>2.0516299999999998</v>
      </c>
      <c r="R26" s="11">
        <f t="shared" si="4"/>
        <v>0.29119400078999991</v>
      </c>
      <c r="S26" s="35">
        <f t="shared" si="5"/>
        <v>0.3213593496687982</v>
      </c>
    </row>
    <row r="27" spans="2:22" ht="18.5" x14ac:dyDescent="0.45">
      <c r="G27" s="59">
        <v>2014</v>
      </c>
      <c r="H27" s="46">
        <v>1</v>
      </c>
      <c r="I27" s="46">
        <f t="shared" si="6"/>
        <v>24</v>
      </c>
      <c r="J27" s="46">
        <f t="shared" si="6"/>
        <v>24</v>
      </c>
      <c r="K27" s="88">
        <v>9.6999999999999993</v>
      </c>
      <c r="L27" s="88">
        <v>3.3</v>
      </c>
      <c r="M27" s="54">
        <f t="shared" si="1"/>
        <v>6.5</v>
      </c>
      <c r="N27" s="36">
        <v>69</v>
      </c>
      <c r="O27" s="55">
        <f t="shared" si="2"/>
        <v>33.571798262204844</v>
      </c>
      <c r="P27" s="56">
        <f t="shared" si="3"/>
        <v>17.188760710248882</v>
      </c>
      <c r="Q27" s="129">
        <v>13.588908500000001</v>
      </c>
      <c r="R27" s="11">
        <f t="shared" si="4"/>
        <v>1.9366844449657499</v>
      </c>
      <c r="S27" s="35">
        <f t="shared" si="5"/>
        <v>1.8068233874954183</v>
      </c>
    </row>
    <row r="28" spans="2:22" ht="18.5" x14ac:dyDescent="0.45">
      <c r="G28" s="59">
        <v>2014</v>
      </c>
      <c r="H28" s="46">
        <v>1</v>
      </c>
      <c r="I28" s="46">
        <f t="shared" si="6"/>
        <v>25</v>
      </c>
      <c r="J28" s="46">
        <f t="shared" si="6"/>
        <v>25</v>
      </c>
      <c r="K28" s="88">
        <v>10.3</v>
      </c>
      <c r="L28" s="88">
        <v>5.0999999999999996</v>
      </c>
      <c r="M28" s="54">
        <f t="shared" si="1"/>
        <v>7.7</v>
      </c>
      <c r="N28" s="36">
        <v>74</v>
      </c>
      <c r="O28" s="55">
        <f t="shared" si="2"/>
        <v>25.582902898441056</v>
      </c>
      <c r="P28" s="56">
        <f t="shared" si="3"/>
        <v>10.642487605751482</v>
      </c>
      <c r="Q28" s="129">
        <v>9.3340791000000003</v>
      </c>
      <c r="R28" s="11">
        <f t="shared" si="4"/>
        <v>1.3959815349982501</v>
      </c>
      <c r="S28" s="35">
        <f t="shared" si="5"/>
        <v>1.3388743574858497</v>
      </c>
    </row>
    <row r="29" spans="2:22" ht="18.5" x14ac:dyDescent="0.45">
      <c r="G29" s="59">
        <v>2014</v>
      </c>
      <c r="H29" s="46">
        <v>1</v>
      </c>
      <c r="I29" s="46">
        <f t="shared" si="6"/>
        <v>26</v>
      </c>
      <c r="J29" s="46">
        <f t="shared" si="6"/>
        <v>26</v>
      </c>
      <c r="K29" s="88">
        <v>7.3</v>
      </c>
      <c r="L29" s="88">
        <v>5</v>
      </c>
      <c r="M29" s="54">
        <f t="shared" si="1"/>
        <v>6.15</v>
      </c>
      <c r="N29" s="36">
        <v>69</v>
      </c>
      <c r="O29" s="55">
        <f t="shared" si="2"/>
        <v>11.407388102735656</v>
      </c>
      <c r="P29" s="56">
        <f t="shared" si="3"/>
        <v>2.0989594109033605</v>
      </c>
      <c r="Q29" s="129">
        <v>2.7680256999999999</v>
      </c>
      <c r="R29" s="11">
        <f t="shared" si="4"/>
        <v>0.38881557399547501</v>
      </c>
      <c r="S29" s="35">
        <f t="shared" si="5"/>
        <v>0.37760052562114688</v>
      </c>
    </row>
    <row r="30" spans="2:22" ht="18.5" x14ac:dyDescent="0.45">
      <c r="G30" s="59">
        <v>2014</v>
      </c>
      <c r="H30" s="46">
        <v>1</v>
      </c>
      <c r="I30" s="46">
        <f t="shared" si="6"/>
        <v>27</v>
      </c>
      <c r="J30" s="46">
        <f t="shared" si="6"/>
        <v>27</v>
      </c>
      <c r="K30" s="88">
        <v>7.9</v>
      </c>
      <c r="L30" s="88">
        <v>5.0999999999999996</v>
      </c>
      <c r="M30" s="54">
        <f t="shared" si="1"/>
        <v>6.5</v>
      </c>
      <c r="N30" s="36">
        <v>76.5</v>
      </c>
      <c r="O30" s="55">
        <f t="shared" si="2"/>
        <v>1.7640588210172945</v>
      </c>
      <c r="P30" s="56">
        <f t="shared" si="3"/>
        <v>0.39514917590787407</v>
      </c>
      <c r="Q30" s="129">
        <v>0.47229359999999992</v>
      </c>
      <c r="R30" s="11">
        <f t="shared" si="4"/>
        <v>6.7311047725199996E-2</v>
      </c>
      <c r="S30" s="35">
        <f t="shared" si="5"/>
        <v>0.23291049253276117</v>
      </c>
    </row>
    <row r="31" spans="2:22" ht="18.5" x14ac:dyDescent="0.45">
      <c r="G31" s="59">
        <v>2014</v>
      </c>
      <c r="H31" s="46">
        <v>1</v>
      </c>
      <c r="I31" s="46">
        <f t="shared" si="6"/>
        <v>28</v>
      </c>
      <c r="J31" s="46">
        <f t="shared" si="6"/>
        <v>28</v>
      </c>
      <c r="K31" s="88">
        <v>8.8000000000000007</v>
      </c>
      <c r="L31" s="88">
        <v>6</v>
      </c>
      <c r="M31" s="54">
        <f t="shared" si="1"/>
        <v>7.4</v>
      </c>
      <c r="N31" s="36">
        <v>77</v>
      </c>
      <c r="O31" s="55">
        <f t="shared" si="2"/>
        <v>8.0790140685951624</v>
      </c>
      <c r="P31" s="56">
        <f t="shared" si="3"/>
        <v>1.8096991513653169</v>
      </c>
      <c r="Q31" s="129">
        <v>2.1630041999999996</v>
      </c>
      <c r="R31" s="11">
        <f t="shared" si="4"/>
        <v>0.31968769475159997</v>
      </c>
      <c r="S31" s="35">
        <f t="shared" si="5"/>
        <v>0.39937097559071599</v>
      </c>
    </row>
    <row r="32" spans="2:22" ht="18.5" x14ac:dyDescent="0.45">
      <c r="G32" s="59">
        <v>2014</v>
      </c>
      <c r="H32" s="46">
        <v>1</v>
      </c>
      <c r="I32" s="46">
        <f t="shared" si="6"/>
        <v>29</v>
      </c>
      <c r="J32" s="46">
        <f t="shared" si="6"/>
        <v>29</v>
      </c>
      <c r="K32" s="88">
        <v>7.9</v>
      </c>
      <c r="L32" s="88">
        <v>5.4</v>
      </c>
      <c r="M32" s="54">
        <f t="shared" si="1"/>
        <v>6.65</v>
      </c>
      <c r="N32" s="36">
        <v>75</v>
      </c>
      <c r="O32" s="55">
        <f t="shared" si="2"/>
        <v>9.0978487159372659</v>
      </c>
      <c r="P32" s="56">
        <f t="shared" si="3"/>
        <v>1.8195697431874533</v>
      </c>
      <c r="Q32" s="129">
        <v>2.3015938999999999</v>
      </c>
      <c r="R32" s="11">
        <f t="shared" si="4"/>
        <v>0.33004683906457494</v>
      </c>
      <c r="S32" s="35">
        <f t="shared" si="5"/>
        <v>0.3722668833986576</v>
      </c>
    </row>
    <row r="33" spans="7:19" ht="18.5" x14ac:dyDescent="0.45">
      <c r="G33" s="59">
        <v>2014</v>
      </c>
      <c r="H33" s="46">
        <v>1</v>
      </c>
      <c r="I33" s="46">
        <f t="shared" si="6"/>
        <v>30</v>
      </c>
      <c r="J33" s="46">
        <f t="shared" si="6"/>
        <v>30</v>
      </c>
      <c r="K33" s="88">
        <v>7.5</v>
      </c>
      <c r="L33" s="88">
        <v>5.5</v>
      </c>
      <c r="M33" s="54">
        <f t="shared" si="1"/>
        <v>6.5</v>
      </c>
      <c r="N33" s="36">
        <v>70.5</v>
      </c>
      <c r="O33" s="55">
        <f t="shared" si="2"/>
        <v>18.600321903192377</v>
      </c>
      <c r="P33" s="56">
        <f t="shared" si="3"/>
        <v>2.9760515045107803</v>
      </c>
      <c r="Q33" s="129">
        <v>4.2087724</v>
      </c>
      <c r="R33" s="11">
        <f t="shared" si="4"/>
        <v>0.59983213806180002</v>
      </c>
      <c r="S33" s="35">
        <f t="shared" si="5"/>
        <v>0.47479505960880092</v>
      </c>
    </row>
    <row r="34" spans="7:19" ht="18.5" x14ac:dyDescent="0.45">
      <c r="G34" s="59">
        <v>2014</v>
      </c>
      <c r="H34" s="60">
        <v>1</v>
      </c>
      <c r="I34" s="60">
        <f t="shared" si="6"/>
        <v>31</v>
      </c>
      <c r="J34" s="46">
        <f t="shared" si="6"/>
        <v>31</v>
      </c>
      <c r="K34" s="88">
        <v>8.6999999999999993</v>
      </c>
      <c r="L34" s="88">
        <v>1.8</v>
      </c>
      <c r="M34" s="54">
        <f t="shared" si="1"/>
        <v>5.25</v>
      </c>
      <c r="N34" s="36">
        <v>76.5</v>
      </c>
      <c r="O34" s="55">
        <f t="shared" si="2"/>
        <v>36.415096007932235</v>
      </c>
      <c r="P34" s="56">
        <f t="shared" si="3"/>
        <v>20.101132996378592</v>
      </c>
      <c r="Q34" s="129">
        <v>15.304741099999998</v>
      </c>
      <c r="R34" s="49">
        <f t="shared" si="4"/>
        <v>2.0690211660120745</v>
      </c>
      <c r="S34" s="48">
        <f t="shared" si="5"/>
        <v>1.7835095778570942</v>
      </c>
    </row>
    <row r="35" spans="7:19" ht="18.5" x14ac:dyDescent="0.45">
      <c r="G35" s="59">
        <v>2014</v>
      </c>
      <c r="H35" s="46">
        <v>2</v>
      </c>
      <c r="I35" s="46">
        <v>1</v>
      </c>
      <c r="J35" s="46">
        <f t="shared" si="6"/>
        <v>32</v>
      </c>
      <c r="K35" s="88">
        <v>6.8</v>
      </c>
      <c r="L35" s="88">
        <v>0.9</v>
      </c>
      <c r="M35" s="54">
        <f t="shared" si="1"/>
        <v>3.85</v>
      </c>
      <c r="N35" s="36">
        <v>90.5</v>
      </c>
      <c r="O35" s="55">
        <f t="shared" si="2"/>
        <v>39.869505809690814</v>
      </c>
      <c r="P35" s="56">
        <f t="shared" si="3"/>
        <v>18.818406742174062</v>
      </c>
      <c r="Q35" s="129">
        <v>15.494830899999998</v>
      </c>
      <c r="R35" s="11">
        <f t="shared" si="4"/>
        <v>1.9674910168970245</v>
      </c>
      <c r="S35" s="35">
        <f t="shared" si="5"/>
        <v>1.3238293605721347</v>
      </c>
    </row>
    <row r="36" spans="7:19" ht="18.5" x14ac:dyDescent="0.45">
      <c r="G36" s="59">
        <v>2014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88">
        <v>4.3</v>
      </c>
      <c r="L36" s="88">
        <v>-1.5</v>
      </c>
      <c r="M36" s="54">
        <f t="shared" si="1"/>
        <v>1.4</v>
      </c>
      <c r="N36" s="36">
        <v>81</v>
      </c>
      <c r="O36" s="55">
        <f t="shared" si="2"/>
        <v>40.576836599825533</v>
      </c>
      <c r="P36" s="56">
        <f t="shared" si="3"/>
        <v>18.827652182319046</v>
      </c>
      <c r="Q36" s="129">
        <v>15.6355141</v>
      </c>
      <c r="R36" s="11">
        <f t="shared" si="4"/>
        <v>1.7606839717727998</v>
      </c>
      <c r="S36" s="35">
        <f t="shared" si="5"/>
        <v>0.55355250287356494</v>
      </c>
    </row>
    <row r="37" spans="7:19" ht="18.5" x14ac:dyDescent="0.45">
      <c r="G37" s="59">
        <v>2014</v>
      </c>
      <c r="H37" s="46">
        <v>2</v>
      </c>
      <c r="I37" s="46">
        <f t="shared" si="7"/>
        <v>3</v>
      </c>
      <c r="J37" s="46">
        <f t="shared" si="7"/>
        <v>34</v>
      </c>
      <c r="K37" s="88">
        <v>2.5</v>
      </c>
      <c r="L37" s="88">
        <v>-4.5999999999999996</v>
      </c>
      <c r="M37" s="54">
        <f t="shared" si="1"/>
        <v>-1.0499999999999998</v>
      </c>
      <c r="N37" s="36">
        <v>55.5</v>
      </c>
      <c r="O37" s="55">
        <f t="shared" si="2"/>
        <v>37.743901450540491</v>
      </c>
      <c r="P37" s="56">
        <f t="shared" si="3"/>
        <v>21.438536023906998</v>
      </c>
      <c r="Q37" s="129">
        <v>16.0914784</v>
      </c>
      <c r="R37" s="11">
        <f t="shared" si="4"/>
        <v>1.5808067236679997</v>
      </c>
      <c r="S37" s="35">
        <f t="shared" si="5"/>
        <v>-0.54899917389116326</v>
      </c>
    </row>
    <row r="38" spans="7:19" ht="18.5" x14ac:dyDescent="0.45">
      <c r="G38" s="59">
        <v>2014</v>
      </c>
      <c r="H38" s="46">
        <v>2</v>
      </c>
      <c r="I38" s="46">
        <f t="shared" si="7"/>
        <v>4</v>
      </c>
      <c r="J38" s="46">
        <f t="shared" si="7"/>
        <v>35</v>
      </c>
      <c r="K38" s="88">
        <v>2</v>
      </c>
      <c r="L38" s="88">
        <v>-3.9</v>
      </c>
      <c r="M38" s="54">
        <f t="shared" si="1"/>
        <v>-0.95</v>
      </c>
      <c r="N38" s="36">
        <v>54.5</v>
      </c>
      <c r="O38" s="55">
        <f t="shared" si="2"/>
        <v>41.353017294003081</v>
      </c>
      <c r="P38" s="56">
        <f t="shared" si="3"/>
        <v>19.518624162769456</v>
      </c>
      <c r="Q38" s="129">
        <v>16.071380799999996</v>
      </c>
      <c r="R38" s="11">
        <f t="shared" si="4"/>
        <v>1.5882582254051998</v>
      </c>
      <c r="S38" s="35">
        <f t="shared" si="5"/>
        <v>-0.4529352182160572</v>
      </c>
    </row>
    <row r="39" spans="7:19" ht="18.5" x14ac:dyDescent="0.45">
      <c r="G39" s="59">
        <v>2014</v>
      </c>
      <c r="H39" s="46">
        <v>2</v>
      </c>
      <c r="I39" s="46">
        <f t="shared" si="7"/>
        <v>5</v>
      </c>
      <c r="J39" s="46">
        <f t="shared" si="7"/>
        <v>36</v>
      </c>
      <c r="K39" s="88">
        <v>6</v>
      </c>
      <c r="L39" s="88">
        <v>-3.2</v>
      </c>
      <c r="M39" s="54">
        <f t="shared" si="1"/>
        <v>1.4</v>
      </c>
      <c r="N39" s="36">
        <v>62</v>
      </c>
      <c r="O39" s="55">
        <f t="shared" si="2"/>
        <v>34.133300219976604</v>
      </c>
      <c r="P39" s="56">
        <f t="shared" si="3"/>
        <v>25.122108961902779</v>
      </c>
      <c r="Q39" s="129">
        <v>16.565028099999999</v>
      </c>
      <c r="R39" s="11">
        <f t="shared" si="4"/>
        <v>1.8653546842847994</v>
      </c>
      <c r="S39" s="35">
        <f t="shared" si="5"/>
        <v>0.72012532252840278</v>
      </c>
    </row>
    <row r="40" spans="7:19" ht="18.5" x14ac:dyDescent="0.45">
      <c r="G40" s="59">
        <v>2014</v>
      </c>
      <c r="H40" s="46">
        <v>2</v>
      </c>
      <c r="I40" s="46">
        <f t="shared" si="7"/>
        <v>6</v>
      </c>
      <c r="J40" s="46">
        <f t="shared" si="7"/>
        <v>37</v>
      </c>
      <c r="K40" s="88">
        <v>8</v>
      </c>
      <c r="L40" s="88">
        <v>0.6</v>
      </c>
      <c r="M40" s="54">
        <f t="shared" si="1"/>
        <v>4.3</v>
      </c>
      <c r="N40" s="36">
        <v>65.5</v>
      </c>
      <c r="O40" s="55">
        <f t="shared" si="2"/>
        <v>36.641908934031555</v>
      </c>
      <c r="P40" s="56">
        <f t="shared" si="3"/>
        <v>21.692010088946684</v>
      </c>
      <c r="Q40" s="129">
        <v>15.948282999999998</v>
      </c>
      <c r="R40" s="11">
        <f t="shared" si="4"/>
        <v>2.0671606234694999</v>
      </c>
      <c r="S40" s="35">
        <f t="shared" si="5"/>
        <v>1.6425605931899445</v>
      </c>
    </row>
    <row r="41" spans="7:19" ht="18.5" x14ac:dyDescent="0.45">
      <c r="G41" s="59">
        <v>2014</v>
      </c>
      <c r="H41" s="46">
        <v>2</v>
      </c>
      <c r="I41" s="46">
        <f t="shared" si="7"/>
        <v>7</v>
      </c>
      <c r="J41" s="46">
        <f t="shared" si="7"/>
        <v>38</v>
      </c>
      <c r="K41" s="88">
        <v>9.1</v>
      </c>
      <c r="L41" s="88">
        <v>2.5</v>
      </c>
      <c r="M41" s="54">
        <f t="shared" si="1"/>
        <v>5.8</v>
      </c>
      <c r="N41" s="36">
        <v>83</v>
      </c>
      <c r="O41" s="55">
        <f t="shared" si="2"/>
        <v>38.953959430915845</v>
      </c>
      <c r="P41" s="56">
        <f t="shared" si="3"/>
        <v>20.567690579523568</v>
      </c>
      <c r="Q41" s="129">
        <v>16.011925399999999</v>
      </c>
      <c r="R41" s="11">
        <f t="shared" si="4"/>
        <v>2.2162746423155997</v>
      </c>
      <c r="S41" s="35">
        <f t="shared" si="5"/>
        <v>1.9585830606722776</v>
      </c>
    </row>
    <row r="42" spans="7:19" ht="18.5" x14ac:dyDescent="0.45">
      <c r="G42" s="59">
        <v>2014</v>
      </c>
      <c r="H42" s="46">
        <v>2</v>
      </c>
      <c r="I42" s="46">
        <f t="shared" si="7"/>
        <v>8</v>
      </c>
      <c r="J42" s="46">
        <f t="shared" si="7"/>
        <v>39</v>
      </c>
      <c r="K42" s="88">
        <v>8.5</v>
      </c>
      <c r="L42" s="88">
        <v>2.5</v>
      </c>
      <c r="M42" s="54">
        <f t="shared" si="1"/>
        <v>5.5</v>
      </c>
      <c r="N42" s="36">
        <v>68.5</v>
      </c>
      <c r="O42" s="55">
        <f t="shared" si="2"/>
        <v>42.245160825790684</v>
      </c>
      <c r="P42" s="56">
        <f t="shared" si="3"/>
        <v>20.277677196379528</v>
      </c>
      <c r="Q42" s="129">
        <v>16.556654099999999</v>
      </c>
      <c r="R42" s="11">
        <f t="shared" si="4"/>
        <v>2.2625412877084501</v>
      </c>
      <c r="S42" s="35">
        <f t="shared" si="5"/>
        <v>1.860336079015956</v>
      </c>
    </row>
    <row r="43" spans="7:19" ht="18.5" x14ac:dyDescent="0.45">
      <c r="G43" s="59">
        <v>2014</v>
      </c>
      <c r="H43" s="46">
        <v>2</v>
      </c>
      <c r="I43" s="46">
        <f t="shared" si="7"/>
        <v>9</v>
      </c>
      <c r="J43" s="46">
        <f t="shared" si="7"/>
        <v>40</v>
      </c>
      <c r="K43" s="88">
        <v>11.3</v>
      </c>
      <c r="L43" s="88">
        <v>3.6</v>
      </c>
      <c r="M43" s="54">
        <f t="shared" si="1"/>
        <v>7.45</v>
      </c>
      <c r="N43" s="36">
        <v>58</v>
      </c>
      <c r="O43" s="55">
        <f t="shared" si="2"/>
        <v>37.02533296543546</v>
      </c>
      <c r="P43" s="56">
        <f t="shared" si="3"/>
        <v>22.807605106708248</v>
      </c>
      <c r="Q43" s="129">
        <v>16.438580699999999</v>
      </c>
      <c r="R43" s="11">
        <f t="shared" si="4"/>
        <v>2.4344099640888746</v>
      </c>
      <c r="S43" s="35">
        <f t="shared" si="5"/>
        <v>2.5612926055208329</v>
      </c>
    </row>
    <row r="44" spans="7:19" ht="18.5" x14ac:dyDescent="0.45">
      <c r="G44" s="59">
        <v>2014</v>
      </c>
      <c r="H44" s="46">
        <v>2</v>
      </c>
      <c r="I44" s="46">
        <f t="shared" si="7"/>
        <v>10</v>
      </c>
      <c r="J44" s="46">
        <f t="shared" si="7"/>
        <v>41</v>
      </c>
      <c r="K44" s="88">
        <v>10.5</v>
      </c>
      <c r="L44" s="88">
        <v>4.2</v>
      </c>
      <c r="M44" s="54">
        <f t="shared" si="1"/>
        <v>7.35</v>
      </c>
      <c r="N44" s="36">
        <v>58.5</v>
      </c>
      <c r="O44" s="55">
        <f t="shared" si="2"/>
        <v>35.957816003584796</v>
      </c>
      <c r="P44" s="56">
        <f t="shared" si="3"/>
        <v>18.122739265806736</v>
      </c>
      <c r="Q44" s="129">
        <v>14.440544299999999</v>
      </c>
      <c r="R44" s="11">
        <f t="shared" si="4"/>
        <v>2.1300488768354242</v>
      </c>
      <c r="S44" s="35">
        <f t="shared" si="5"/>
        <v>2.0606141573664716</v>
      </c>
    </row>
    <row r="45" spans="7:19" ht="18.5" x14ac:dyDescent="0.45">
      <c r="G45" s="59">
        <v>2014</v>
      </c>
      <c r="H45" s="46">
        <v>2</v>
      </c>
      <c r="I45" s="46">
        <f t="shared" si="7"/>
        <v>11</v>
      </c>
      <c r="J45" s="46">
        <f t="shared" si="7"/>
        <v>42</v>
      </c>
      <c r="K45" s="88">
        <v>10</v>
      </c>
      <c r="L45" s="88">
        <v>5</v>
      </c>
      <c r="M45" s="54">
        <f t="shared" si="1"/>
        <v>7.5</v>
      </c>
      <c r="N45" s="36">
        <v>69.5</v>
      </c>
      <c r="O45" s="55">
        <f t="shared" si="2"/>
        <v>45.161957179367313</v>
      </c>
      <c r="P45" s="56">
        <f t="shared" si="3"/>
        <v>18.064782871746925</v>
      </c>
      <c r="Q45" s="129">
        <v>16.157632999999997</v>
      </c>
      <c r="R45" s="11">
        <f t="shared" si="4"/>
        <v>2.3975422938884998</v>
      </c>
      <c r="S45" s="35">
        <f t="shared" si="5"/>
        <v>2.082660896747182</v>
      </c>
    </row>
    <row r="46" spans="7:19" ht="18.5" x14ac:dyDescent="0.45">
      <c r="G46" s="59">
        <v>2014</v>
      </c>
      <c r="H46" s="46">
        <v>2</v>
      </c>
      <c r="I46" s="46">
        <f t="shared" si="7"/>
        <v>12</v>
      </c>
      <c r="J46" s="46">
        <f t="shared" si="7"/>
        <v>43</v>
      </c>
      <c r="K46" s="88">
        <v>14.6</v>
      </c>
      <c r="L46" s="88">
        <v>4.9000000000000004</v>
      </c>
      <c r="M46" s="54">
        <f t="shared" si="1"/>
        <v>9.75</v>
      </c>
      <c r="N46" s="36">
        <v>82.5</v>
      </c>
      <c r="O46" s="55">
        <f t="shared" si="2"/>
        <v>0</v>
      </c>
      <c r="P46" s="56">
        <f t="shared" si="3"/>
        <v>0</v>
      </c>
      <c r="Q46" s="129">
        <v>0</v>
      </c>
      <c r="R46" s="11">
        <f t="shared" si="4"/>
        <v>0</v>
      </c>
      <c r="S46" s="35">
        <f t="shared" si="5"/>
        <v>0.25523333333333331</v>
      </c>
    </row>
    <row r="47" spans="7:19" ht="18.5" x14ac:dyDescent="0.45">
      <c r="G47" s="59">
        <v>2014</v>
      </c>
      <c r="H47" s="46">
        <v>2</v>
      </c>
      <c r="I47" s="46">
        <f t="shared" si="7"/>
        <v>13</v>
      </c>
      <c r="J47" s="46">
        <f t="shared" si="7"/>
        <v>44</v>
      </c>
      <c r="K47" s="88">
        <v>14.4</v>
      </c>
      <c r="L47" s="88">
        <v>8.5</v>
      </c>
      <c r="M47" s="54">
        <f t="shared" si="1"/>
        <v>11.45</v>
      </c>
      <c r="N47" s="36">
        <v>69</v>
      </c>
      <c r="O47" s="55">
        <f t="shared" si="2"/>
        <v>0</v>
      </c>
      <c r="P47" s="56">
        <f t="shared" si="3"/>
        <v>0</v>
      </c>
      <c r="Q47" s="129">
        <v>0</v>
      </c>
      <c r="R47" s="11">
        <f t="shared" si="4"/>
        <v>0</v>
      </c>
      <c r="S47" s="35">
        <f t="shared" si="5"/>
        <v>0.28047088846880902</v>
      </c>
    </row>
    <row r="48" spans="7:19" ht="18.5" x14ac:dyDescent="0.45">
      <c r="G48" s="59">
        <v>2014</v>
      </c>
      <c r="H48" s="46">
        <v>2</v>
      </c>
      <c r="I48" s="46">
        <f t="shared" si="7"/>
        <v>14</v>
      </c>
      <c r="J48" s="46">
        <f t="shared" si="7"/>
        <v>45</v>
      </c>
      <c r="K48" s="88">
        <v>14</v>
      </c>
      <c r="L48" s="88">
        <v>8.8000000000000007</v>
      </c>
      <c r="M48" s="54">
        <f t="shared" si="1"/>
        <v>11.4</v>
      </c>
      <c r="N48" s="36">
        <v>53.5</v>
      </c>
      <c r="O48" s="55">
        <f t="shared" si="2"/>
        <v>0</v>
      </c>
      <c r="P48" s="56">
        <f t="shared" si="3"/>
        <v>0</v>
      </c>
      <c r="Q48" s="129">
        <v>0</v>
      </c>
      <c r="R48" s="11">
        <f t="shared" si="4"/>
        <v>0</v>
      </c>
      <c r="S48" s="35">
        <f t="shared" si="5"/>
        <v>0.279775</v>
      </c>
    </row>
    <row r="49" spans="7:19" ht="18.5" x14ac:dyDescent="0.45">
      <c r="G49" s="59">
        <v>2014</v>
      </c>
      <c r="H49" s="46">
        <v>2</v>
      </c>
      <c r="I49" s="46">
        <f t="shared" si="7"/>
        <v>15</v>
      </c>
      <c r="J49" s="46">
        <f t="shared" si="7"/>
        <v>46</v>
      </c>
      <c r="K49" s="88">
        <v>9.1</v>
      </c>
      <c r="L49" s="88">
        <v>2.7</v>
      </c>
      <c r="M49" s="54">
        <f t="shared" si="1"/>
        <v>5.9</v>
      </c>
      <c r="N49" s="36">
        <v>45.5</v>
      </c>
      <c r="O49" s="55">
        <f t="shared" si="2"/>
        <v>5.0955069554651375</v>
      </c>
      <c r="P49" s="56">
        <f t="shared" si="3"/>
        <v>2.6088995611981507</v>
      </c>
      <c r="Q49" s="129">
        <v>2.0625161999999997</v>
      </c>
      <c r="R49" s="11">
        <f t="shared" si="4"/>
        <v>0.28669078305810003</v>
      </c>
      <c r="S49" s="35">
        <f t="shared" si="5"/>
        <v>0.43764484187193475</v>
      </c>
    </row>
    <row r="50" spans="7:19" ht="18.5" x14ac:dyDescent="0.45">
      <c r="G50" s="59">
        <v>2014</v>
      </c>
      <c r="H50" s="46">
        <v>2</v>
      </c>
      <c r="I50" s="46">
        <f t="shared" si="7"/>
        <v>16</v>
      </c>
      <c r="J50" s="46">
        <f t="shared" si="7"/>
        <v>47</v>
      </c>
      <c r="K50" s="88">
        <v>7</v>
      </c>
      <c r="L50" s="88">
        <v>1.2</v>
      </c>
      <c r="M50" s="54">
        <f t="shared" si="1"/>
        <v>4.0999999999999996</v>
      </c>
      <c r="N50" s="36">
        <v>65</v>
      </c>
      <c r="O50" s="55">
        <f t="shared" si="2"/>
        <v>15.921923431359117</v>
      </c>
      <c r="P50" s="56">
        <f t="shared" si="3"/>
        <v>7.3877724721506297</v>
      </c>
      <c r="Q50" s="129">
        <v>6.1352110999999994</v>
      </c>
      <c r="R50" s="11">
        <f t="shared" si="4"/>
        <v>0.78802798692284992</v>
      </c>
      <c r="S50" s="35">
        <f t="shared" si="5"/>
        <v>0.63069365508395026</v>
      </c>
    </row>
    <row r="51" spans="7:19" ht="18.5" x14ac:dyDescent="0.45">
      <c r="G51" s="59">
        <v>2014</v>
      </c>
      <c r="H51" s="46">
        <v>2</v>
      </c>
      <c r="I51" s="46">
        <f t="shared" si="7"/>
        <v>17</v>
      </c>
      <c r="J51" s="46">
        <f t="shared" si="7"/>
        <v>48</v>
      </c>
      <c r="K51" s="88">
        <v>11.1</v>
      </c>
      <c r="L51" s="88">
        <v>4.5</v>
      </c>
      <c r="M51" s="54">
        <f t="shared" si="1"/>
        <v>7.8</v>
      </c>
      <c r="N51" s="36">
        <v>86.5</v>
      </c>
      <c r="O51" s="55">
        <f t="shared" si="2"/>
        <v>41.535135446760748</v>
      </c>
      <c r="P51" s="56">
        <f t="shared" si="3"/>
        <v>21.930551515889675</v>
      </c>
      <c r="Q51" s="129">
        <v>17.0729112</v>
      </c>
      <c r="R51" s="11">
        <f t="shared" si="4"/>
        <v>2.5633951792128</v>
      </c>
      <c r="S51" s="35">
        <f t="shared" si="5"/>
        <v>2.5474427002377733</v>
      </c>
    </row>
    <row r="52" spans="7:19" ht="18.5" x14ac:dyDescent="0.45">
      <c r="G52" s="59">
        <v>2014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88">
        <v>14.4</v>
      </c>
      <c r="L52" s="88">
        <v>5.4</v>
      </c>
      <c r="M52" s="54">
        <f t="shared" si="1"/>
        <v>9.9</v>
      </c>
      <c r="N52" s="36">
        <v>75</v>
      </c>
      <c r="O52" s="55">
        <f t="shared" si="2"/>
        <v>35.264135208333329</v>
      </c>
      <c r="P52" s="56">
        <f t="shared" si="3"/>
        <v>25.390177349999995</v>
      </c>
      <c r="Q52" s="129">
        <v>16.926784899999998</v>
      </c>
      <c r="R52" s="11">
        <f t="shared" si="4"/>
        <v>2.7499339382464498</v>
      </c>
      <c r="S52" s="35">
        <f t="shared" si="5"/>
        <v>3.387014630006024</v>
      </c>
    </row>
    <row r="53" spans="7:19" ht="18.5" x14ac:dyDescent="0.45">
      <c r="G53" s="59">
        <v>2014</v>
      </c>
      <c r="H53" s="46">
        <v>2</v>
      </c>
      <c r="I53" s="46">
        <f t="shared" si="8"/>
        <v>19</v>
      </c>
      <c r="J53" s="46">
        <f t="shared" si="8"/>
        <v>50</v>
      </c>
      <c r="K53" s="88">
        <v>14.1</v>
      </c>
      <c r="L53" s="88">
        <v>8.1</v>
      </c>
      <c r="M53" s="54">
        <f t="shared" si="1"/>
        <v>11.1</v>
      </c>
      <c r="N53" s="36">
        <v>76</v>
      </c>
      <c r="O53" s="55">
        <f t="shared" si="2"/>
        <v>41.407586385626303</v>
      </c>
      <c r="P53" s="56">
        <f t="shared" si="3"/>
        <v>19.875641465100625</v>
      </c>
      <c r="Q53" s="129">
        <v>16.228393299999997</v>
      </c>
      <c r="R53" s="11">
        <f t="shared" si="4"/>
        <v>2.7506883217600491</v>
      </c>
      <c r="S53" s="35">
        <f t="shared" si="5"/>
        <v>2.8959299724678638</v>
      </c>
    </row>
    <row r="54" spans="7:19" ht="18.5" x14ac:dyDescent="0.45">
      <c r="G54" s="59">
        <v>2014</v>
      </c>
      <c r="H54" s="46">
        <v>2</v>
      </c>
      <c r="I54" s="46">
        <f t="shared" si="8"/>
        <v>20</v>
      </c>
      <c r="J54" s="46">
        <f t="shared" si="8"/>
        <v>51</v>
      </c>
      <c r="K54" s="88">
        <v>16.3</v>
      </c>
      <c r="L54" s="88">
        <v>10.4</v>
      </c>
      <c r="M54" s="54">
        <f t="shared" si="1"/>
        <v>13.350000000000001</v>
      </c>
      <c r="N54" s="36">
        <v>68</v>
      </c>
      <c r="O54" s="55">
        <f t="shared" si="2"/>
        <v>43.234071071497077</v>
      </c>
      <c r="P54" s="56">
        <f t="shared" si="3"/>
        <v>20.406481545746622</v>
      </c>
      <c r="Q54" s="129">
        <v>16.802430999999999</v>
      </c>
      <c r="R54" s="11">
        <f t="shared" si="4"/>
        <v>3.069715930937249</v>
      </c>
      <c r="S54" s="35">
        <f t="shared" si="5"/>
        <v>3.2840101896674567</v>
      </c>
    </row>
    <row r="55" spans="7:19" ht="18.5" x14ac:dyDescent="0.45">
      <c r="G55" s="59">
        <v>2014</v>
      </c>
      <c r="H55" s="46">
        <v>2</v>
      </c>
      <c r="I55" s="46">
        <f t="shared" si="8"/>
        <v>21</v>
      </c>
      <c r="J55" s="46">
        <f t="shared" si="8"/>
        <v>52</v>
      </c>
      <c r="K55" s="88">
        <v>16.100000000000001</v>
      </c>
      <c r="L55" s="88">
        <v>8.9</v>
      </c>
      <c r="M55" s="54">
        <f t="shared" si="1"/>
        <v>12.5</v>
      </c>
      <c r="N55" s="36">
        <v>79</v>
      </c>
      <c r="O55" s="55">
        <f t="shared" si="2"/>
        <v>39.353357866930772</v>
      </c>
      <c r="P55" s="56">
        <f t="shared" si="3"/>
        <v>22.667534131352127</v>
      </c>
      <c r="Q55" s="129">
        <v>16.895382399999999</v>
      </c>
      <c r="R55" s="11">
        <f t="shared" si="4"/>
        <v>3.0024699586127999</v>
      </c>
      <c r="S55" s="35">
        <f t="shared" si="5"/>
        <v>3.4885616275996179</v>
      </c>
    </row>
    <row r="56" spans="7:19" ht="18.5" x14ac:dyDescent="0.45">
      <c r="G56" s="59">
        <v>2014</v>
      </c>
      <c r="H56" s="46">
        <v>2</v>
      </c>
      <c r="I56" s="46">
        <f t="shared" si="8"/>
        <v>22</v>
      </c>
      <c r="J56" s="46">
        <f t="shared" si="8"/>
        <v>53</v>
      </c>
      <c r="K56" s="88">
        <v>15.8</v>
      </c>
      <c r="L56" s="88">
        <v>10.3</v>
      </c>
      <c r="M56" s="54">
        <f t="shared" si="1"/>
        <v>13.05</v>
      </c>
      <c r="N56" s="36">
        <v>65.5</v>
      </c>
      <c r="O56" s="55">
        <f t="shared" si="2"/>
        <v>39.424832353659248</v>
      </c>
      <c r="P56" s="56">
        <f t="shared" si="3"/>
        <v>17.34692623561007</v>
      </c>
      <c r="Q56" s="129">
        <v>14.793508399999999</v>
      </c>
      <c r="R56" s="11">
        <f t="shared" si="4"/>
        <v>2.6766671407310998</v>
      </c>
      <c r="S56" s="35">
        <f t="shared" si="5"/>
        <v>2.8032828907722118</v>
      </c>
    </row>
    <row r="57" spans="7:19" ht="18.5" x14ac:dyDescent="0.45">
      <c r="G57" s="59">
        <v>2014</v>
      </c>
      <c r="H57" s="46">
        <v>2</v>
      </c>
      <c r="I57" s="46">
        <f t="shared" si="8"/>
        <v>23</v>
      </c>
      <c r="J57" s="46">
        <f t="shared" si="8"/>
        <v>54</v>
      </c>
      <c r="K57" s="88">
        <v>16.7</v>
      </c>
      <c r="L57" s="88">
        <v>10.5</v>
      </c>
      <c r="M57" s="54">
        <f t="shared" si="1"/>
        <v>13.6</v>
      </c>
      <c r="N57" s="36">
        <v>66.5</v>
      </c>
      <c r="O57" s="55">
        <f t="shared" si="2"/>
        <v>40.276027864996266</v>
      </c>
      <c r="P57" s="56">
        <f t="shared" si="3"/>
        <v>19.976909821038145</v>
      </c>
      <c r="Q57" s="129">
        <v>16.045840099999999</v>
      </c>
      <c r="R57" s="11">
        <f t="shared" si="4"/>
        <v>2.9550179586560996</v>
      </c>
      <c r="S57" s="35">
        <f t="shared" si="5"/>
        <v>3.252940272919469</v>
      </c>
    </row>
    <row r="58" spans="7:19" ht="18.5" x14ac:dyDescent="0.45">
      <c r="G58" s="59">
        <v>2014</v>
      </c>
      <c r="H58" s="46">
        <v>2</v>
      </c>
      <c r="I58" s="46">
        <f t="shared" si="8"/>
        <v>24</v>
      </c>
      <c r="J58" s="46">
        <f t="shared" si="8"/>
        <v>55</v>
      </c>
      <c r="K58" s="88">
        <v>17.100000000000001</v>
      </c>
      <c r="L58" s="88">
        <v>11.4</v>
      </c>
      <c r="M58" s="54">
        <f t="shared" si="1"/>
        <v>14.25</v>
      </c>
      <c r="N58" s="36">
        <v>69</v>
      </c>
      <c r="O58" s="55">
        <f t="shared" si="2"/>
        <v>45.138013157842252</v>
      </c>
      <c r="P58" s="56">
        <f t="shared" si="3"/>
        <v>20.582933999976071</v>
      </c>
      <c r="Q58" s="129">
        <v>17.242484699999999</v>
      </c>
      <c r="R58" s="11">
        <f t="shared" si="4"/>
        <v>3.2411258871342743</v>
      </c>
      <c r="S58" s="35">
        <f t="shared" si="5"/>
        <v>3.4241943912784372</v>
      </c>
    </row>
    <row r="59" spans="7:19" ht="18.5" x14ac:dyDescent="0.45">
      <c r="G59" s="59">
        <v>2014</v>
      </c>
      <c r="H59" s="46">
        <v>2</v>
      </c>
      <c r="I59" s="46">
        <f t="shared" si="8"/>
        <v>25</v>
      </c>
      <c r="J59" s="46">
        <f t="shared" si="8"/>
        <v>56</v>
      </c>
      <c r="K59" s="88">
        <v>15</v>
      </c>
      <c r="L59" s="88">
        <v>10.6</v>
      </c>
      <c r="M59" s="54">
        <f t="shared" si="1"/>
        <v>12.8</v>
      </c>
      <c r="N59" s="36">
        <v>53</v>
      </c>
      <c r="O59" s="55">
        <f t="shared" si="2"/>
        <v>26.393087547168719</v>
      </c>
      <c r="P59" s="56">
        <f t="shared" si="3"/>
        <v>9.2903668166033899</v>
      </c>
      <c r="Q59" s="129">
        <v>8.858017199999999</v>
      </c>
      <c r="R59" s="11">
        <f t="shared" si="4"/>
        <v>1.5897394888667999</v>
      </c>
      <c r="S59" s="35">
        <f t="shared" si="5"/>
        <v>1.6243631484993615</v>
      </c>
    </row>
    <row r="60" spans="7:19" ht="18.5" x14ac:dyDescent="0.45">
      <c r="G60" s="59">
        <v>2014</v>
      </c>
      <c r="H60" s="46">
        <v>2</v>
      </c>
      <c r="I60" s="46">
        <f t="shared" si="8"/>
        <v>26</v>
      </c>
      <c r="J60" s="46">
        <f t="shared" si="8"/>
        <v>57</v>
      </c>
      <c r="K60" s="88">
        <v>10.9</v>
      </c>
      <c r="L60" s="88">
        <v>5.7</v>
      </c>
      <c r="M60" s="54">
        <f t="shared" si="1"/>
        <v>8.3000000000000007</v>
      </c>
      <c r="N60" s="36">
        <v>53.5</v>
      </c>
      <c r="O60" s="55">
        <f t="shared" si="2"/>
        <v>37.322601308302986</v>
      </c>
      <c r="P60" s="56">
        <f t="shared" si="3"/>
        <v>15.526202144254043</v>
      </c>
      <c r="Q60" s="129">
        <v>13.6173801</v>
      </c>
      <c r="R60" s="11">
        <f t="shared" si="4"/>
        <v>2.0845008848776501</v>
      </c>
      <c r="S60" s="35">
        <f t="shared" si="5"/>
        <v>1.9453428376465949</v>
      </c>
    </row>
    <row r="61" spans="7:19" ht="18.5" x14ac:dyDescent="0.45">
      <c r="G61" s="59">
        <v>2014</v>
      </c>
      <c r="H61" s="46">
        <v>2</v>
      </c>
      <c r="I61" s="46">
        <f t="shared" si="8"/>
        <v>27</v>
      </c>
      <c r="J61" s="46">
        <f t="shared" si="8"/>
        <v>58</v>
      </c>
      <c r="K61" s="88">
        <v>11.7</v>
      </c>
      <c r="L61" s="88">
        <v>4.4000000000000004</v>
      </c>
      <c r="M61" s="54">
        <f t="shared" si="1"/>
        <v>8.0500000000000007</v>
      </c>
      <c r="N61" s="36">
        <v>54</v>
      </c>
      <c r="O61" s="55">
        <f t="shared" si="2"/>
        <v>32.120955420060398</v>
      </c>
      <c r="P61" s="56">
        <f t="shared" si="3"/>
        <v>18.75863796531527</v>
      </c>
      <c r="Q61" s="129">
        <v>13.885766799999999</v>
      </c>
      <c r="R61" s="11">
        <f t="shared" si="4"/>
        <v>2.1052245759896997</v>
      </c>
      <c r="S61" s="35">
        <f t="shared" si="5"/>
        <v>2.2571703272210089</v>
      </c>
    </row>
    <row r="62" spans="7:19" ht="18.5" x14ac:dyDescent="0.45">
      <c r="G62" s="59">
        <v>2014</v>
      </c>
      <c r="H62" s="60">
        <v>2</v>
      </c>
      <c r="I62" s="60">
        <f t="shared" si="8"/>
        <v>28</v>
      </c>
      <c r="J62" s="60">
        <f t="shared" si="8"/>
        <v>59</v>
      </c>
      <c r="K62" s="88">
        <v>10.4</v>
      </c>
      <c r="L62" s="88">
        <v>3.9</v>
      </c>
      <c r="M62" s="54">
        <f t="shared" si="1"/>
        <v>7.15</v>
      </c>
      <c r="N62" s="36">
        <v>55.5</v>
      </c>
      <c r="O62" s="55">
        <f t="shared" si="2"/>
        <v>33.455225469377062</v>
      </c>
      <c r="P62" s="56">
        <f t="shared" si="3"/>
        <v>17.396717244076072</v>
      </c>
      <c r="Q62" s="129">
        <v>13.647107799999999</v>
      </c>
      <c r="R62" s="49">
        <f t="shared" si="4"/>
        <v>1.9970051668126496</v>
      </c>
      <c r="S62" s="48">
        <f t="shared" si="5"/>
        <v>1.9499913666588991</v>
      </c>
    </row>
    <row r="63" spans="7:19" ht="18.5" x14ac:dyDescent="0.45">
      <c r="G63" s="59">
        <v>2014</v>
      </c>
      <c r="H63" s="46">
        <v>3</v>
      </c>
      <c r="I63" s="46">
        <v>1</v>
      </c>
      <c r="J63" s="46">
        <f t="shared" si="8"/>
        <v>60</v>
      </c>
      <c r="K63" s="88">
        <v>10.9</v>
      </c>
      <c r="L63" s="88">
        <v>6.5</v>
      </c>
      <c r="M63" s="54">
        <f t="shared" si="1"/>
        <v>8.6999999999999993</v>
      </c>
      <c r="N63" s="36">
        <v>81</v>
      </c>
      <c r="O63" s="55">
        <f t="shared" si="2"/>
        <v>0</v>
      </c>
      <c r="P63" s="56">
        <f t="shared" si="3"/>
        <v>0</v>
      </c>
      <c r="Q63" s="129">
        <v>0</v>
      </c>
      <c r="R63" s="11">
        <f t="shared" si="4"/>
        <v>0</v>
      </c>
      <c r="S63" s="35">
        <f t="shared" si="5"/>
        <v>0.23783670886075944</v>
      </c>
    </row>
    <row r="64" spans="7:19" ht="18.5" x14ac:dyDescent="0.45">
      <c r="G64" s="59">
        <v>2014</v>
      </c>
      <c r="H64" s="46">
        <v>3</v>
      </c>
      <c r="I64" s="46">
        <f t="shared" ref="I64:J79" si="9">I63+1</f>
        <v>2</v>
      </c>
      <c r="J64" s="46">
        <f>J63+1</f>
        <v>61</v>
      </c>
      <c r="K64" s="88">
        <v>13</v>
      </c>
      <c r="L64" s="88">
        <v>8.1</v>
      </c>
      <c r="M64" s="54">
        <f t="shared" si="1"/>
        <v>10.55</v>
      </c>
      <c r="N64" s="36">
        <v>79</v>
      </c>
      <c r="O64" s="55">
        <f t="shared" si="2"/>
        <v>0</v>
      </c>
      <c r="P64" s="56">
        <f t="shared" si="3"/>
        <v>0</v>
      </c>
      <c r="Q64" s="129">
        <v>0</v>
      </c>
      <c r="R64" s="11">
        <f t="shared" si="4"/>
        <v>0</v>
      </c>
      <c r="S64" s="35">
        <f t="shared" si="5"/>
        <v>0.26752818003913892</v>
      </c>
    </row>
    <row r="65" spans="7:19" ht="18.5" x14ac:dyDescent="0.45">
      <c r="G65" s="59">
        <v>2014</v>
      </c>
      <c r="H65" s="46">
        <v>3</v>
      </c>
      <c r="I65" s="46">
        <f t="shared" si="9"/>
        <v>3</v>
      </c>
      <c r="J65" s="46">
        <f>J64+1</f>
        <v>62</v>
      </c>
      <c r="K65" s="88">
        <v>15</v>
      </c>
      <c r="L65" s="88">
        <v>12.5</v>
      </c>
      <c r="M65" s="54">
        <f t="shared" si="1"/>
        <v>13.75</v>
      </c>
      <c r="N65" s="36">
        <v>63.5</v>
      </c>
      <c r="O65" s="55">
        <f t="shared" si="2"/>
        <v>0</v>
      </c>
      <c r="P65" s="56">
        <f t="shared" si="3"/>
        <v>0</v>
      </c>
      <c r="Q65" s="129">
        <v>0</v>
      </c>
      <c r="R65" s="11">
        <f t="shared" si="4"/>
        <v>0</v>
      </c>
      <c r="S65" s="35">
        <f t="shared" si="5"/>
        <v>0.30986521739130429</v>
      </c>
    </row>
    <row r="66" spans="7:19" ht="18.5" x14ac:dyDescent="0.45">
      <c r="G66" s="59">
        <v>2014</v>
      </c>
      <c r="H66" s="46">
        <v>3</v>
      </c>
      <c r="I66" s="46">
        <f t="shared" si="9"/>
        <v>4</v>
      </c>
      <c r="J66" s="46">
        <f>J65+1</f>
        <v>63</v>
      </c>
      <c r="K66" s="88">
        <v>13.5</v>
      </c>
      <c r="L66" s="88">
        <v>8.5</v>
      </c>
      <c r="M66" s="54">
        <f t="shared" si="1"/>
        <v>11</v>
      </c>
      <c r="N66" s="36">
        <v>49.5</v>
      </c>
      <c r="O66" s="55">
        <f t="shared" si="2"/>
        <v>9.8270265466480264</v>
      </c>
      <c r="P66" s="56">
        <f t="shared" si="3"/>
        <v>3.9308106186592107</v>
      </c>
      <c r="Q66" s="129">
        <v>3.5158238999999996</v>
      </c>
      <c r="R66" s="11">
        <f t="shared" si="4"/>
        <v>0.59386484659679983</v>
      </c>
      <c r="S66" s="35">
        <f t="shared" si="5"/>
        <v>0.7952928443839381</v>
      </c>
    </row>
    <row r="67" spans="7:19" ht="18.5" x14ac:dyDescent="0.45">
      <c r="G67" s="59">
        <v>2014</v>
      </c>
      <c r="H67" s="46">
        <v>3</v>
      </c>
      <c r="I67" s="46">
        <f t="shared" si="9"/>
        <v>5</v>
      </c>
      <c r="J67" s="46">
        <f t="shared" si="9"/>
        <v>64</v>
      </c>
      <c r="K67" s="88">
        <v>14.6</v>
      </c>
      <c r="L67" s="88">
        <v>7.1</v>
      </c>
      <c r="M67" s="54">
        <f t="shared" si="1"/>
        <v>10.85</v>
      </c>
      <c r="N67" s="36">
        <v>77</v>
      </c>
      <c r="O67" s="55">
        <f t="shared" si="2"/>
        <v>32.291777118989984</v>
      </c>
      <c r="P67" s="56">
        <f t="shared" si="3"/>
        <v>19.37506627139399</v>
      </c>
      <c r="Q67" s="129">
        <v>14.149547799999999</v>
      </c>
      <c r="R67" s="11">
        <f t="shared" si="4"/>
        <v>2.3775803533165498</v>
      </c>
      <c r="S67" s="35">
        <f t="shared" si="5"/>
        <v>2.7929497254867965</v>
      </c>
    </row>
    <row r="68" spans="7:19" ht="18.5" x14ac:dyDescent="0.45">
      <c r="G68" s="59">
        <v>2014</v>
      </c>
      <c r="H68" s="46">
        <v>3</v>
      </c>
      <c r="I68" s="46">
        <f t="shared" si="9"/>
        <v>6</v>
      </c>
      <c r="J68" s="46">
        <f t="shared" si="9"/>
        <v>65</v>
      </c>
      <c r="K68" s="88">
        <v>16.3</v>
      </c>
      <c r="L68" s="88">
        <v>9.6</v>
      </c>
      <c r="M68" s="54">
        <f t="shared" si="1"/>
        <v>12.95</v>
      </c>
      <c r="N68" s="36">
        <v>45</v>
      </c>
      <c r="O68" s="55">
        <f t="shared" si="2"/>
        <v>38.014122688521574</v>
      </c>
      <c r="P68" s="56">
        <f t="shared" si="3"/>
        <v>20.375569761047569</v>
      </c>
      <c r="Q68" s="129">
        <v>15.743538699999998</v>
      </c>
      <c r="R68" s="11">
        <f t="shared" si="4"/>
        <v>2.8393275251216239</v>
      </c>
      <c r="S68" s="35">
        <f t="shared" si="5"/>
        <v>3.4572462230663987</v>
      </c>
    </row>
    <row r="69" spans="7:19" ht="18.5" x14ac:dyDescent="0.45">
      <c r="G69" s="59">
        <v>2014</v>
      </c>
      <c r="H69" s="46">
        <v>3</v>
      </c>
      <c r="I69" s="46">
        <f t="shared" si="9"/>
        <v>7</v>
      </c>
      <c r="J69" s="46">
        <f t="shared" si="9"/>
        <v>66</v>
      </c>
      <c r="K69" s="88">
        <v>16.5</v>
      </c>
      <c r="L69" s="88">
        <v>11.2</v>
      </c>
      <c r="M69" s="54">
        <f t="shared" ref="M69:M132" si="10">(K69+L69)/2</f>
        <v>13.85</v>
      </c>
      <c r="N69" s="36">
        <v>32.5</v>
      </c>
      <c r="O69" s="55">
        <f t="shared" ref="O69:O132" si="11">((Q69)/(0.16*(K69-(L69))^0.5))</f>
        <v>53.424799550688526</v>
      </c>
      <c r="P69" s="56">
        <f t="shared" ref="P69:P132" si="12">0.16*((K69-L69)^1/2)*O69</f>
        <v>22.652115009491936</v>
      </c>
      <c r="Q69" s="129">
        <v>19.678899999999999</v>
      </c>
      <c r="R69" s="11">
        <f t="shared" ref="R69:R132" si="13">0.0023*0.408*O69*(K69-L69)^0.5*(M69+17.8)</f>
        <v>3.6529400900249991</v>
      </c>
      <c r="S69" s="35">
        <f t="shared" ref="S69:S132" si="14">0.31*(IF(N69&gt;50,1,(1+(50-N69)/70)))*(P69+2.09)*((M69/(M69+15)))</f>
        <v>4.6026980413021494</v>
      </c>
    </row>
    <row r="70" spans="7:19" ht="18.5" x14ac:dyDescent="0.45">
      <c r="G70" s="59">
        <v>2014</v>
      </c>
      <c r="H70" s="46">
        <v>3</v>
      </c>
      <c r="I70" s="46">
        <f t="shared" si="9"/>
        <v>8</v>
      </c>
      <c r="J70" s="46">
        <f t="shared" si="9"/>
        <v>67</v>
      </c>
      <c r="K70" s="88">
        <v>18.899999999999999</v>
      </c>
      <c r="L70" s="88">
        <v>11.9</v>
      </c>
      <c r="M70" s="54">
        <f t="shared" si="10"/>
        <v>15.399999999999999</v>
      </c>
      <c r="N70" s="36">
        <v>43.5</v>
      </c>
      <c r="O70" s="55">
        <f t="shared" si="11"/>
        <v>43.690886173457891</v>
      </c>
      <c r="P70" s="56">
        <f t="shared" si="12"/>
        <v>24.466896257136412</v>
      </c>
      <c r="Q70" s="129">
        <v>18.495235099999999</v>
      </c>
      <c r="R70" s="11">
        <f t="shared" si="13"/>
        <v>3.6013551882017998</v>
      </c>
      <c r="S70" s="35">
        <f t="shared" si="14"/>
        <v>4.5577399619196637</v>
      </c>
    </row>
    <row r="71" spans="7:19" ht="18.5" x14ac:dyDescent="0.45">
      <c r="G71" s="59">
        <v>2014</v>
      </c>
      <c r="H71" s="46">
        <v>3</v>
      </c>
      <c r="I71" s="46">
        <f t="shared" si="9"/>
        <v>9</v>
      </c>
      <c r="J71" s="46">
        <f t="shared" si="9"/>
        <v>68</v>
      </c>
      <c r="K71" s="88">
        <v>20.8</v>
      </c>
      <c r="L71" s="88">
        <v>13.4</v>
      </c>
      <c r="M71" s="54">
        <f t="shared" si="10"/>
        <v>17.100000000000001</v>
      </c>
      <c r="N71" s="36">
        <v>45</v>
      </c>
      <c r="O71" s="55">
        <f t="shared" si="11"/>
        <v>40.088691809081048</v>
      </c>
      <c r="P71" s="56">
        <f t="shared" si="12"/>
        <v>23.732505550975983</v>
      </c>
      <c r="Q71" s="129">
        <v>17.448485099999999</v>
      </c>
      <c r="R71" s="11">
        <f t="shared" si="13"/>
        <v>3.5715042423913501</v>
      </c>
      <c r="S71" s="35">
        <f t="shared" si="14"/>
        <v>4.5689286357050625</v>
      </c>
    </row>
    <row r="72" spans="7:19" ht="18.5" x14ac:dyDescent="0.45">
      <c r="G72" s="59">
        <v>2014</v>
      </c>
      <c r="H72" s="46">
        <v>3</v>
      </c>
      <c r="I72" s="46">
        <f t="shared" si="9"/>
        <v>10</v>
      </c>
      <c r="J72" s="46">
        <f t="shared" si="9"/>
        <v>69</v>
      </c>
      <c r="K72" s="88">
        <v>15.3</v>
      </c>
      <c r="L72" s="88">
        <v>7.9</v>
      </c>
      <c r="M72" s="54">
        <f t="shared" si="10"/>
        <v>11.600000000000001</v>
      </c>
      <c r="N72" s="36">
        <v>44.5</v>
      </c>
      <c r="O72" s="55">
        <f t="shared" si="11"/>
        <v>2.9282743710998176</v>
      </c>
      <c r="P72" s="56">
        <f t="shared" si="12"/>
        <v>1.7335384276910923</v>
      </c>
      <c r="Q72" s="129">
        <v>1.2745228</v>
      </c>
      <c r="R72" s="11">
        <f t="shared" si="13"/>
        <v>0.21976724092679994</v>
      </c>
      <c r="S72" s="35">
        <f t="shared" si="14"/>
        <v>0.55750968638092169</v>
      </c>
    </row>
    <row r="73" spans="7:19" ht="18.5" x14ac:dyDescent="0.45">
      <c r="G73" s="59">
        <v>2014</v>
      </c>
      <c r="H73" s="46">
        <v>3</v>
      </c>
      <c r="I73" s="46">
        <f t="shared" si="9"/>
        <v>11</v>
      </c>
      <c r="J73" s="46">
        <f t="shared" si="9"/>
        <v>70</v>
      </c>
      <c r="K73" s="88">
        <v>10.9</v>
      </c>
      <c r="L73" s="88">
        <v>5.4</v>
      </c>
      <c r="M73" s="54">
        <f t="shared" si="10"/>
        <v>8.15</v>
      </c>
      <c r="N73" s="36">
        <v>44</v>
      </c>
      <c r="O73" s="55">
        <f t="shared" si="11"/>
        <v>41.003744891314291</v>
      </c>
      <c r="P73" s="56">
        <f t="shared" si="12"/>
        <v>18.041647752178289</v>
      </c>
      <c r="Q73" s="129">
        <v>15.3859689</v>
      </c>
      <c r="R73" s="11">
        <f t="shared" si="13"/>
        <v>2.3416944621810751</v>
      </c>
      <c r="S73" s="35">
        <f t="shared" si="14"/>
        <v>2.385410806224475</v>
      </c>
    </row>
    <row r="74" spans="7:19" ht="18.5" x14ac:dyDescent="0.45">
      <c r="G74" s="59">
        <v>2014</v>
      </c>
      <c r="H74" s="46">
        <v>3</v>
      </c>
      <c r="I74" s="46">
        <f t="shared" si="9"/>
        <v>12</v>
      </c>
      <c r="J74" s="46">
        <f t="shared" si="9"/>
        <v>71</v>
      </c>
      <c r="K74" s="88">
        <v>8.6</v>
      </c>
      <c r="L74" s="88">
        <v>4.7</v>
      </c>
      <c r="M74" s="54">
        <f t="shared" si="10"/>
        <v>6.65</v>
      </c>
      <c r="N74" s="36">
        <v>62</v>
      </c>
      <c r="O74" s="55">
        <f t="shared" si="11"/>
        <v>20.524569399265488</v>
      </c>
      <c r="P74" s="56">
        <f t="shared" si="12"/>
        <v>6.4036656525708313</v>
      </c>
      <c r="Q74" s="129">
        <v>6.4852442999999989</v>
      </c>
      <c r="R74" s="11">
        <f t="shared" si="13"/>
        <v>0.9299791686867751</v>
      </c>
      <c r="S74" s="35">
        <f t="shared" si="14"/>
        <v>0.80876174331523187</v>
      </c>
    </row>
    <row r="75" spans="7:19" ht="18.5" x14ac:dyDescent="0.45">
      <c r="G75" s="59">
        <v>2014</v>
      </c>
      <c r="H75" s="46">
        <v>3</v>
      </c>
      <c r="I75" s="46">
        <f t="shared" si="9"/>
        <v>13</v>
      </c>
      <c r="J75" s="46">
        <f t="shared" si="9"/>
        <v>72</v>
      </c>
      <c r="K75" s="88">
        <v>7.3</v>
      </c>
      <c r="L75" s="88">
        <v>3.2</v>
      </c>
      <c r="M75" s="54">
        <f t="shared" si="10"/>
        <v>5.25</v>
      </c>
      <c r="N75" s="36">
        <v>63.5</v>
      </c>
      <c r="O75" s="55">
        <f t="shared" si="11"/>
        <v>23.145277191676978</v>
      </c>
      <c r="P75" s="56">
        <f t="shared" si="12"/>
        <v>7.5916509188700481</v>
      </c>
      <c r="Q75" s="129">
        <v>7.4984982999999996</v>
      </c>
      <c r="R75" s="11">
        <f t="shared" si="13"/>
        <v>1.0137088628049749</v>
      </c>
      <c r="S75" s="35">
        <f t="shared" si="14"/>
        <v>0.77811787014622236</v>
      </c>
    </row>
    <row r="76" spans="7:19" ht="18.5" x14ac:dyDescent="0.45">
      <c r="G76" s="59">
        <v>2014</v>
      </c>
      <c r="H76" s="46">
        <v>3</v>
      </c>
      <c r="I76" s="46">
        <f t="shared" si="9"/>
        <v>14</v>
      </c>
      <c r="J76" s="46">
        <f t="shared" si="9"/>
        <v>73</v>
      </c>
      <c r="K76" s="88">
        <v>7.6</v>
      </c>
      <c r="L76" s="88">
        <v>4.2</v>
      </c>
      <c r="M76" s="54">
        <f t="shared" si="10"/>
        <v>5.9</v>
      </c>
      <c r="N76" s="36">
        <v>50</v>
      </c>
      <c r="O76" s="55">
        <f t="shared" si="11"/>
        <v>25.889041465730351</v>
      </c>
      <c r="P76" s="56">
        <f t="shared" si="12"/>
        <v>7.0418192786786546</v>
      </c>
      <c r="Q76" s="129">
        <v>7.6379253999999994</v>
      </c>
      <c r="R76" s="11">
        <f t="shared" si="13"/>
        <v>1.0616754495626999</v>
      </c>
      <c r="S76" s="35">
        <f t="shared" si="14"/>
        <v>0.79914341917240483</v>
      </c>
    </row>
    <row r="77" spans="7:19" ht="18.5" x14ac:dyDescent="0.45">
      <c r="G77" s="59">
        <v>2014</v>
      </c>
      <c r="H77" s="46">
        <v>3</v>
      </c>
      <c r="I77" s="46">
        <f t="shared" si="9"/>
        <v>15</v>
      </c>
      <c r="J77" s="46">
        <f t="shared" si="9"/>
        <v>74</v>
      </c>
      <c r="K77" s="88">
        <v>12.9</v>
      </c>
      <c r="L77" s="88">
        <v>5</v>
      </c>
      <c r="M77" s="54">
        <f t="shared" si="10"/>
        <v>8.9499999999999993</v>
      </c>
      <c r="N77" s="36">
        <v>46</v>
      </c>
      <c r="O77" s="55">
        <f t="shared" si="11"/>
        <v>50.567702754681044</v>
      </c>
      <c r="P77" s="56">
        <f t="shared" si="12"/>
        <v>31.958788140958418</v>
      </c>
      <c r="Q77" s="129">
        <v>22.740853099999999</v>
      </c>
      <c r="R77" s="11">
        <f t="shared" si="13"/>
        <v>3.5677840167926242</v>
      </c>
      <c r="S77" s="35">
        <f t="shared" si="14"/>
        <v>4.169793521971128</v>
      </c>
    </row>
    <row r="78" spans="7:19" ht="18.5" x14ac:dyDescent="0.45">
      <c r="G78" s="59">
        <v>2014</v>
      </c>
      <c r="H78" s="46">
        <v>3</v>
      </c>
      <c r="I78" s="46">
        <f t="shared" si="9"/>
        <v>16</v>
      </c>
      <c r="J78" s="46">
        <f t="shared" si="9"/>
        <v>75</v>
      </c>
      <c r="K78" s="88">
        <v>11.4</v>
      </c>
      <c r="L78" s="88">
        <v>7.6</v>
      </c>
      <c r="M78" s="54">
        <f t="shared" si="10"/>
        <v>9.5</v>
      </c>
      <c r="N78" s="36">
        <v>42.5</v>
      </c>
      <c r="O78" s="55">
        <f t="shared" si="11"/>
        <v>48.140830233573233</v>
      </c>
      <c r="P78" s="56">
        <f t="shared" si="12"/>
        <v>14.634812391006266</v>
      </c>
      <c r="Q78" s="129">
        <v>15.0150007</v>
      </c>
      <c r="R78" s="11">
        <f t="shared" si="13"/>
        <v>2.4041193295801495</v>
      </c>
      <c r="S78" s="35">
        <f t="shared" si="14"/>
        <v>2.2257897190042524</v>
      </c>
    </row>
    <row r="79" spans="7:19" ht="18.5" x14ac:dyDescent="0.45">
      <c r="G79" s="59">
        <v>2014</v>
      </c>
      <c r="H79" s="46">
        <v>3</v>
      </c>
      <c r="I79" s="46">
        <f t="shared" si="9"/>
        <v>17</v>
      </c>
      <c r="J79" s="46">
        <f t="shared" si="9"/>
        <v>76</v>
      </c>
      <c r="K79" s="88">
        <v>8.9</v>
      </c>
      <c r="L79" s="88">
        <v>5.5</v>
      </c>
      <c r="M79" s="54">
        <f t="shared" si="10"/>
        <v>7.2</v>
      </c>
      <c r="N79" s="36">
        <v>66</v>
      </c>
      <c r="O79" s="55">
        <f t="shared" si="11"/>
        <v>11.580669792805594</v>
      </c>
      <c r="P79" s="56">
        <f t="shared" si="12"/>
        <v>3.1499421836431218</v>
      </c>
      <c r="Q79" s="129">
        <v>3.4165919999999996</v>
      </c>
      <c r="R79" s="11">
        <f t="shared" si="13"/>
        <v>0.50095780199999984</v>
      </c>
      <c r="S79" s="35">
        <f t="shared" si="14"/>
        <v>0.52682661954465981</v>
      </c>
    </row>
    <row r="80" spans="7:19" ht="18.5" x14ac:dyDescent="0.45">
      <c r="G80" s="59">
        <v>2014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88">
        <v>10.4</v>
      </c>
      <c r="L80" s="88">
        <v>6.5</v>
      </c>
      <c r="M80" s="54">
        <f t="shared" si="10"/>
        <v>8.4499999999999993</v>
      </c>
      <c r="N80" s="36">
        <v>77</v>
      </c>
      <c r="O80" s="55">
        <f t="shared" si="11"/>
        <v>23.98442159769548</v>
      </c>
      <c r="P80" s="56">
        <f t="shared" si="12"/>
        <v>7.4831395384809909</v>
      </c>
      <c r="Q80" s="129">
        <v>7.5784699999999994</v>
      </c>
      <c r="R80" s="11">
        <f t="shared" si="13"/>
        <v>1.1667528219374996</v>
      </c>
      <c r="S80" s="35">
        <f t="shared" si="14"/>
        <v>1.06937479833906</v>
      </c>
    </row>
    <row r="81" spans="7:19" ht="18.5" x14ac:dyDescent="0.45">
      <c r="G81" s="59">
        <v>2014</v>
      </c>
      <c r="H81" s="46">
        <v>3</v>
      </c>
      <c r="I81" s="46">
        <f t="shared" si="15"/>
        <v>19</v>
      </c>
      <c r="J81" s="46">
        <f t="shared" si="15"/>
        <v>78</v>
      </c>
      <c r="K81" s="88">
        <v>13.6</v>
      </c>
      <c r="L81" s="88">
        <v>5.3</v>
      </c>
      <c r="M81" s="54">
        <f t="shared" si="10"/>
        <v>9.4499999999999993</v>
      </c>
      <c r="N81" s="36">
        <v>64</v>
      </c>
      <c r="O81" s="55">
        <f t="shared" si="11"/>
        <v>51.902917263830922</v>
      </c>
      <c r="P81" s="56">
        <f t="shared" si="12"/>
        <v>34.463537063183736</v>
      </c>
      <c r="Q81" s="129">
        <v>23.924936699999996</v>
      </c>
      <c r="R81" s="11">
        <f t="shared" si="13"/>
        <v>3.823713289564874</v>
      </c>
      <c r="S81" s="35">
        <f t="shared" si="14"/>
        <v>4.3796968027237941</v>
      </c>
    </row>
    <row r="82" spans="7:19" ht="18.5" x14ac:dyDescent="0.45">
      <c r="G82" s="59">
        <v>2014</v>
      </c>
      <c r="H82" s="46">
        <v>3</v>
      </c>
      <c r="I82" s="46">
        <f t="shared" si="15"/>
        <v>20</v>
      </c>
      <c r="J82" s="46">
        <f t="shared" si="15"/>
        <v>79</v>
      </c>
      <c r="K82" s="88">
        <v>15.8</v>
      </c>
      <c r="L82" s="88">
        <v>8.5</v>
      </c>
      <c r="M82" s="54">
        <f t="shared" si="10"/>
        <v>12.15</v>
      </c>
      <c r="N82" s="36">
        <v>48.5</v>
      </c>
      <c r="O82" s="55">
        <f t="shared" si="11"/>
        <v>53.460024585865817</v>
      </c>
      <c r="P82" s="56">
        <f t="shared" si="12"/>
        <v>31.220654358145641</v>
      </c>
      <c r="Q82" s="129">
        <v>23.1105652</v>
      </c>
      <c r="R82" s="11">
        <f t="shared" si="13"/>
        <v>4.0595267736951008</v>
      </c>
      <c r="S82" s="35">
        <f t="shared" si="14"/>
        <v>4.7201880790617325</v>
      </c>
    </row>
    <row r="83" spans="7:19" ht="18.5" x14ac:dyDescent="0.45">
      <c r="G83" s="59">
        <v>2014</v>
      </c>
      <c r="H83" s="46">
        <v>3</v>
      </c>
      <c r="I83" s="46">
        <f t="shared" si="15"/>
        <v>21</v>
      </c>
      <c r="J83" s="46">
        <f t="shared" si="15"/>
        <v>80</v>
      </c>
      <c r="K83" s="88">
        <v>15.5</v>
      </c>
      <c r="L83" s="88">
        <v>9.1</v>
      </c>
      <c r="M83" s="54">
        <f t="shared" si="10"/>
        <v>12.3</v>
      </c>
      <c r="N83" s="36">
        <v>49.5</v>
      </c>
      <c r="O83" s="55">
        <f t="shared" si="11"/>
        <v>56.12712289962208</v>
      </c>
      <c r="P83" s="56">
        <f t="shared" si="12"/>
        <v>28.737086924606505</v>
      </c>
      <c r="Q83" s="129">
        <v>22.718661999999998</v>
      </c>
      <c r="R83" s="11">
        <f t="shared" si="13"/>
        <v>4.010673074162999</v>
      </c>
      <c r="S83" s="35">
        <f t="shared" si="14"/>
        <v>4.3363838892038116</v>
      </c>
    </row>
    <row r="84" spans="7:19" ht="18.5" x14ac:dyDescent="0.45">
      <c r="G84" s="59">
        <v>2014</v>
      </c>
      <c r="H84" s="46">
        <v>3</v>
      </c>
      <c r="I84" s="46">
        <f t="shared" si="15"/>
        <v>22</v>
      </c>
      <c r="J84" s="46">
        <f t="shared" si="15"/>
        <v>81</v>
      </c>
      <c r="K84" s="88">
        <v>18</v>
      </c>
      <c r="L84" s="88">
        <v>7.6</v>
      </c>
      <c r="M84" s="54">
        <f t="shared" si="10"/>
        <v>12.8</v>
      </c>
      <c r="N84" s="36">
        <v>47</v>
      </c>
      <c r="O84" s="55">
        <f t="shared" si="11"/>
        <v>47.785979029113207</v>
      </c>
      <c r="P84" s="56">
        <f t="shared" si="12"/>
        <v>39.757934552222189</v>
      </c>
      <c r="Q84" s="129">
        <v>24.656824299999997</v>
      </c>
      <c r="R84" s="11">
        <f t="shared" si="13"/>
        <v>4.4251356002966995</v>
      </c>
      <c r="S84" s="35">
        <f t="shared" si="14"/>
        <v>6.2291059168216272</v>
      </c>
    </row>
    <row r="85" spans="7:19" ht="18.5" x14ac:dyDescent="0.45">
      <c r="G85" s="59">
        <v>2014</v>
      </c>
      <c r="H85" s="46">
        <v>3</v>
      </c>
      <c r="I85" s="46">
        <f t="shared" si="15"/>
        <v>23</v>
      </c>
      <c r="J85" s="46">
        <f t="shared" si="15"/>
        <v>82</v>
      </c>
      <c r="K85" s="88">
        <v>18</v>
      </c>
      <c r="L85" s="88">
        <v>12</v>
      </c>
      <c r="M85" s="54">
        <f t="shared" si="10"/>
        <v>15</v>
      </c>
      <c r="N85" s="36">
        <v>61</v>
      </c>
      <c r="O85" s="55">
        <f t="shared" si="11"/>
        <v>60.774358644937273</v>
      </c>
      <c r="P85" s="56">
        <f t="shared" si="12"/>
        <v>29.171692149569889</v>
      </c>
      <c r="Q85" s="129">
        <v>23.8185869</v>
      </c>
      <c r="R85" s="11">
        <f t="shared" si="13"/>
        <v>4.5820291991267998</v>
      </c>
      <c r="S85" s="35">
        <f t="shared" si="14"/>
        <v>4.8455622831833329</v>
      </c>
    </row>
    <row r="86" spans="7:19" ht="18.5" x14ac:dyDescent="0.45">
      <c r="G86" s="59">
        <v>2014</v>
      </c>
      <c r="H86" s="46">
        <v>3</v>
      </c>
      <c r="I86" s="46">
        <f t="shared" si="15"/>
        <v>24</v>
      </c>
      <c r="J86" s="46">
        <f t="shared" si="15"/>
        <v>83</v>
      </c>
      <c r="K86" s="88">
        <v>19</v>
      </c>
      <c r="L86" s="88">
        <v>12.4</v>
      </c>
      <c r="M86" s="54">
        <f t="shared" si="10"/>
        <v>15.7</v>
      </c>
      <c r="N86" s="36">
        <v>69</v>
      </c>
      <c r="O86" s="55">
        <f t="shared" si="11"/>
        <v>54.748637924085159</v>
      </c>
      <c r="P86" s="56">
        <f t="shared" si="12"/>
        <v>28.907280823916967</v>
      </c>
      <c r="Q86" s="129">
        <v>22.504287599999998</v>
      </c>
      <c r="R86" s="11">
        <f t="shared" si="13"/>
        <v>4.4215861669289991</v>
      </c>
      <c r="S86" s="35">
        <f t="shared" si="14"/>
        <v>4.9141291781760224</v>
      </c>
    </row>
    <row r="87" spans="7:19" ht="18.5" x14ac:dyDescent="0.45">
      <c r="G87" s="59">
        <v>2014</v>
      </c>
      <c r="H87" s="46">
        <v>3</v>
      </c>
      <c r="I87" s="46">
        <f t="shared" si="15"/>
        <v>25</v>
      </c>
      <c r="J87" s="46">
        <f t="shared" si="15"/>
        <v>84</v>
      </c>
      <c r="K87" s="88">
        <v>18.5</v>
      </c>
      <c r="L87" s="88">
        <v>12.6</v>
      </c>
      <c r="M87" s="54">
        <f t="shared" si="10"/>
        <v>15.55</v>
      </c>
      <c r="N87" s="36">
        <v>54</v>
      </c>
      <c r="O87" s="55">
        <f t="shared" si="11"/>
        <v>61.314165283355145</v>
      </c>
      <c r="P87" s="56">
        <f t="shared" si="12"/>
        <v>28.940286013743631</v>
      </c>
      <c r="Q87" s="129">
        <v>23.8290544</v>
      </c>
      <c r="R87" s="11">
        <f t="shared" si="13"/>
        <v>4.6609094252676</v>
      </c>
      <c r="S87" s="35">
        <f t="shared" si="14"/>
        <v>4.8962845737889085</v>
      </c>
    </row>
    <row r="88" spans="7:19" ht="18.5" x14ac:dyDescent="0.45">
      <c r="G88" s="59">
        <v>2014</v>
      </c>
      <c r="H88" s="46">
        <v>3</v>
      </c>
      <c r="I88" s="46">
        <f t="shared" si="15"/>
        <v>26</v>
      </c>
      <c r="J88" s="46">
        <f t="shared" si="15"/>
        <v>85</v>
      </c>
      <c r="K88" s="88">
        <v>18.5</v>
      </c>
      <c r="L88" s="88">
        <v>12.6</v>
      </c>
      <c r="M88" s="54">
        <f t="shared" si="10"/>
        <v>15.55</v>
      </c>
      <c r="N88" s="36">
        <v>48.5</v>
      </c>
      <c r="O88" s="55">
        <f t="shared" si="11"/>
        <v>53.335308309632055</v>
      </c>
      <c r="P88" s="56">
        <f t="shared" si="12"/>
        <v>25.174265522146332</v>
      </c>
      <c r="Q88" s="129">
        <v>20.7281622</v>
      </c>
      <c r="R88" s="11">
        <f t="shared" si="13"/>
        <v>4.0543818879550493</v>
      </c>
      <c r="S88" s="35">
        <f t="shared" si="14"/>
        <v>4.3942289101658663</v>
      </c>
    </row>
    <row r="89" spans="7:19" ht="18.5" x14ac:dyDescent="0.45">
      <c r="G89" s="59">
        <v>2014</v>
      </c>
      <c r="H89" s="46">
        <v>3</v>
      </c>
      <c r="I89" s="46">
        <f t="shared" si="15"/>
        <v>27</v>
      </c>
      <c r="J89" s="46">
        <f t="shared" si="15"/>
        <v>86</v>
      </c>
      <c r="K89" s="88">
        <v>17.399999999999999</v>
      </c>
      <c r="L89" s="88">
        <v>10.7</v>
      </c>
      <c r="M89" s="54">
        <f t="shared" si="10"/>
        <v>14.049999999999999</v>
      </c>
      <c r="N89" s="36">
        <v>46</v>
      </c>
      <c r="O89" s="55">
        <f t="shared" si="11"/>
        <v>51.920249056985568</v>
      </c>
      <c r="P89" s="56">
        <f t="shared" si="12"/>
        <v>27.829253494544261</v>
      </c>
      <c r="Q89" s="129">
        <v>21.502757199999998</v>
      </c>
      <c r="R89" s="11">
        <f t="shared" si="13"/>
        <v>4.0167204206492988</v>
      </c>
      <c r="S89" s="35">
        <f t="shared" si="14"/>
        <v>4.7421612176376087</v>
      </c>
    </row>
    <row r="90" spans="7:19" ht="18.5" x14ac:dyDescent="0.45">
      <c r="G90" s="59">
        <v>2014</v>
      </c>
      <c r="H90" s="46">
        <v>3</v>
      </c>
      <c r="I90" s="46">
        <f t="shared" si="15"/>
        <v>28</v>
      </c>
      <c r="J90" s="46">
        <f t="shared" si="15"/>
        <v>87</v>
      </c>
      <c r="K90" s="88">
        <v>18.2</v>
      </c>
      <c r="L90" s="88">
        <v>12.4</v>
      </c>
      <c r="M90" s="54">
        <f t="shared" si="10"/>
        <v>15.3</v>
      </c>
      <c r="N90" s="36">
        <v>66</v>
      </c>
      <c r="O90" s="55">
        <f t="shared" si="11"/>
        <v>55.895698029928646</v>
      </c>
      <c r="P90" s="56">
        <f t="shared" si="12"/>
        <v>25.935603885886888</v>
      </c>
      <c r="Q90" s="129">
        <v>21.538346699999998</v>
      </c>
      <c r="R90" s="11">
        <f t="shared" si="13"/>
        <v>4.1812715523910491</v>
      </c>
      <c r="S90" s="35">
        <f t="shared" si="14"/>
        <v>4.3869781924343734</v>
      </c>
    </row>
    <row r="91" spans="7:19" ht="18.5" x14ac:dyDescent="0.45">
      <c r="G91" s="59">
        <v>2014</v>
      </c>
      <c r="H91" s="46">
        <v>3</v>
      </c>
      <c r="I91" s="46">
        <f t="shared" si="15"/>
        <v>29</v>
      </c>
      <c r="J91" s="46">
        <f t="shared" si="15"/>
        <v>88</v>
      </c>
      <c r="K91" s="88">
        <v>18.100000000000001</v>
      </c>
      <c r="L91" s="88">
        <v>10.5</v>
      </c>
      <c r="M91" s="54">
        <f t="shared" si="10"/>
        <v>14.3</v>
      </c>
      <c r="N91" s="36">
        <v>66</v>
      </c>
      <c r="O91" s="55">
        <f t="shared" si="11"/>
        <v>36.215417108438594</v>
      </c>
      <c r="P91" s="56">
        <f t="shared" si="12"/>
        <v>22.018973601930668</v>
      </c>
      <c r="Q91" s="129">
        <v>15.974242399999998</v>
      </c>
      <c r="R91" s="11">
        <f t="shared" si="13"/>
        <v>3.0074147067995995</v>
      </c>
      <c r="S91" s="35">
        <f t="shared" si="14"/>
        <v>3.6476136511043906</v>
      </c>
    </row>
    <row r="92" spans="7:19" ht="18.5" x14ac:dyDescent="0.45">
      <c r="G92" s="59">
        <v>2014</v>
      </c>
      <c r="H92" s="46">
        <v>3</v>
      </c>
      <c r="I92" s="46">
        <f t="shared" si="15"/>
        <v>30</v>
      </c>
      <c r="J92" s="46">
        <f t="shared" si="15"/>
        <v>89</v>
      </c>
      <c r="K92" s="88">
        <v>16.100000000000001</v>
      </c>
      <c r="L92" s="88">
        <v>-3.3</v>
      </c>
      <c r="M92" s="54">
        <f t="shared" si="10"/>
        <v>6.4</v>
      </c>
      <c r="N92" s="36">
        <v>61.5</v>
      </c>
      <c r="O92" s="55">
        <f t="shared" si="11"/>
        <v>23.46163366213554</v>
      </c>
      <c r="P92" s="56">
        <f t="shared" si="12"/>
        <v>36.412455443634364</v>
      </c>
      <c r="Q92" s="129">
        <v>16.534044299999998</v>
      </c>
      <c r="R92" s="11">
        <f t="shared" si="13"/>
        <v>2.3467265096318997</v>
      </c>
      <c r="S92" s="35">
        <f t="shared" si="14"/>
        <v>3.5695734392603073</v>
      </c>
    </row>
    <row r="93" spans="7:19" ht="18.5" x14ac:dyDescent="0.45">
      <c r="G93" s="59">
        <v>2014</v>
      </c>
      <c r="H93" s="60">
        <v>3</v>
      </c>
      <c r="I93" s="60">
        <f t="shared" si="15"/>
        <v>31</v>
      </c>
      <c r="J93" s="46">
        <f t="shared" si="15"/>
        <v>90</v>
      </c>
      <c r="K93" s="88">
        <v>7.2</v>
      </c>
      <c r="L93" s="88">
        <v>-2.6</v>
      </c>
      <c r="M93" s="54">
        <f t="shared" si="10"/>
        <v>2.2999999999999998</v>
      </c>
      <c r="N93" s="36">
        <v>52</v>
      </c>
      <c r="O93" s="55">
        <f t="shared" si="11"/>
        <v>0</v>
      </c>
      <c r="P93" s="56">
        <f t="shared" si="12"/>
        <v>0</v>
      </c>
      <c r="Q93" s="129">
        <v>0</v>
      </c>
      <c r="R93" s="49">
        <f t="shared" si="13"/>
        <v>0</v>
      </c>
      <c r="S93" s="48">
        <f t="shared" si="14"/>
        <v>8.6136994219653165E-2</v>
      </c>
    </row>
    <row r="94" spans="7:19" ht="18.5" x14ac:dyDescent="0.45">
      <c r="G94" s="59">
        <v>2014</v>
      </c>
      <c r="H94" s="59">
        <v>4</v>
      </c>
      <c r="I94" s="46">
        <v>1</v>
      </c>
      <c r="J94" s="46">
        <f t="shared" si="15"/>
        <v>91</v>
      </c>
      <c r="K94" s="88">
        <v>11.4</v>
      </c>
      <c r="L94" s="88">
        <v>1.7</v>
      </c>
      <c r="M94" s="54">
        <f t="shared" si="10"/>
        <v>6.55</v>
      </c>
      <c r="N94" s="36">
        <v>45.5</v>
      </c>
      <c r="O94" s="55">
        <f t="shared" si="11"/>
        <v>38.336239294607076</v>
      </c>
      <c r="P94" s="56">
        <f t="shared" si="12"/>
        <v>29.748921692615095</v>
      </c>
      <c r="Q94" s="129">
        <v>19.103606199999998</v>
      </c>
      <c r="R94" s="11">
        <f t="shared" si="13"/>
        <v>2.7282385363390489</v>
      </c>
      <c r="S94" s="35">
        <f t="shared" si="14"/>
        <v>3.1928043235105688</v>
      </c>
    </row>
    <row r="95" spans="7:19" ht="18.5" x14ac:dyDescent="0.45">
      <c r="G95" s="59">
        <v>2014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88">
        <v>15.5</v>
      </c>
      <c r="L95" s="88">
        <v>5.5</v>
      </c>
      <c r="M95" s="54">
        <f t="shared" si="10"/>
        <v>10.5</v>
      </c>
      <c r="N95" s="36">
        <v>37.5</v>
      </c>
      <c r="O95" s="55">
        <f t="shared" si="11"/>
        <v>48.544478931627431</v>
      </c>
      <c r="P95" s="56">
        <f t="shared" si="12"/>
        <v>38.835583145301946</v>
      </c>
      <c r="Q95" s="129">
        <v>24.561779399999999</v>
      </c>
      <c r="R95" s="11">
        <f t="shared" si="13"/>
        <v>4.0767518639222997</v>
      </c>
      <c r="S95" s="35">
        <f t="shared" si="14"/>
        <v>6.1568928761241013</v>
      </c>
    </row>
    <row r="96" spans="7:19" ht="18.5" x14ac:dyDescent="0.45">
      <c r="G96" s="59">
        <v>2014</v>
      </c>
      <c r="H96" s="59">
        <v>4</v>
      </c>
      <c r="I96" s="46">
        <f t="shared" si="16"/>
        <v>3</v>
      </c>
      <c r="J96" s="46">
        <f t="shared" si="16"/>
        <v>93</v>
      </c>
      <c r="K96" s="88">
        <v>17.3</v>
      </c>
      <c r="L96" s="88">
        <v>8.8000000000000007</v>
      </c>
      <c r="M96" s="54">
        <f t="shared" si="10"/>
        <v>13.05</v>
      </c>
      <c r="N96" s="36">
        <v>43</v>
      </c>
      <c r="O96" s="55">
        <f t="shared" si="11"/>
        <v>47.255829746012758</v>
      </c>
      <c r="P96" s="56">
        <f t="shared" si="12"/>
        <v>32.133964227288679</v>
      </c>
      <c r="Q96" s="129">
        <v>22.043717600000001</v>
      </c>
      <c r="R96" s="11">
        <f t="shared" si="13"/>
        <v>3.9884855548854001</v>
      </c>
      <c r="S96" s="35">
        <f t="shared" si="14"/>
        <v>5.4295312659410335</v>
      </c>
    </row>
    <row r="97" spans="7:32" ht="18.5" x14ac:dyDescent="0.45">
      <c r="G97" s="59">
        <v>2014</v>
      </c>
      <c r="H97" s="59">
        <v>4</v>
      </c>
      <c r="I97" s="46">
        <f t="shared" si="16"/>
        <v>4</v>
      </c>
      <c r="J97" s="46">
        <f t="shared" si="16"/>
        <v>94</v>
      </c>
      <c r="K97" s="88">
        <v>16.100000000000001</v>
      </c>
      <c r="L97" s="88">
        <v>7.8</v>
      </c>
      <c r="M97" s="54">
        <f t="shared" si="10"/>
        <v>11.950000000000001</v>
      </c>
      <c r="N97" s="36">
        <v>42.5</v>
      </c>
      <c r="O97" s="55">
        <f t="shared" si="11"/>
        <v>55.042107723637372</v>
      </c>
      <c r="P97" s="56">
        <f t="shared" si="12"/>
        <v>36.54795952849522</v>
      </c>
      <c r="Q97" s="129">
        <v>25.371963900000001</v>
      </c>
      <c r="R97" s="11">
        <f t="shared" si="13"/>
        <v>4.4269954061366255</v>
      </c>
      <c r="S97" s="35">
        <f t="shared" si="14"/>
        <v>5.8801536619038259</v>
      </c>
    </row>
    <row r="98" spans="7:32" ht="18.5" x14ac:dyDescent="0.45">
      <c r="G98" s="59">
        <v>2014</v>
      </c>
      <c r="H98" s="59">
        <v>4</v>
      </c>
      <c r="I98" s="46">
        <f t="shared" si="16"/>
        <v>5</v>
      </c>
      <c r="J98" s="46">
        <f t="shared" si="16"/>
        <v>95</v>
      </c>
      <c r="K98" s="88">
        <v>18.7</v>
      </c>
      <c r="L98" s="88">
        <v>11</v>
      </c>
      <c r="M98" s="54">
        <f t="shared" si="10"/>
        <v>14.85</v>
      </c>
      <c r="N98" s="36">
        <v>59.5</v>
      </c>
      <c r="O98" s="55">
        <f t="shared" si="11"/>
        <v>54.21159077756699</v>
      </c>
      <c r="P98" s="56">
        <f t="shared" si="12"/>
        <v>33.394339918981267</v>
      </c>
      <c r="Q98" s="129">
        <v>24.068969499999998</v>
      </c>
      <c r="R98" s="11">
        <f t="shared" si="13"/>
        <v>4.6090211247363744</v>
      </c>
      <c r="S98" s="35">
        <f t="shared" si="14"/>
        <v>5.4724341312237934</v>
      </c>
    </row>
    <row r="99" spans="7:32" ht="18.5" x14ac:dyDescent="0.45">
      <c r="G99" s="59">
        <v>2014</v>
      </c>
      <c r="H99" s="59">
        <v>4</v>
      </c>
      <c r="I99" s="46">
        <f t="shared" si="16"/>
        <v>6</v>
      </c>
      <c r="J99" s="46">
        <f t="shared" si="16"/>
        <v>96</v>
      </c>
      <c r="K99" s="88">
        <v>20.100000000000001</v>
      </c>
      <c r="L99" s="88">
        <v>13.1</v>
      </c>
      <c r="M99" s="54">
        <f t="shared" si="10"/>
        <v>16.600000000000001</v>
      </c>
      <c r="N99" s="36">
        <v>55</v>
      </c>
      <c r="O99" s="55">
        <f t="shared" si="11"/>
        <v>54.028810749216412</v>
      </c>
      <c r="P99" s="56">
        <f t="shared" si="12"/>
        <v>30.256134019561198</v>
      </c>
      <c r="Q99" s="129">
        <v>22.871487499999997</v>
      </c>
      <c r="R99" s="11">
        <f t="shared" si="13"/>
        <v>4.6144598320499997</v>
      </c>
      <c r="S99" s="35">
        <f t="shared" si="14"/>
        <v>5.2675065083753774</v>
      </c>
    </row>
    <row r="100" spans="7:32" ht="18.5" x14ac:dyDescent="0.45">
      <c r="G100" s="59">
        <v>2014</v>
      </c>
      <c r="H100" s="59">
        <v>4</v>
      </c>
      <c r="I100" s="46">
        <f t="shared" si="16"/>
        <v>7</v>
      </c>
      <c r="J100" s="46">
        <f t="shared" si="16"/>
        <v>97</v>
      </c>
      <c r="K100" s="88">
        <v>21.3</v>
      </c>
      <c r="L100" s="88">
        <v>15.3</v>
      </c>
      <c r="M100" s="54">
        <f t="shared" si="10"/>
        <v>18.3</v>
      </c>
      <c r="N100" s="36">
        <v>45.5</v>
      </c>
      <c r="O100" s="55">
        <f t="shared" si="11"/>
        <v>58.749864302958322</v>
      </c>
      <c r="P100" s="56">
        <f t="shared" si="12"/>
        <v>28.199934865419994</v>
      </c>
      <c r="Q100" s="129">
        <v>23.025150399999998</v>
      </c>
      <c r="R100" s="11">
        <f t="shared" si="13"/>
        <v>4.8750345061655986</v>
      </c>
      <c r="S100" s="35">
        <f t="shared" si="14"/>
        <v>5.4919316330411014</v>
      </c>
    </row>
    <row r="101" spans="7:32" ht="18.5" x14ac:dyDescent="0.45">
      <c r="G101" s="59">
        <v>2014</v>
      </c>
      <c r="H101" s="59">
        <v>4</v>
      </c>
      <c r="I101" s="46">
        <f t="shared" si="16"/>
        <v>8</v>
      </c>
      <c r="J101" s="46">
        <f t="shared" si="16"/>
        <v>98</v>
      </c>
      <c r="K101" s="88">
        <v>19</v>
      </c>
      <c r="L101" s="88">
        <v>13.6</v>
      </c>
      <c r="M101" s="54">
        <f t="shared" si="10"/>
        <v>16.3</v>
      </c>
      <c r="N101" s="36">
        <v>34.5</v>
      </c>
      <c r="O101" s="55">
        <f t="shared" si="11"/>
        <v>68.17440263465727</v>
      </c>
      <c r="P101" s="56">
        <f t="shared" si="12"/>
        <v>29.451341938171943</v>
      </c>
      <c r="Q101" s="129">
        <v>25.347679299999999</v>
      </c>
      <c r="R101" s="11">
        <f t="shared" si="13"/>
        <v>5.0694471431224502</v>
      </c>
      <c r="S101" s="35">
        <f t="shared" si="14"/>
        <v>6.2194674895305031</v>
      </c>
    </row>
    <row r="102" spans="7:32" ht="18.5" x14ac:dyDescent="0.45">
      <c r="G102" s="59">
        <v>2014</v>
      </c>
      <c r="H102" s="59">
        <v>4</v>
      </c>
      <c r="I102" s="46">
        <f t="shared" si="16"/>
        <v>9</v>
      </c>
      <c r="J102" s="46">
        <f t="shared" si="16"/>
        <v>99</v>
      </c>
      <c r="K102" s="88">
        <v>16.100000000000001</v>
      </c>
      <c r="L102" s="88">
        <v>7.6</v>
      </c>
      <c r="M102" s="54">
        <f t="shared" si="10"/>
        <v>11.850000000000001</v>
      </c>
      <c r="N102" s="36">
        <v>41</v>
      </c>
      <c r="O102" s="55">
        <f t="shared" si="11"/>
        <v>52.004929335477748</v>
      </c>
      <c r="P102" s="56">
        <f t="shared" si="12"/>
        <v>35.36335194812488</v>
      </c>
      <c r="Q102" s="129">
        <v>24.259059299999997</v>
      </c>
      <c r="R102" s="11">
        <f t="shared" si="13"/>
        <v>4.2185836998569242</v>
      </c>
      <c r="S102" s="35">
        <f t="shared" si="14"/>
        <v>5.7830306901481787</v>
      </c>
    </row>
    <row r="103" spans="7:32" ht="18.5" x14ac:dyDescent="0.45">
      <c r="G103" s="59">
        <v>2014</v>
      </c>
      <c r="H103" s="59">
        <v>4</v>
      </c>
      <c r="I103" s="46">
        <f t="shared" si="16"/>
        <v>10</v>
      </c>
      <c r="J103" s="46">
        <f t="shared" si="16"/>
        <v>100</v>
      </c>
      <c r="K103" s="88">
        <v>15.3</v>
      </c>
      <c r="L103" s="88">
        <v>10.6</v>
      </c>
      <c r="M103" s="54">
        <f t="shared" si="10"/>
        <v>12.95</v>
      </c>
      <c r="N103" s="36">
        <v>65</v>
      </c>
      <c r="O103" s="55">
        <f t="shared" si="11"/>
        <v>47.855672752874881</v>
      </c>
      <c r="P103" s="56">
        <f t="shared" si="12"/>
        <v>17.993732955080961</v>
      </c>
      <c r="Q103" s="129">
        <v>16.599780199999998</v>
      </c>
      <c r="R103" s="11">
        <f t="shared" si="13"/>
        <v>2.9937496093447495</v>
      </c>
      <c r="S103" s="35">
        <f t="shared" si="14"/>
        <v>2.8846563845500004</v>
      </c>
      <c r="AF103" s="34"/>
    </row>
    <row r="104" spans="7:32" ht="18.5" x14ac:dyDescent="0.45">
      <c r="G104" s="59">
        <v>2014</v>
      </c>
      <c r="H104" s="59">
        <v>4</v>
      </c>
      <c r="I104" s="46">
        <f t="shared" si="16"/>
        <v>11</v>
      </c>
      <c r="J104" s="46">
        <f t="shared" si="16"/>
        <v>101</v>
      </c>
      <c r="K104" s="88">
        <v>18.100000000000001</v>
      </c>
      <c r="L104" s="88">
        <v>9</v>
      </c>
      <c r="M104" s="54">
        <f t="shared" si="10"/>
        <v>13.55</v>
      </c>
      <c r="N104" s="36">
        <v>66</v>
      </c>
      <c r="O104" s="55">
        <f t="shared" si="11"/>
        <v>56.338853292149537</v>
      </c>
      <c r="P104" s="56">
        <f t="shared" si="12"/>
        <v>41.014685196684866</v>
      </c>
      <c r="Q104" s="129">
        <v>27.1924715</v>
      </c>
      <c r="R104" s="11">
        <f t="shared" si="13"/>
        <v>4.9998185516441245</v>
      </c>
      <c r="S104" s="35">
        <f t="shared" si="14"/>
        <v>6.3418994805140034</v>
      </c>
      <c r="AF104" s="34"/>
    </row>
    <row r="105" spans="7:32" ht="18.5" x14ac:dyDescent="0.45">
      <c r="G105" s="59">
        <v>2014</v>
      </c>
      <c r="H105" s="59">
        <v>4</v>
      </c>
      <c r="I105" s="46">
        <f t="shared" si="16"/>
        <v>12</v>
      </c>
      <c r="J105" s="46">
        <f t="shared" si="16"/>
        <v>102</v>
      </c>
      <c r="K105" s="88">
        <v>20.6</v>
      </c>
      <c r="L105" s="88">
        <v>13.2</v>
      </c>
      <c r="M105" s="54">
        <f t="shared" si="10"/>
        <v>16.899999999999999</v>
      </c>
      <c r="N105" s="36">
        <v>63.5</v>
      </c>
      <c r="O105" s="55">
        <f t="shared" si="11"/>
        <v>51.655567971401737</v>
      </c>
      <c r="P105" s="56">
        <f t="shared" si="12"/>
        <v>30.580096239069839</v>
      </c>
      <c r="Q105" s="129">
        <v>22.482933899999999</v>
      </c>
      <c r="R105" s="11">
        <f t="shared" si="13"/>
        <v>4.5756255341254501</v>
      </c>
      <c r="S105" s="35">
        <f t="shared" si="14"/>
        <v>5.3654744262221588</v>
      </c>
      <c r="AF105" s="34"/>
    </row>
    <row r="106" spans="7:32" ht="18.5" x14ac:dyDescent="0.45">
      <c r="G106" s="59">
        <v>2014</v>
      </c>
      <c r="H106" s="59">
        <v>4</v>
      </c>
      <c r="I106" s="46">
        <f t="shared" si="16"/>
        <v>13</v>
      </c>
      <c r="J106" s="46">
        <f t="shared" si="16"/>
        <v>103</v>
      </c>
      <c r="K106" s="88">
        <v>18.100000000000001</v>
      </c>
      <c r="L106" s="88">
        <v>10</v>
      </c>
      <c r="M106" s="54">
        <f t="shared" si="10"/>
        <v>14.05</v>
      </c>
      <c r="N106" s="36">
        <v>56.5</v>
      </c>
      <c r="O106" s="55">
        <f t="shared" si="11"/>
        <v>21.628837481554822</v>
      </c>
      <c r="P106" s="56">
        <f t="shared" si="12"/>
        <v>14.015486688047528</v>
      </c>
      <c r="Q106" s="129">
        <v>9.8490800999999983</v>
      </c>
      <c r="R106" s="11">
        <f t="shared" si="13"/>
        <v>1.839810624950025</v>
      </c>
      <c r="S106" s="35">
        <f t="shared" si="14"/>
        <v>2.4147141917311878</v>
      </c>
      <c r="AF106" s="34"/>
    </row>
    <row r="107" spans="7:32" ht="18.5" x14ac:dyDescent="0.45">
      <c r="G107" s="59">
        <v>2014</v>
      </c>
      <c r="H107" s="59">
        <v>4</v>
      </c>
      <c r="I107" s="46">
        <f t="shared" si="16"/>
        <v>14</v>
      </c>
      <c r="J107" s="46">
        <f t="shared" si="16"/>
        <v>104</v>
      </c>
      <c r="K107" s="88">
        <v>20.3</v>
      </c>
      <c r="L107" s="88">
        <v>10.8</v>
      </c>
      <c r="M107" s="54">
        <f t="shared" si="10"/>
        <v>15.55</v>
      </c>
      <c r="N107" s="36">
        <v>47.5</v>
      </c>
      <c r="O107" s="55">
        <f t="shared" si="11"/>
        <v>45.620733554649817</v>
      </c>
      <c r="P107" s="56">
        <f t="shared" si="12"/>
        <v>34.671757501533861</v>
      </c>
      <c r="Q107" s="129">
        <v>22.498007099999999</v>
      </c>
      <c r="R107" s="11">
        <f t="shared" si="13"/>
        <v>4.4005595682440237</v>
      </c>
      <c r="S107" s="35">
        <f t="shared" si="14"/>
        <v>6.0078226666450512</v>
      </c>
      <c r="AF107" s="34"/>
    </row>
    <row r="108" spans="7:32" ht="18.5" x14ac:dyDescent="0.45">
      <c r="G108" s="59">
        <v>2014</v>
      </c>
      <c r="H108" s="59">
        <v>4</v>
      </c>
      <c r="I108" s="46">
        <f t="shared" si="16"/>
        <v>15</v>
      </c>
      <c r="J108" s="46">
        <f t="shared" si="16"/>
        <v>105</v>
      </c>
      <c r="K108" s="88">
        <v>19</v>
      </c>
      <c r="L108" s="88">
        <v>10.4</v>
      </c>
      <c r="M108" s="54">
        <f t="shared" si="10"/>
        <v>14.7</v>
      </c>
      <c r="N108" s="36">
        <v>43.5</v>
      </c>
      <c r="O108" s="55">
        <f t="shared" si="11"/>
        <v>38.846540581926227</v>
      </c>
      <c r="P108" s="56">
        <f t="shared" si="12"/>
        <v>26.726419920365242</v>
      </c>
      <c r="Q108" s="129">
        <v>18.227267099999999</v>
      </c>
      <c r="R108" s="11">
        <f t="shared" si="13"/>
        <v>3.4743449500987493</v>
      </c>
      <c r="S108" s="35">
        <f t="shared" si="14"/>
        <v>4.8319896857376081</v>
      </c>
      <c r="AF108" s="34"/>
    </row>
    <row r="109" spans="7:32" ht="18.5" x14ac:dyDescent="0.45">
      <c r="G109" s="59">
        <v>2014</v>
      </c>
      <c r="H109" s="59">
        <v>4</v>
      </c>
      <c r="I109" s="46">
        <f t="shared" si="16"/>
        <v>16</v>
      </c>
      <c r="J109" s="46">
        <f t="shared" si="16"/>
        <v>106</v>
      </c>
      <c r="K109" s="88">
        <v>20.5</v>
      </c>
      <c r="L109" s="88">
        <v>12.1</v>
      </c>
      <c r="M109" s="54">
        <f t="shared" si="10"/>
        <v>16.3</v>
      </c>
      <c r="N109" s="36">
        <v>58</v>
      </c>
      <c r="O109" s="55">
        <f t="shared" si="11"/>
        <v>37.514007262487972</v>
      </c>
      <c r="P109" s="56">
        <f t="shared" si="12"/>
        <v>25.20941288039192</v>
      </c>
      <c r="Q109" s="129">
        <v>17.396147599999999</v>
      </c>
      <c r="R109" s="11">
        <f t="shared" si="13"/>
        <v>3.4791686334833996</v>
      </c>
      <c r="S109" s="35">
        <f t="shared" si="14"/>
        <v>4.4071544180389894</v>
      </c>
      <c r="AF109" s="34"/>
    </row>
    <row r="110" spans="7:32" ht="18.5" x14ac:dyDescent="0.45">
      <c r="G110" s="59">
        <v>2014</v>
      </c>
      <c r="H110" s="59">
        <v>4</v>
      </c>
      <c r="I110" s="46">
        <f t="shared" si="16"/>
        <v>17</v>
      </c>
      <c r="J110" s="46">
        <f t="shared" si="16"/>
        <v>107</v>
      </c>
      <c r="K110" s="88">
        <v>20.9</v>
      </c>
      <c r="L110" s="88">
        <v>13.6</v>
      </c>
      <c r="M110" s="54">
        <f t="shared" si="10"/>
        <v>17.25</v>
      </c>
      <c r="N110" s="36">
        <v>67.5</v>
      </c>
      <c r="O110" s="55">
        <f t="shared" si="11"/>
        <v>30.099593884610329</v>
      </c>
      <c r="P110" s="56">
        <f t="shared" si="12"/>
        <v>17.578162828612431</v>
      </c>
      <c r="Q110" s="129">
        <v>13.011939899999998</v>
      </c>
      <c r="R110" s="11">
        <f t="shared" si="13"/>
        <v>2.6748417143481742</v>
      </c>
      <c r="S110" s="35">
        <f t="shared" si="14"/>
        <v>3.2612558364652702</v>
      </c>
      <c r="AF110" s="34"/>
    </row>
    <row r="111" spans="7:32" ht="18.5" x14ac:dyDescent="0.45">
      <c r="G111" s="59">
        <v>2014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88">
        <v>24.2</v>
      </c>
      <c r="L111" s="88">
        <v>14.8</v>
      </c>
      <c r="M111" s="54">
        <f t="shared" si="10"/>
        <v>19.5</v>
      </c>
      <c r="N111" s="36">
        <v>70</v>
      </c>
      <c r="O111" s="55">
        <f t="shared" si="11"/>
        <v>49.283705356090827</v>
      </c>
      <c r="P111" s="56">
        <f t="shared" si="12"/>
        <v>37.061346427780293</v>
      </c>
      <c r="Q111" s="129">
        <v>24.176156699999996</v>
      </c>
      <c r="R111" s="11">
        <f t="shared" si="13"/>
        <v>5.288884832397148</v>
      </c>
      <c r="S111" s="35">
        <f t="shared" si="14"/>
        <v>6.8599967871284599</v>
      </c>
      <c r="AF111" s="34"/>
    </row>
    <row r="112" spans="7:32" ht="18.5" x14ac:dyDescent="0.45">
      <c r="G112" s="59">
        <v>2014</v>
      </c>
      <c r="H112" s="59">
        <v>4</v>
      </c>
      <c r="I112" s="46">
        <f t="shared" si="17"/>
        <v>19</v>
      </c>
      <c r="J112" s="46">
        <f t="shared" si="17"/>
        <v>109</v>
      </c>
      <c r="K112" s="88">
        <v>24</v>
      </c>
      <c r="L112" s="88">
        <v>14.4</v>
      </c>
      <c r="M112" s="54">
        <f t="shared" si="10"/>
        <v>19.2</v>
      </c>
      <c r="N112" s="36">
        <v>64</v>
      </c>
      <c r="O112" s="55">
        <f t="shared" si="11"/>
        <v>46.595338776880276</v>
      </c>
      <c r="P112" s="56">
        <f t="shared" si="12"/>
        <v>35.785220180644053</v>
      </c>
      <c r="Q112" s="129">
        <v>23.099260300000001</v>
      </c>
      <c r="R112" s="11">
        <f t="shared" si="13"/>
        <v>5.0126549814014991</v>
      </c>
      <c r="S112" s="35">
        <f t="shared" si="14"/>
        <v>6.5916172665261215</v>
      </c>
      <c r="AF112" s="34"/>
    </row>
    <row r="113" spans="7:32" ht="18.5" x14ac:dyDescent="0.45">
      <c r="G113" s="59">
        <v>2014</v>
      </c>
      <c r="H113" s="59">
        <v>4</v>
      </c>
      <c r="I113" s="46">
        <f t="shared" si="17"/>
        <v>20</v>
      </c>
      <c r="J113" s="46">
        <f t="shared" si="17"/>
        <v>110</v>
      </c>
      <c r="K113" s="88">
        <v>21</v>
      </c>
      <c r="L113" s="88">
        <v>10.5</v>
      </c>
      <c r="M113" s="54">
        <f t="shared" si="10"/>
        <v>15.75</v>
      </c>
      <c r="N113" s="36">
        <v>67</v>
      </c>
      <c r="O113" s="55">
        <f t="shared" si="11"/>
        <v>3.7116613855433962</v>
      </c>
      <c r="P113" s="56">
        <f t="shared" si="12"/>
        <v>3.1177955638564527</v>
      </c>
      <c r="Q113" s="129">
        <v>1.9243451999999999</v>
      </c>
      <c r="R113" s="11">
        <f t="shared" si="13"/>
        <v>0.37865484826289986</v>
      </c>
      <c r="S113" s="35">
        <f t="shared" si="14"/>
        <v>0.82689632001720736</v>
      </c>
      <c r="AF113" s="34"/>
    </row>
    <row r="114" spans="7:32" ht="18.5" x14ac:dyDescent="0.45">
      <c r="G114" s="59">
        <v>2014</v>
      </c>
      <c r="H114" s="59">
        <v>4</v>
      </c>
      <c r="I114" s="46">
        <f t="shared" si="17"/>
        <v>21</v>
      </c>
      <c r="J114" s="46">
        <f t="shared" si="17"/>
        <v>111</v>
      </c>
      <c r="K114" s="88">
        <v>21</v>
      </c>
      <c r="L114" s="88">
        <v>11.9</v>
      </c>
      <c r="M114" s="54">
        <f t="shared" si="10"/>
        <v>16.45</v>
      </c>
      <c r="N114" s="36">
        <v>63.5</v>
      </c>
      <c r="O114" s="55">
        <f t="shared" si="11"/>
        <v>50.264719013119105</v>
      </c>
      <c r="P114" s="56">
        <f t="shared" si="12"/>
        <v>36.592715441550709</v>
      </c>
      <c r="Q114" s="129">
        <v>24.260734099999997</v>
      </c>
      <c r="R114" s="11">
        <f t="shared" si="13"/>
        <v>4.8734052882551246</v>
      </c>
      <c r="S114" s="35">
        <f t="shared" si="14"/>
        <v>6.2722577867786278</v>
      </c>
      <c r="AF114" s="34"/>
    </row>
    <row r="115" spans="7:32" ht="18.5" x14ac:dyDescent="0.45">
      <c r="G115" s="59">
        <v>2014</v>
      </c>
      <c r="H115" s="59">
        <v>4</v>
      </c>
      <c r="I115" s="46">
        <f t="shared" si="17"/>
        <v>22</v>
      </c>
      <c r="J115" s="46">
        <f t="shared" si="17"/>
        <v>112</v>
      </c>
      <c r="K115" s="88">
        <v>19.899999999999999</v>
      </c>
      <c r="L115" s="88">
        <v>11.1</v>
      </c>
      <c r="M115" s="54">
        <f t="shared" si="10"/>
        <v>15.5</v>
      </c>
      <c r="N115" s="36">
        <v>79</v>
      </c>
      <c r="O115" s="55">
        <f t="shared" si="11"/>
        <v>60.079597741388312</v>
      </c>
      <c r="P115" s="56">
        <f t="shared" si="12"/>
        <v>42.29603680993737</v>
      </c>
      <c r="Q115" s="129">
        <v>28.515982199999996</v>
      </c>
      <c r="R115" s="11">
        <f t="shared" si="13"/>
        <v>5.5692996455798989</v>
      </c>
      <c r="S115" s="35">
        <f t="shared" si="14"/>
        <v>6.9926198974343956</v>
      </c>
      <c r="AF115" s="34"/>
    </row>
    <row r="116" spans="7:32" ht="18.5" x14ac:dyDescent="0.45">
      <c r="G116" s="59">
        <v>2014</v>
      </c>
      <c r="H116" s="59">
        <v>4</v>
      </c>
      <c r="I116" s="46">
        <f t="shared" si="17"/>
        <v>23</v>
      </c>
      <c r="J116" s="46">
        <f t="shared" si="17"/>
        <v>113</v>
      </c>
      <c r="K116" s="88">
        <v>22</v>
      </c>
      <c r="L116" s="88">
        <v>13.3</v>
      </c>
      <c r="M116" s="54">
        <f t="shared" si="10"/>
        <v>17.649999999999999</v>
      </c>
      <c r="N116" s="36">
        <v>66.5</v>
      </c>
      <c r="O116" s="55">
        <f t="shared" si="11"/>
        <v>58.998159878288277</v>
      </c>
      <c r="P116" s="56">
        <f t="shared" si="12"/>
        <v>41.062719275288636</v>
      </c>
      <c r="Q116" s="129">
        <v>27.8431313</v>
      </c>
      <c r="R116" s="11">
        <f t="shared" si="13"/>
        <v>5.788983761891024</v>
      </c>
      <c r="S116" s="35">
        <f t="shared" si="14"/>
        <v>7.2315498779400214</v>
      </c>
      <c r="AF116" s="34"/>
    </row>
    <row r="117" spans="7:32" ht="18.5" x14ac:dyDescent="0.45">
      <c r="G117" s="59">
        <v>2014</v>
      </c>
      <c r="H117" s="59">
        <v>4</v>
      </c>
      <c r="I117" s="46">
        <f t="shared" si="17"/>
        <v>24</v>
      </c>
      <c r="J117" s="46">
        <f t="shared" si="17"/>
        <v>114</v>
      </c>
      <c r="K117" s="88">
        <v>22.6</v>
      </c>
      <c r="L117" s="88">
        <v>13.9</v>
      </c>
      <c r="M117" s="54">
        <f t="shared" si="10"/>
        <v>18.25</v>
      </c>
      <c r="N117" s="36">
        <v>42.5</v>
      </c>
      <c r="O117" s="55">
        <f t="shared" si="11"/>
        <v>60.310334173540653</v>
      </c>
      <c r="P117" s="56">
        <f t="shared" si="12"/>
        <v>41.975992584784301</v>
      </c>
      <c r="Q117" s="129">
        <v>28.462388599999997</v>
      </c>
      <c r="R117" s="11">
        <f t="shared" si="13"/>
        <v>6.0178953244609481</v>
      </c>
      <c r="S117" s="35">
        <f t="shared" si="14"/>
        <v>8.3011857620847831</v>
      </c>
      <c r="AF117" s="34"/>
    </row>
    <row r="118" spans="7:32" ht="18.5" x14ac:dyDescent="0.45">
      <c r="G118" s="59">
        <v>2014</v>
      </c>
      <c r="H118" s="59">
        <v>4</v>
      </c>
      <c r="I118" s="46">
        <f t="shared" si="17"/>
        <v>25</v>
      </c>
      <c r="J118" s="46">
        <f t="shared" si="17"/>
        <v>115</v>
      </c>
      <c r="K118" s="88">
        <v>23.6</v>
      </c>
      <c r="L118" s="88">
        <v>17.7</v>
      </c>
      <c r="M118" s="54">
        <f t="shared" si="10"/>
        <v>20.65</v>
      </c>
      <c r="N118" s="36">
        <v>31.5</v>
      </c>
      <c r="O118" s="55">
        <f t="shared" si="11"/>
        <v>42.739567243392983</v>
      </c>
      <c r="P118" s="56">
        <f t="shared" si="12"/>
        <v>20.173075738881497</v>
      </c>
      <c r="Q118" s="129">
        <v>16.610247699999999</v>
      </c>
      <c r="R118" s="11">
        <f t="shared" si="13"/>
        <v>3.7457645011412248</v>
      </c>
      <c r="S118" s="35">
        <f t="shared" si="14"/>
        <v>5.0542021726334667</v>
      </c>
      <c r="AF118" s="34"/>
    </row>
    <row r="119" spans="7:32" ht="18.5" x14ac:dyDescent="0.45">
      <c r="G119" s="59">
        <v>2014</v>
      </c>
      <c r="H119" s="59">
        <v>4</v>
      </c>
      <c r="I119" s="46">
        <f t="shared" si="17"/>
        <v>26</v>
      </c>
      <c r="J119" s="46">
        <f t="shared" si="17"/>
        <v>116</v>
      </c>
      <c r="K119" s="88">
        <v>26</v>
      </c>
      <c r="L119" s="88">
        <v>16.8</v>
      </c>
      <c r="M119" s="54">
        <f t="shared" si="10"/>
        <v>21.4</v>
      </c>
      <c r="N119" s="36">
        <v>38.5</v>
      </c>
      <c r="O119" s="55">
        <f t="shared" si="11"/>
        <v>54.65227701980735</v>
      </c>
      <c r="P119" s="56">
        <f t="shared" si="12"/>
        <v>40.224075886578206</v>
      </c>
      <c r="Q119" s="129">
        <v>26.5229702</v>
      </c>
      <c r="R119" s="11">
        <f t="shared" si="13"/>
        <v>6.0978430327416007</v>
      </c>
      <c r="S119" s="35">
        <f t="shared" si="14"/>
        <v>8.9788044441413373</v>
      </c>
      <c r="AF119" s="34"/>
    </row>
    <row r="120" spans="7:32" ht="18.5" x14ac:dyDescent="0.45">
      <c r="G120" s="59">
        <v>2014</v>
      </c>
      <c r="H120" s="59">
        <v>4</v>
      </c>
      <c r="I120" s="46">
        <f t="shared" si="17"/>
        <v>27</v>
      </c>
      <c r="J120" s="46">
        <f t="shared" si="17"/>
        <v>117</v>
      </c>
      <c r="K120" s="88">
        <v>23.2</v>
      </c>
      <c r="L120" s="88">
        <v>14.7</v>
      </c>
      <c r="M120" s="54">
        <f t="shared" si="10"/>
        <v>18.95</v>
      </c>
      <c r="N120" s="36">
        <v>41</v>
      </c>
      <c r="O120" s="55">
        <f t="shared" si="11"/>
        <v>60.863153461055177</v>
      </c>
      <c r="P120" s="56">
        <f t="shared" si="12"/>
        <v>41.386944353517521</v>
      </c>
      <c r="Q120" s="129">
        <v>28.3912096</v>
      </c>
      <c r="R120" s="11">
        <f t="shared" si="13"/>
        <v>6.119405828171999</v>
      </c>
      <c r="S120" s="35">
        <f t="shared" si="14"/>
        <v>8.4902248932355793</v>
      </c>
      <c r="AF120" s="34"/>
    </row>
    <row r="121" spans="7:32" ht="18.5" x14ac:dyDescent="0.45">
      <c r="G121" s="59">
        <v>2014</v>
      </c>
      <c r="H121" s="59">
        <v>4</v>
      </c>
      <c r="I121" s="46">
        <f t="shared" si="17"/>
        <v>28</v>
      </c>
      <c r="J121" s="46">
        <f t="shared" si="17"/>
        <v>118</v>
      </c>
      <c r="K121" s="88">
        <v>24.9</v>
      </c>
      <c r="L121" s="88">
        <v>16.899999999999999</v>
      </c>
      <c r="M121" s="54">
        <f t="shared" si="10"/>
        <v>20.9</v>
      </c>
      <c r="N121" s="36">
        <v>38.5</v>
      </c>
      <c r="O121" s="55">
        <f t="shared" si="11"/>
        <v>36.662174479501637</v>
      </c>
      <c r="P121" s="56">
        <f t="shared" si="12"/>
        <v>23.463791666881047</v>
      </c>
      <c r="Q121" s="129">
        <v>16.591406199999998</v>
      </c>
      <c r="R121" s="11">
        <f t="shared" si="13"/>
        <v>3.7658427179480989</v>
      </c>
      <c r="S121" s="35">
        <f t="shared" si="14"/>
        <v>5.3694332754048411</v>
      </c>
      <c r="AF121" s="34"/>
    </row>
    <row r="122" spans="7:32" ht="18.5" x14ac:dyDescent="0.45">
      <c r="G122" s="59">
        <v>2014</v>
      </c>
      <c r="H122" s="59">
        <v>4</v>
      </c>
      <c r="I122" s="46">
        <f t="shared" si="17"/>
        <v>29</v>
      </c>
      <c r="J122" s="46">
        <f t="shared" si="17"/>
        <v>119</v>
      </c>
      <c r="K122" s="88">
        <v>20.6</v>
      </c>
      <c r="L122" s="88">
        <v>14.2</v>
      </c>
      <c r="M122" s="54">
        <f t="shared" si="10"/>
        <v>17.399999999999999</v>
      </c>
      <c r="N122" s="36">
        <v>36.5</v>
      </c>
      <c r="O122" s="55">
        <f t="shared" si="11"/>
        <v>65.639563411692194</v>
      </c>
      <c r="P122" s="56">
        <f t="shared" si="12"/>
        <v>33.607456466786417</v>
      </c>
      <c r="Q122" s="129">
        <v>26.569027199999997</v>
      </c>
      <c r="R122" s="11">
        <f t="shared" si="13"/>
        <v>5.4851225273855997</v>
      </c>
      <c r="S122" s="35">
        <f t="shared" si="14"/>
        <v>7.0891087721270436</v>
      </c>
      <c r="AF122" s="34"/>
    </row>
    <row r="123" spans="7:32" ht="18.5" x14ac:dyDescent="0.45">
      <c r="G123" s="59">
        <v>2014</v>
      </c>
      <c r="H123" s="60">
        <v>4</v>
      </c>
      <c r="I123" s="60">
        <f t="shared" si="17"/>
        <v>30</v>
      </c>
      <c r="J123" s="46">
        <f t="shared" si="17"/>
        <v>120</v>
      </c>
      <c r="K123" s="88">
        <v>20.100000000000001</v>
      </c>
      <c r="L123" s="88">
        <v>12.7</v>
      </c>
      <c r="M123" s="54">
        <f t="shared" si="10"/>
        <v>16.399999999999999</v>
      </c>
      <c r="N123" s="36">
        <v>31</v>
      </c>
      <c r="O123" s="55">
        <f t="shared" si="11"/>
        <v>67.206013177981418</v>
      </c>
      <c r="P123" s="56">
        <f t="shared" si="12"/>
        <v>39.78595980136501</v>
      </c>
      <c r="Q123" s="129">
        <v>29.2512194</v>
      </c>
      <c r="R123" s="49">
        <f t="shared" si="13"/>
        <v>5.8672973409102003</v>
      </c>
      <c r="S123" s="48">
        <f t="shared" si="14"/>
        <v>8.6205035428036556</v>
      </c>
      <c r="AF123" s="34"/>
    </row>
    <row r="124" spans="7:32" ht="18.5" x14ac:dyDescent="0.45">
      <c r="G124" s="59">
        <v>2014</v>
      </c>
      <c r="H124" s="59">
        <v>5</v>
      </c>
      <c r="I124" s="46">
        <v>1</v>
      </c>
      <c r="J124" s="46">
        <f t="shared" si="17"/>
        <v>121</v>
      </c>
      <c r="K124" s="88">
        <v>22.4</v>
      </c>
      <c r="L124" s="88">
        <v>15.9</v>
      </c>
      <c r="M124" s="54">
        <f t="shared" si="10"/>
        <v>19.149999999999999</v>
      </c>
      <c r="N124" s="36">
        <v>28.5</v>
      </c>
      <c r="O124" s="55">
        <f t="shared" si="11"/>
        <v>0</v>
      </c>
      <c r="P124" s="56">
        <f t="shared" si="12"/>
        <v>0</v>
      </c>
      <c r="Q124" s="129">
        <v>0</v>
      </c>
      <c r="R124" s="11">
        <f t="shared" si="13"/>
        <v>0</v>
      </c>
      <c r="S124" s="35">
        <f t="shared" si="14"/>
        <v>0.47490758314160209</v>
      </c>
      <c r="AF124" s="34"/>
    </row>
    <row r="125" spans="7:32" ht="18.5" x14ac:dyDescent="0.45">
      <c r="G125" s="59">
        <v>2014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88">
        <v>21</v>
      </c>
      <c r="L125" s="88">
        <v>13.7</v>
      </c>
      <c r="M125" s="54">
        <f t="shared" si="10"/>
        <v>17.350000000000001</v>
      </c>
      <c r="N125" s="36">
        <v>24</v>
      </c>
      <c r="O125" s="55">
        <f t="shared" si="11"/>
        <v>0</v>
      </c>
      <c r="P125" s="56">
        <f t="shared" si="12"/>
        <v>0</v>
      </c>
      <c r="Q125" s="129">
        <v>0</v>
      </c>
      <c r="R125" s="11">
        <f t="shared" si="13"/>
        <v>0</v>
      </c>
      <c r="S125" s="35">
        <f t="shared" si="14"/>
        <v>0.47654768823139765</v>
      </c>
      <c r="AF125" s="34"/>
    </row>
    <row r="126" spans="7:32" ht="18.5" x14ac:dyDescent="0.45">
      <c r="G126" s="59">
        <v>2014</v>
      </c>
      <c r="H126" s="59">
        <v>5</v>
      </c>
      <c r="I126" s="46">
        <f t="shared" si="18"/>
        <v>3</v>
      </c>
      <c r="J126" s="46">
        <f t="shared" si="17"/>
        <v>123</v>
      </c>
      <c r="K126" s="88">
        <v>22.2</v>
      </c>
      <c r="L126" s="88">
        <v>14.9</v>
      </c>
      <c r="M126" s="54">
        <f t="shared" si="10"/>
        <v>18.55</v>
      </c>
      <c r="N126" s="36">
        <v>23</v>
      </c>
      <c r="O126" s="55">
        <f t="shared" si="11"/>
        <v>0</v>
      </c>
      <c r="P126" s="56">
        <f t="shared" si="12"/>
        <v>0</v>
      </c>
      <c r="Q126" s="129">
        <v>0</v>
      </c>
      <c r="R126" s="11">
        <f t="shared" si="13"/>
        <v>0</v>
      </c>
      <c r="S126" s="35">
        <f t="shared" si="14"/>
        <v>0.49640147540983603</v>
      </c>
      <c r="AF126" s="34"/>
    </row>
    <row r="127" spans="7:32" ht="18.5" x14ac:dyDescent="0.45">
      <c r="G127" s="59">
        <v>2014</v>
      </c>
      <c r="H127" s="59">
        <v>5</v>
      </c>
      <c r="I127" s="46">
        <f t="shared" si="18"/>
        <v>4</v>
      </c>
      <c r="J127" s="46">
        <f t="shared" si="18"/>
        <v>124</v>
      </c>
      <c r="K127" s="88">
        <v>25.7</v>
      </c>
      <c r="L127" s="88">
        <v>16.5</v>
      </c>
      <c r="M127" s="54">
        <f t="shared" si="10"/>
        <v>21.1</v>
      </c>
      <c r="N127" s="36">
        <v>30.5</v>
      </c>
      <c r="O127" s="55">
        <f t="shared" si="11"/>
        <v>0</v>
      </c>
      <c r="P127" s="56">
        <f t="shared" si="12"/>
        <v>0</v>
      </c>
      <c r="Q127" s="129">
        <v>0</v>
      </c>
      <c r="R127" s="11">
        <f t="shared" si="13"/>
        <v>0</v>
      </c>
      <c r="S127" s="35">
        <f t="shared" si="14"/>
        <v>0.48418154135338332</v>
      </c>
      <c r="AF127" s="34"/>
    </row>
    <row r="128" spans="7:32" ht="18.5" x14ac:dyDescent="0.45">
      <c r="G128" s="59">
        <v>2014</v>
      </c>
      <c r="H128" s="59">
        <v>5</v>
      </c>
      <c r="I128" s="46">
        <f t="shared" si="18"/>
        <v>5</v>
      </c>
      <c r="J128" s="46">
        <f t="shared" si="18"/>
        <v>125</v>
      </c>
      <c r="K128" s="88">
        <v>27.9</v>
      </c>
      <c r="L128" s="88">
        <v>20</v>
      </c>
      <c r="M128" s="54">
        <f t="shared" si="10"/>
        <v>23.95</v>
      </c>
      <c r="N128" s="36">
        <v>36.5</v>
      </c>
      <c r="O128" s="55">
        <f t="shared" si="11"/>
        <v>0</v>
      </c>
      <c r="P128" s="56">
        <f t="shared" si="12"/>
        <v>0</v>
      </c>
      <c r="Q128" s="129">
        <v>0</v>
      </c>
      <c r="R128" s="11">
        <f t="shared" si="13"/>
        <v>0</v>
      </c>
      <c r="S128" s="35">
        <f t="shared" si="14"/>
        <v>0.47521973867595813</v>
      </c>
      <c r="AF128" s="34"/>
    </row>
    <row r="129" spans="7:32" ht="18.5" x14ac:dyDescent="0.45">
      <c r="G129" s="59">
        <v>2014</v>
      </c>
      <c r="H129" s="59">
        <v>5</v>
      </c>
      <c r="I129" s="46">
        <f t="shared" si="18"/>
        <v>6</v>
      </c>
      <c r="J129" s="46">
        <f t="shared" si="18"/>
        <v>126</v>
      </c>
      <c r="K129" s="88">
        <v>30.3</v>
      </c>
      <c r="L129" s="88">
        <v>22.2</v>
      </c>
      <c r="M129" s="54">
        <f t="shared" si="10"/>
        <v>26.25</v>
      </c>
      <c r="N129" s="36">
        <v>40.5</v>
      </c>
      <c r="O129" s="55">
        <f t="shared" si="11"/>
        <v>0</v>
      </c>
      <c r="P129" s="56">
        <f t="shared" si="12"/>
        <v>0</v>
      </c>
      <c r="Q129" s="129">
        <v>0</v>
      </c>
      <c r="R129" s="11">
        <f t="shared" si="13"/>
        <v>0</v>
      </c>
      <c r="S129" s="35">
        <f t="shared" si="14"/>
        <v>0.46825499999999992</v>
      </c>
      <c r="AF129" s="34"/>
    </row>
    <row r="130" spans="7:32" ht="18.5" x14ac:dyDescent="0.45">
      <c r="G130" s="59">
        <v>2014</v>
      </c>
      <c r="H130" s="59">
        <v>5</v>
      </c>
      <c r="I130" s="46">
        <f t="shared" si="18"/>
        <v>7</v>
      </c>
      <c r="J130" s="46">
        <f t="shared" si="18"/>
        <v>127</v>
      </c>
      <c r="K130" s="88">
        <v>28.3</v>
      </c>
      <c r="L130" s="88">
        <v>20.5</v>
      </c>
      <c r="M130" s="54">
        <f t="shared" si="10"/>
        <v>24.4</v>
      </c>
      <c r="N130" s="36">
        <v>50.5</v>
      </c>
      <c r="O130" s="55">
        <f t="shared" si="11"/>
        <v>0</v>
      </c>
      <c r="P130" s="56">
        <f t="shared" si="12"/>
        <v>0</v>
      </c>
      <c r="Q130" s="129">
        <v>0</v>
      </c>
      <c r="R130" s="11">
        <f t="shared" si="13"/>
        <v>0</v>
      </c>
      <c r="S130" s="35">
        <f t="shared" si="14"/>
        <v>0.40123756345177658</v>
      </c>
      <c r="AF130" s="34"/>
    </row>
    <row r="131" spans="7:32" ht="18.5" x14ac:dyDescent="0.45">
      <c r="G131" s="59">
        <v>2014</v>
      </c>
      <c r="H131" s="59">
        <v>5</v>
      </c>
      <c r="I131" s="46">
        <f t="shared" si="18"/>
        <v>8</v>
      </c>
      <c r="J131" s="46">
        <f t="shared" si="18"/>
        <v>128</v>
      </c>
      <c r="K131" s="88">
        <v>30.6</v>
      </c>
      <c r="L131" s="88">
        <v>21</v>
      </c>
      <c r="M131" s="54">
        <f t="shared" si="10"/>
        <v>25.8</v>
      </c>
      <c r="N131" s="36">
        <v>51</v>
      </c>
      <c r="O131" s="55">
        <f t="shared" si="11"/>
        <v>0</v>
      </c>
      <c r="P131" s="56">
        <f t="shared" si="12"/>
        <v>0</v>
      </c>
      <c r="Q131" s="129">
        <v>0</v>
      </c>
      <c r="R131" s="11">
        <f t="shared" si="13"/>
        <v>0</v>
      </c>
      <c r="S131" s="35">
        <f t="shared" si="14"/>
        <v>0.40970147058823531</v>
      </c>
      <c r="AF131" s="34"/>
    </row>
    <row r="132" spans="7:32" ht="18.5" x14ac:dyDescent="0.45">
      <c r="G132" s="59">
        <v>2014</v>
      </c>
      <c r="H132" s="59">
        <v>5</v>
      </c>
      <c r="I132" s="46">
        <f t="shared" si="18"/>
        <v>9</v>
      </c>
      <c r="J132" s="46">
        <f t="shared" si="18"/>
        <v>129</v>
      </c>
      <c r="K132" s="88">
        <v>23.9</v>
      </c>
      <c r="L132" s="88">
        <v>14.8</v>
      </c>
      <c r="M132" s="54">
        <f t="shared" si="10"/>
        <v>19.350000000000001</v>
      </c>
      <c r="N132" s="36">
        <v>62.5</v>
      </c>
      <c r="O132" s="55">
        <f t="shared" si="11"/>
        <v>0</v>
      </c>
      <c r="P132" s="56">
        <f t="shared" si="12"/>
        <v>0</v>
      </c>
      <c r="Q132" s="129">
        <v>0</v>
      </c>
      <c r="R132" s="11">
        <f t="shared" si="13"/>
        <v>0</v>
      </c>
      <c r="S132" s="35">
        <f t="shared" si="14"/>
        <v>0.3649742358078602</v>
      </c>
      <c r="AF132" s="34"/>
    </row>
    <row r="133" spans="7:32" ht="18.5" x14ac:dyDescent="0.45">
      <c r="G133" s="59">
        <v>2014</v>
      </c>
      <c r="H133" s="59">
        <v>5</v>
      </c>
      <c r="I133" s="46">
        <f t="shared" si="18"/>
        <v>10</v>
      </c>
      <c r="J133" s="46">
        <f t="shared" si="18"/>
        <v>130</v>
      </c>
      <c r="K133" s="88">
        <v>22.6</v>
      </c>
      <c r="L133" s="88">
        <v>15.1</v>
      </c>
      <c r="M133" s="54">
        <f t="shared" ref="M133:M196" si="19">(K133+L133)/2</f>
        <v>18.850000000000001</v>
      </c>
      <c r="N133" s="36">
        <v>59</v>
      </c>
      <c r="O133" s="55">
        <f t="shared" ref="O133:O196" si="20">((Q133)/(0.16*(K133-(L133))^0.5))</f>
        <v>0</v>
      </c>
      <c r="P133" s="56">
        <f t="shared" ref="P133:P196" si="21">0.16*((K133-L133)^1/2)*O133</f>
        <v>0</v>
      </c>
      <c r="Q133" s="129">
        <v>0</v>
      </c>
      <c r="R133" s="11">
        <f t="shared" ref="R133:R196" si="22">0.0023*0.408*O133*(K133-L133)^0.5*(M133+17.8)</f>
        <v>0</v>
      </c>
      <c r="S133" s="35">
        <f t="shared" ref="S133:S196" si="23">0.31*(IF(N133&gt;50,1,(1+(50-N133)/70)))*(P133+2.09)*((M133/(M133+15)))</f>
        <v>0.3607951255539143</v>
      </c>
      <c r="AF133" s="34"/>
    </row>
    <row r="134" spans="7:32" ht="18.5" x14ac:dyDescent="0.45">
      <c r="G134" s="59">
        <v>2014</v>
      </c>
      <c r="H134" s="59">
        <v>5</v>
      </c>
      <c r="I134" s="46">
        <f t="shared" si="18"/>
        <v>11</v>
      </c>
      <c r="J134" s="46">
        <f t="shared" si="18"/>
        <v>131</v>
      </c>
      <c r="K134" s="88">
        <v>24.3</v>
      </c>
      <c r="L134" s="88">
        <v>16.5</v>
      </c>
      <c r="M134" s="54">
        <f t="shared" si="19"/>
        <v>20.399999999999999</v>
      </c>
      <c r="N134" s="36">
        <v>67.5</v>
      </c>
      <c r="O134" s="55">
        <f t="shared" si="20"/>
        <v>0</v>
      </c>
      <c r="P134" s="56">
        <f t="shared" si="21"/>
        <v>0</v>
      </c>
      <c r="Q134" s="129">
        <v>0</v>
      </c>
      <c r="R134" s="11">
        <f t="shared" si="22"/>
        <v>0</v>
      </c>
      <c r="S134" s="35">
        <f t="shared" si="23"/>
        <v>0.37336610169491524</v>
      </c>
      <c r="AF134" s="34"/>
    </row>
    <row r="135" spans="7:32" ht="18.5" x14ac:dyDescent="0.45">
      <c r="G135" s="59">
        <v>2014</v>
      </c>
      <c r="H135" s="59">
        <v>5</v>
      </c>
      <c r="I135" s="46">
        <f t="shared" si="18"/>
        <v>12</v>
      </c>
      <c r="J135" s="46">
        <f t="shared" si="18"/>
        <v>132</v>
      </c>
      <c r="K135" s="88">
        <v>20.399999999999999</v>
      </c>
      <c r="L135" s="88">
        <v>15.7</v>
      </c>
      <c r="M135" s="54">
        <f t="shared" si="19"/>
        <v>18.049999999999997</v>
      </c>
      <c r="N135" s="36">
        <v>68</v>
      </c>
      <c r="O135" s="55">
        <f t="shared" si="20"/>
        <v>0</v>
      </c>
      <c r="P135" s="56">
        <f t="shared" si="21"/>
        <v>0</v>
      </c>
      <c r="Q135" s="129">
        <v>0</v>
      </c>
      <c r="R135" s="11">
        <f t="shared" si="22"/>
        <v>0</v>
      </c>
      <c r="S135" s="35">
        <f t="shared" si="23"/>
        <v>0.3538455370650529</v>
      </c>
      <c r="AF135" s="34"/>
    </row>
    <row r="136" spans="7:32" ht="18.5" x14ac:dyDescent="0.45">
      <c r="G136" s="59">
        <v>2014</v>
      </c>
      <c r="H136" s="59">
        <v>5</v>
      </c>
      <c r="I136" s="46">
        <f t="shared" si="18"/>
        <v>13</v>
      </c>
      <c r="J136" s="46">
        <f t="shared" si="18"/>
        <v>133</v>
      </c>
      <c r="K136" s="88">
        <v>21.6</v>
      </c>
      <c r="L136" s="88">
        <v>13.2</v>
      </c>
      <c r="M136" s="54">
        <f t="shared" si="19"/>
        <v>17.399999999999999</v>
      </c>
      <c r="N136" s="36">
        <v>76</v>
      </c>
      <c r="O136" s="55">
        <f t="shared" si="20"/>
        <v>0</v>
      </c>
      <c r="P136" s="56">
        <f t="shared" si="21"/>
        <v>0</v>
      </c>
      <c r="Q136" s="129">
        <v>0</v>
      </c>
      <c r="R136" s="11">
        <f t="shared" si="22"/>
        <v>0</v>
      </c>
      <c r="S136" s="35">
        <f t="shared" si="23"/>
        <v>0.3479462962962962</v>
      </c>
      <c r="AF136" s="34"/>
    </row>
    <row r="137" spans="7:32" ht="18.5" x14ac:dyDescent="0.45">
      <c r="G137" s="59">
        <v>2014</v>
      </c>
      <c r="H137" s="59">
        <v>5</v>
      </c>
      <c r="I137" s="46">
        <f t="shared" si="18"/>
        <v>14</v>
      </c>
      <c r="J137" s="46">
        <f t="shared" si="18"/>
        <v>134</v>
      </c>
      <c r="K137" s="88">
        <v>20.5</v>
      </c>
      <c r="L137" s="88">
        <v>12.6</v>
      </c>
      <c r="M137" s="54">
        <f t="shared" si="19"/>
        <v>16.55</v>
      </c>
      <c r="N137" s="36">
        <v>71.5</v>
      </c>
      <c r="O137" s="55">
        <f t="shared" si="20"/>
        <v>0</v>
      </c>
      <c r="P137" s="56">
        <f t="shared" si="21"/>
        <v>0</v>
      </c>
      <c r="Q137" s="129">
        <v>0</v>
      </c>
      <c r="R137" s="11">
        <f t="shared" si="22"/>
        <v>0</v>
      </c>
      <c r="S137" s="35">
        <f t="shared" si="23"/>
        <v>0.33986513470681451</v>
      </c>
      <c r="AF137" s="34"/>
    </row>
    <row r="138" spans="7:32" ht="18.5" x14ac:dyDescent="0.45">
      <c r="G138" s="59">
        <v>2014</v>
      </c>
      <c r="H138" s="59">
        <v>5</v>
      </c>
      <c r="I138" s="46">
        <f t="shared" si="18"/>
        <v>15</v>
      </c>
      <c r="J138" s="46">
        <f t="shared" si="18"/>
        <v>135</v>
      </c>
      <c r="K138" s="88">
        <v>26.3</v>
      </c>
      <c r="L138" s="88">
        <v>13.2</v>
      </c>
      <c r="M138" s="54">
        <f t="shared" si="19"/>
        <v>19.75</v>
      </c>
      <c r="N138" s="36">
        <v>66</v>
      </c>
      <c r="O138" s="55">
        <f t="shared" si="20"/>
        <v>0</v>
      </c>
      <c r="P138" s="56">
        <f t="shared" si="21"/>
        <v>0</v>
      </c>
      <c r="Q138" s="129">
        <v>0</v>
      </c>
      <c r="R138" s="11">
        <f t="shared" si="22"/>
        <v>0</v>
      </c>
      <c r="S138" s="35">
        <f t="shared" si="23"/>
        <v>0.36823093525179851</v>
      </c>
      <c r="AF138" s="34"/>
    </row>
    <row r="139" spans="7:32" ht="18.5" x14ac:dyDescent="0.45">
      <c r="G139" s="59">
        <v>2014</v>
      </c>
      <c r="H139" s="59">
        <v>5</v>
      </c>
      <c r="I139" s="46">
        <f t="shared" si="18"/>
        <v>16</v>
      </c>
      <c r="J139" s="46">
        <f t="shared" si="18"/>
        <v>136</v>
      </c>
      <c r="K139" s="88">
        <v>28.3</v>
      </c>
      <c r="L139" s="88">
        <v>19.7</v>
      </c>
      <c r="M139" s="54">
        <f t="shared" si="19"/>
        <v>24</v>
      </c>
      <c r="N139" s="36">
        <v>65</v>
      </c>
      <c r="O139" s="55">
        <f t="shared" si="20"/>
        <v>0</v>
      </c>
      <c r="P139" s="56">
        <f t="shared" si="21"/>
        <v>0</v>
      </c>
      <c r="Q139" s="129">
        <v>0</v>
      </c>
      <c r="R139" s="11">
        <f t="shared" si="22"/>
        <v>0</v>
      </c>
      <c r="S139" s="35">
        <f t="shared" si="23"/>
        <v>0.39870769230769226</v>
      </c>
      <c r="AF139" s="34"/>
    </row>
    <row r="140" spans="7:32" ht="18.5" x14ac:dyDescent="0.45">
      <c r="G140" s="59">
        <v>2014</v>
      </c>
      <c r="H140" s="59">
        <v>5</v>
      </c>
      <c r="I140" s="46">
        <f t="shared" si="18"/>
        <v>17</v>
      </c>
      <c r="J140" s="46">
        <f t="shared" si="18"/>
        <v>137</v>
      </c>
      <c r="K140" s="88">
        <v>29.9</v>
      </c>
      <c r="L140" s="88">
        <v>22.6</v>
      </c>
      <c r="M140" s="54">
        <f t="shared" si="19"/>
        <v>26.25</v>
      </c>
      <c r="N140" s="36">
        <v>59.5</v>
      </c>
      <c r="O140" s="55">
        <f t="shared" si="20"/>
        <v>0</v>
      </c>
      <c r="P140" s="56">
        <f t="shared" si="21"/>
        <v>0</v>
      </c>
      <c r="Q140" s="129">
        <v>0</v>
      </c>
      <c r="R140" s="11">
        <f t="shared" si="22"/>
        <v>0</v>
      </c>
      <c r="S140" s="35">
        <f t="shared" si="23"/>
        <v>0.41229999999999994</v>
      </c>
      <c r="AF140" s="34"/>
    </row>
    <row r="141" spans="7:32" ht="18.5" x14ac:dyDescent="0.45">
      <c r="G141" s="59">
        <v>2014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88">
        <v>24.6</v>
      </c>
      <c r="L141" s="88">
        <v>19</v>
      </c>
      <c r="M141" s="54">
        <f t="shared" si="19"/>
        <v>21.8</v>
      </c>
      <c r="N141" s="36">
        <v>54.5</v>
      </c>
      <c r="O141" s="55">
        <f t="shared" si="20"/>
        <v>0</v>
      </c>
      <c r="P141" s="56">
        <f t="shared" si="21"/>
        <v>0</v>
      </c>
      <c r="Q141" s="129">
        <v>0</v>
      </c>
      <c r="R141" s="11">
        <f t="shared" si="22"/>
        <v>0</v>
      </c>
      <c r="S141" s="35">
        <f t="shared" si="23"/>
        <v>0.38381032608695653</v>
      </c>
      <c r="AF141" s="34"/>
    </row>
    <row r="142" spans="7:32" ht="18.5" x14ac:dyDescent="0.45">
      <c r="G142" s="59">
        <v>2014</v>
      </c>
      <c r="H142" s="59">
        <v>5</v>
      </c>
      <c r="I142" s="46">
        <f t="shared" si="24"/>
        <v>19</v>
      </c>
      <c r="J142" s="46">
        <f t="shared" si="24"/>
        <v>139</v>
      </c>
      <c r="K142" s="88">
        <v>23</v>
      </c>
      <c r="L142" s="88">
        <v>13.5</v>
      </c>
      <c r="M142" s="54">
        <f t="shared" si="19"/>
        <v>18.25</v>
      </c>
      <c r="N142" s="36">
        <v>56</v>
      </c>
      <c r="O142" s="55">
        <f t="shared" si="20"/>
        <v>0</v>
      </c>
      <c r="P142" s="56">
        <f t="shared" si="21"/>
        <v>0</v>
      </c>
      <c r="Q142" s="129">
        <v>0</v>
      </c>
      <c r="R142" s="11">
        <f t="shared" si="22"/>
        <v>0</v>
      </c>
      <c r="S142" s="35">
        <f t="shared" si="23"/>
        <v>0.35561428571428566</v>
      </c>
      <c r="AF142" s="34"/>
    </row>
    <row r="143" spans="7:32" ht="18.5" x14ac:dyDescent="0.45">
      <c r="G143" s="59">
        <v>2014</v>
      </c>
      <c r="H143" s="59">
        <v>5</v>
      </c>
      <c r="I143" s="46">
        <f t="shared" si="24"/>
        <v>20</v>
      </c>
      <c r="J143" s="46">
        <f t="shared" si="24"/>
        <v>140</v>
      </c>
      <c r="K143" s="88">
        <v>22.9</v>
      </c>
      <c r="L143" s="88">
        <v>11.7</v>
      </c>
      <c r="M143" s="54">
        <f t="shared" si="19"/>
        <v>17.299999999999997</v>
      </c>
      <c r="N143" s="36">
        <v>49</v>
      </c>
      <c r="O143" s="55">
        <f t="shared" si="20"/>
        <v>0</v>
      </c>
      <c r="P143" s="56">
        <f t="shared" si="21"/>
        <v>0</v>
      </c>
      <c r="Q143" s="129">
        <v>0</v>
      </c>
      <c r="R143" s="11">
        <f t="shared" si="22"/>
        <v>0</v>
      </c>
      <c r="S143" s="35">
        <f t="shared" si="23"/>
        <v>0.35197504201680663</v>
      </c>
      <c r="AF143" s="34"/>
    </row>
    <row r="144" spans="7:32" ht="18.5" x14ac:dyDescent="0.45">
      <c r="G144" s="59">
        <v>2014</v>
      </c>
      <c r="H144" s="59">
        <v>5</v>
      </c>
      <c r="I144" s="46">
        <f t="shared" si="24"/>
        <v>21</v>
      </c>
      <c r="J144" s="46">
        <f t="shared" si="24"/>
        <v>141</v>
      </c>
      <c r="K144" s="88">
        <v>25.1</v>
      </c>
      <c r="L144" s="88">
        <v>15.6</v>
      </c>
      <c r="M144" s="54">
        <f t="shared" si="19"/>
        <v>20.350000000000001</v>
      </c>
      <c r="N144" s="36">
        <v>68.5</v>
      </c>
      <c r="O144" s="55">
        <f t="shared" si="20"/>
        <v>0</v>
      </c>
      <c r="P144" s="56">
        <f t="shared" si="21"/>
        <v>0</v>
      </c>
      <c r="Q144" s="129">
        <v>0</v>
      </c>
      <c r="R144" s="11">
        <f t="shared" si="22"/>
        <v>0</v>
      </c>
      <c r="S144" s="35">
        <f t="shared" si="23"/>
        <v>0.37297779349363502</v>
      </c>
      <c r="AF144" s="34"/>
    </row>
    <row r="145" spans="7:32" ht="18.5" x14ac:dyDescent="0.45">
      <c r="G145" s="59">
        <v>2014</v>
      </c>
      <c r="H145" s="59">
        <v>5</v>
      </c>
      <c r="I145" s="46">
        <f t="shared" si="24"/>
        <v>22</v>
      </c>
      <c r="J145" s="46">
        <f t="shared" si="24"/>
        <v>142</v>
      </c>
      <c r="K145" s="88">
        <v>23</v>
      </c>
      <c r="L145" s="88">
        <v>15.5</v>
      </c>
      <c r="M145" s="54">
        <f t="shared" si="19"/>
        <v>19.25</v>
      </c>
      <c r="N145" s="36">
        <v>57.5</v>
      </c>
      <c r="O145" s="55">
        <f t="shared" si="20"/>
        <v>0</v>
      </c>
      <c r="P145" s="56">
        <f t="shared" si="21"/>
        <v>0</v>
      </c>
      <c r="Q145" s="129">
        <v>0</v>
      </c>
      <c r="R145" s="11">
        <f t="shared" si="22"/>
        <v>0</v>
      </c>
      <c r="S145" s="35">
        <f t="shared" si="23"/>
        <v>0.36414817518248171</v>
      </c>
      <c r="AF145" s="34"/>
    </row>
    <row r="146" spans="7:32" ht="18.5" x14ac:dyDescent="0.45">
      <c r="G146" s="59">
        <v>2014</v>
      </c>
      <c r="H146" s="59">
        <v>5</v>
      </c>
      <c r="I146" s="46">
        <f t="shared" si="24"/>
        <v>23</v>
      </c>
      <c r="J146" s="46">
        <f t="shared" si="24"/>
        <v>143</v>
      </c>
      <c r="K146" s="88">
        <v>28</v>
      </c>
      <c r="L146" s="88">
        <v>16</v>
      </c>
      <c r="M146" s="54">
        <f t="shared" si="19"/>
        <v>22</v>
      </c>
      <c r="N146" s="36">
        <v>47.5</v>
      </c>
      <c r="O146" s="55">
        <f t="shared" si="20"/>
        <v>0</v>
      </c>
      <c r="P146" s="56">
        <f t="shared" si="21"/>
        <v>0</v>
      </c>
      <c r="Q146" s="129">
        <v>0</v>
      </c>
      <c r="R146" s="11">
        <f t="shared" si="22"/>
        <v>0</v>
      </c>
      <c r="S146" s="35">
        <f t="shared" si="23"/>
        <v>0.39899633204633206</v>
      </c>
      <c r="AF146" s="34"/>
    </row>
    <row r="147" spans="7:32" ht="18.5" x14ac:dyDescent="0.45">
      <c r="G147" s="59">
        <v>2014</v>
      </c>
      <c r="H147" s="59">
        <v>5</v>
      </c>
      <c r="I147" s="46">
        <f t="shared" si="24"/>
        <v>24</v>
      </c>
      <c r="J147" s="46">
        <f t="shared" si="24"/>
        <v>144</v>
      </c>
      <c r="K147" s="88">
        <v>23.5</v>
      </c>
      <c r="L147" s="88">
        <v>16.399999999999999</v>
      </c>
      <c r="M147" s="54">
        <f t="shared" si="19"/>
        <v>19.95</v>
      </c>
      <c r="N147" s="36">
        <v>41.5</v>
      </c>
      <c r="O147" s="55">
        <f t="shared" si="20"/>
        <v>0</v>
      </c>
      <c r="P147" s="56">
        <f t="shared" si="21"/>
        <v>0</v>
      </c>
      <c r="Q147" s="129">
        <v>0</v>
      </c>
      <c r="R147" s="11">
        <f t="shared" si="22"/>
        <v>0</v>
      </c>
      <c r="S147" s="35">
        <f t="shared" si="23"/>
        <v>0.41473942060085833</v>
      </c>
      <c r="AF147" s="34"/>
    </row>
    <row r="148" spans="7:32" ht="18.5" x14ac:dyDescent="0.45">
      <c r="G148" s="59">
        <v>2014</v>
      </c>
      <c r="H148" s="59">
        <v>5</v>
      </c>
      <c r="I148" s="46">
        <f t="shared" si="24"/>
        <v>25</v>
      </c>
      <c r="J148" s="46">
        <f t="shared" si="24"/>
        <v>145</v>
      </c>
      <c r="K148" s="88">
        <v>24.9</v>
      </c>
      <c r="L148" s="88">
        <v>15.7</v>
      </c>
      <c r="M148" s="54">
        <f t="shared" si="19"/>
        <v>20.299999999999997</v>
      </c>
      <c r="N148" s="36">
        <v>40.5</v>
      </c>
      <c r="O148" s="55">
        <f t="shared" si="20"/>
        <v>0</v>
      </c>
      <c r="P148" s="56">
        <f t="shared" si="21"/>
        <v>0</v>
      </c>
      <c r="Q148" s="129">
        <v>0</v>
      </c>
      <c r="R148" s="11">
        <f t="shared" si="22"/>
        <v>0</v>
      </c>
      <c r="S148" s="35">
        <f t="shared" si="23"/>
        <v>0.42315395184135968</v>
      </c>
      <c r="AF148" s="34"/>
    </row>
    <row r="149" spans="7:32" ht="18.5" x14ac:dyDescent="0.45">
      <c r="G149" s="59">
        <v>2014</v>
      </c>
      <c r="H149" s="59">
        <v>5</v>
      </c>
      <c r="I149" s="46">
        <f t="shared" si="24"/>
        <v>26</v>
      </c>
      <c r="J149" s="46">
        <f t="shared" si="24"/>
        <v>146</v>
      </c>
      <c r="K149" s="88">
        <v>26.3</v>
      </c>
      <c r="L149" s="88">
        <v>19.2</v>
      </c>
      <c r="M149" s="54">
        <f t="shared" si="19"/>
        <v>22.75</v>
      </c>
      <c r="N149" s="36">
        <v>46</v>
      </c>
      <c r="O149" s="55">
        <f t="shared" si="20"/>
        <v>0</v>
      </c>
      <c r="P149" s="56">
        <f t="shared" si="21"/>
        <v>0</v>
      </c>
      <c r="Q149" s="129">
        <v>0</v>
      </c>
      <c r="R149" s="11">
        <f t="shared" si="22"/>
        <v>0</v>
      </c>
      <c r="S149" s="35">
        <f t="shared" si="23"/>
        <v>0.41276807947019867</v>
      </c>
      <c r="AF149" s="34"/>
    </row>
    <row r="150" spans="7:32" ht="18.5" x14ac:dyDescent="0.45">
      <c r="G150" s="59">
        <v>2014</v>
      </c>
      <c r="H150" s="59">
        <v>5</v>
      </c>
      <c r="I150" s="46">
        <f t="shared" si="24"/>
        <v>27</v>
      </c>
      <c r="J150" s="46">
        <f t="shared" si="24"/>
        <v>147</v>
      </c>
      <c r="K150" s="88">
        <v>27.2</v>
      </c>
      <c r="L150" s="88">
        <v>18.100000000000001</v>
      </c>
      <c r="M150" s="54">
        <f t="shared" si="19"/>
        <v>22.65</v>
      </c>
      <c r="N150" s="36">
        <v>53.5</v>
      </c>
      <c r="O150" s="55">
        <f t="shared" si="20"/>
        <v>0</v>
      </c>
      <c r="P150" s="56">
        <f t="shared" si="21"/>
        <v>0</v>
      </c>
      <c r="Q150" s="129">
        <v>0</v>
      </c>
      <c r="R150" s="11">
        <f t="shared" si="22"/>
        <v>0</v>
      </c>
      <c r="S150" s="35">
        <f t="shared" si="23"/>
        <v>0.38977250996015933</v>
      </c>
      <c r="AF150" s="34"/>
    </row>
    <row r="151" spans="7:32" ht="18.5" x14ac:dyDescent="0.45">
      <c r="G151" s="59">
        <v>2014</v>
      </c>
      <c r="H151" s="59">
        <v>5</v>
      </c>
      <c r="I151" s="46">
        <f t="shared" si="24"/>
        <v>28</v>
      </c>
      <c r="J151" s="46">
        <f t="shared" si="24"/>
        <v>148</v>
      </c>
      <c r="K151" s="88">
        <v>28</v>
      </c>
      <c r="L151" s="88">
        <v>17.899999999999999</v>
      </c>
      <c r="M151" s="54">
        <f t="shared" si="19"/>
        <v>22.95</v>
      </c>
      <c r="N151" s="36">
        <v>55</v>
      </c>
      <c r="O151" s="55">
        <f t="shared" si="20"/>
        <v>0</v>
      </c>
      <c r="P151" s="56">
        <f t="shared" si="21"/>
        <v>0</v>
      </c>
      <c r="Q151" s="129">
        <v>0</v>
      </c>
      <c r="R151" s="11">
        <f t="shared" si="22"/>
        <v>0</v>
      </c>
      <c r="S151" s="35">
        <f t="shared" si="23"/>
        <v>0.39181304347826079</v>
      </c>
      <c r="AF151" s="34"/>
    </row>
    <row r="152" spans="7:32" ht="18.5" x14ac:dyDescent="0.45">
      <c r="G152" s="59">
        <v>2014</v>
      </c>
      <c r="H152" s="59">
        <v>5</v>
      </c>
      <c r="I152" s="46">
        <f t="shared" si="24"/>
        <v>29</v>
      </c>
      <c r="J152" s="46">
        <f t="shared" si="24"/>
        <v>149</v>
      </c>
      <c r="K152" s="88">
        <v>30.6</v>
      </c>
      <c r="L152" s="88">
        <v>20.5</v>
      </c>
      <c r="M152" s="54">
        <f t="shared" si="19"/>
        <v>25.55</v>
      </c>
      <c r="N152" s="36">
        <v>48.5</v>
      </c>
      <c r="O152" s="55">
        <f t="shared" si="20"/>
        <v>0</v>
      </c>
      <c r="P152" s="56">
        <f t="shared" si="21"/>
        <v>0</v>
      </c>
      <c r="Q152" s="129">
        <v>0</v>
      </c>
      <c r="R152" s="11">
        <f t="shared" si="22"/>
        <v>0</v>
      </c>
      <c r="S152" s="35">
        <f t="shared" si="23"/>
        <v>0.41698077065351419</v>
      </c>
      <c r="AF152" s="34"/>
    </row>
    <row r="153" spans="7:32" ht="18.5" x14ac:dyDescent="0.45">
      <c r="G153" s="59">
        <v>2014</v>
      </c>
      <c r="H153" s="59">
        <v>5</v>
      </c>
      <c r="I153" s="46">
        <f t="shared" si="24"/>
        <v>30</v>
      </c>
      <c r="J153" s="46">
        <f t="shared" si="24"/>
        <v>150</v>
      </c>
      <c r="K153" s="88">
        <v>32.200000000000003</v>
      </c>
      <c r="L153" s="88">
        <v>23.3</v>
      </c>
      <c r="M153" s="54">
        <f t="shared" si="19"/>
        <v>27.75</v>
      </c>
      <c r="N153" s="36">
        <v>34.5</v>
      </c>
      <c r="O153" s="55">
        <f t="shared" si="20"/>
        <v>0</v>
      </c>
      <c r="P153" s="56">
        <f t="shared" si="21"/>
        <v>0</v>
      </c>
      <c r="Q153" s="129">
        <v>0</v>
      </c>
      <c r="R153" s="11">
        <f t="shared" si="22"/>
        <v>0</v>
      </c>
      <c r="S153" s="35">
        <f t="shared" si="23"/>
        <v>0.51369214285714282</v>
      </c>
      <c r="AF153" s="34"/>
    </row>
    <row r="154" spans="7:32" ht="18.5" x14ac:dyDescent="0.45">
      <c r="G154" s="59">
        <v>2014</v>
      </c>
      <c r="H154" s="60">
        <v>5</v>
      </c>
      <c r="I154" s="60">
        <f t="shared" si="24"/>
        <v>31</v>
      </c>
      <c r="J154" s="46">
        <f t="shared" si="24"/>
        <v>151</v>
      </c>
      <c r="K154" s="88">
        <v>34.1</v>
      </c>
      <c r="L154" s="88">
        <v>24.9</v>
      </c>
      <c r="M154" s="54">
        <f t="shared" si="19"/>
        <v>29.5</v>
      </c>
      <c r="N154" s="36">
        <v>34.5</v>
      </c>
      <c r="O154" s="55">
        <f t="shared" si="20"/>
        <v>0</v>
      </c>
      <c r="P154" s="56">
        <f t="shared" si="21"/>
        <v>0</v>
      </c>
      <c r="Q154" s="129">
        <v>0</v>
      </c>
      <c r="R154" s="49">
        <f t="shared" si="22"/>
        <v>0</v>
      </c>
      <c r="S154" s="48">
        <f t="shared" si="23"/>
        <v>0.52461180577849109</v>
      </c>
      <c r="AF154" s="34"/>
    </row>
    <row r="155" spans="7:32" ht="18.5" x14ac:dyDescent="0.45">
      <c r="G155" s="59">
        <v>2014</v>
      </c>
      <c r="H155" s="59">
        <v>6</v>
      </c>
      <c r="I155" s="46">
        <v>1</v>
      </c>
      <c r="J155" s="46">
        <f t="shared" si="24"/>
        <v>152</v>
      </c>
      <c r="K155" s="88">
        <v>28.3</v>
      </c>
      <c r="L155" s="88">
        <v>20.6</v>
      </c>
      <c r="M155" s="54">
        <f t="shared" si="19"/>
        <v>24.450000000000003</v>
      </c>
      <c r="N155" s="36">
        <v>34.5</v>
      </c>
      <c r="O155" s="55">
        <f t="shared" si="20"/>
        <v>69.604155527874866</v>
      </c>
      <c r="P155" s="56">
        <f t="shared" si="21"/>
        <v>42.876159805170914</v>
      </c>
      <c r="Q155" s="129">
        <v>30.902990899999999</v>
      </c>
      <c r="R155" s="11">
        <f t="shared" si="22"/>
        <v>7.6576452588041226</v>
      </c>
      <c r="S155" s="35">
        <f t="shared" si="23"/>
        <v>10.552307153648943</v>
      </c>
      <c r="AF155" s="34"/>
    </row>
    <row r="156" spans="7:32" ht="18.5" x14ac:dyDescent="0.45">
      <c r="G156" s="59">
        <v>2014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88">
        <v>25.2</v>
      </c>
      <c r="L156" s="88">
        <v>17.3</v>
      </c>
      <c r="M156" s="54">
        <f t="shared" si="19"/>
        <v>21.25</v>
      </c>
      <c r="N156" s="36">
        <v>36</v>
      </c>
      <c r="O156" s="55">
        <f t="shared" si="20"/>
        <v>65.562139682564577</v>
      </c>
      <c r="P156" s="56">
        <f t="shared" si="21"/>
        <v>41.435272279380804</v>
      </c>
      <c r="Q156" s="129">
        <v>29.484016599999997</v>
      </c>
      <c r="R156" s="11">
        <f t="shared" si="22"/>
        <v>6.7526727248689475</v>
      </c>
      <c r="S156" s="35">
        <f t="shared" si="23"/>
        <v>9.4915110998208334</v>
      </c>
      <c r="AF156" s="34"/>
    </row>
    <row r="157" spans="7:32" ht="18.5" x14ac:dyDescent="0.45">
      <c r="G157" s="59">
        <v>2014</v>
      </c>
      <c r="H157" s="59">
        <v>6</v>
      </c>
      <c r="I157" s="46">
        <f t="shared" si="25"/>
        <v>3</v>
      </c>
      <c r="J157" s="46">
        <f t="shared" si="25"/>
        <v>154</v>
      </c>
      <c r="K157" s="88">
        <v>24.9</v>
      </c>
      <c r="L157" s="88">
        <v>14.4</v>
      </c>
      <c r="M157" s="54">
        <f t="shared" si="19"/>
        <v>19.649999999999999</v>
      </c>
      <c r="N157" s="36">
        <v>29.5</v>
      </c>
      <c r="O157" s="55">
        <f t="shared" si="20"/>
        <v>50.327899452932762</v>
      </c>
      <c r="P157" s="56">
        <f t="shared" si="21"/>
        <v>42.275435540463512</v>
      </c>
      <c r="Q157" s="129">
        <v>26.092965299999999</v>
      </c>
      <c r="R157" s="11">
        <f t="shared" si="22"/>
        <v>5.7311697935945247</v>
      </c>
      <c r="S157" s="35">
        <f t="shared" si="23"/>
        <v>10.083615987970884</v>
      </c>
      <c r="AF157" s="34"/>
    </row>
    <row r="158" spans="7:32" ht="18.5" x14ac:dyDescent="0.45">
      <c r="G158" s="59">
        <v>2014</v>
      </c>
      <c r="H158" s="59">
        <v>6</v>
      </c>
      <c r="I158" s="46">
        <f t="shared" si="25"/>
        <v>4</v>
      </c>
      <c r="J158" s="46">
        <f t="shared" si="25"/>
        <v>155</v>
      </c>
      <c r="K158" s="88">
        <v>26.7</v>
      </c>
      <c r="L158" s="88">
        <v>13.3</v>
      </c>
      <c r="M158" s="54">
        <f t="shared" si="19"/>
        <v>20</v>
      </c>
      <c r="N158" s="36">
        <v>29</v>
      </c>
      <c r="O158" s="55">
        <f t="shared" si="20"/>
        <v>52.807873338422013</v>
      </c>
      <c r="P158" s="56">
        <f t="shared" si="21"/>
        <v>56.610040218788392</v>
      </c>
      <c r="Q158" s="129">
        <v>30.929369000000001</v>
      </c>
      <c r="R158" s="11">
        <f t="shared" si="22"/>
        <v>6.8569483191929992</v>
      </c>
      <c r="S158" s="35">
        <f t="shared" si="23"/>
        <v>13.517780690383839</v>
      </c>
      <c r="AF158" s="34"/>
    </row>
    <row r="159" spans="7:32" ht="18.5" x14ac:dyDescent="0.45">
      <c r="G159" s="59">
        <v>2014</v>
      </c>
      <c r="H159" s="59">
        <v>6</v>
      </c>
      <c r="I159" s="46">
        <f t="shared" si="25"/>
        <v>5</v>
      </c>
      <c r="J159" s="46">
        <f t="shared" si="25"/>
        <v>156</v>
      </c>
      <c r="K159" s="88">
        <v>25.8</v>
      </c>
      <c r="L159" s="88">
        <v>17.3</v>
      </c>
      <c r="M159" s="54">
        <f t="shared" si="19"/>
        <v>21.55</v>
      </c>
      <c r="N159" s="36">
        <v>29</v>
      </c>
      <c r="O159" s="55">
        <f t="shared" si="20"/>
        <v>19.730619386811508</v>
      </c>
      <c r="P159" s="56">
        <f t="shared" si="21"/>
        <v>13.416821183031827</v>
      </c>
      <c r="Q159" s="129">
        <v>9.2038633999999995</v>
      </c>
      <c r="R159" s="11">
        <f t="shared" si="22"/>
        <v>2.1241389253933494</v>
      </c>
      <c r="S159" s="35">
        <f t="shared" si="23"/>
        <v>3.6845776904847436</v>
      </c>
      <c r="AF159" s="34"/>
    </row>
    <row r="160" spans="7:32" ht="18.5" x14ac:dyDescent="0.45">
      <c r="G160" s="59">
        <v>2014</v>
      </c>
      <c r="H160" s="59">
        <v>6</v>
      </c>
      <c r="I160" s="46">
        <f t="shared" si="25"/>
        <v>6</v>
      </c>
      <c r="J160" s="46">
        <f t="shared" si="25"/>
        <v>157</v>
      </c>
      <c r="K160" s="88">
        <v>27.2</v>
      </c>
      <c r="L160" s="88">
        <v>15</v>
      </c>
      <c r="M160" s="54">
        <f t="shared" si="19"/>
        <v>21.1</v>
      </c>
      <c r="N160" s="36">
        <v>27.5</v>
      </c>
      <c r="O160" s="55">
        <f t="shared" si="20"/>
        <v>49.582660425500606</v>
      </c>
      <c r="P160" s="56">
        <f t="shared" si="21"/>
        <v>48.39267657528859</v>
      </c>
      <c r="Q160" s="129">
        <v>27.709565999999995</v>
      </c>
      <c r="R160" s="11">
        <f t="shared" si="22"/>
        <v>6.3218959185510002</v>
      </c>
      <c r="S160" s="35">
        <f t="shared" si="23"/>
        <v>12.087124986863493</v>
      </c>
      <c r="AF160" s="34"/>
    </row>
    <row r="161" spans="7:32" ht="18.5" x14ac:dyDescent="0.45">
      <c r="G161" s="59">
        <v>2014</v>
      </c>
      <c r="H161" s="59">
        <v>6</v>
      </c>
      <c r="I161" s="46">
        <f t="shared" si="25"/>
        <v>7</v>
      </c>
      <c r="J161" s="46">
        <f t="shared" si="25"/>
        <v>158</v>
      </c>
      <c r="K161" s="88">
        <v>27.1</v>
      </c>
      <c r="L161" s="88">
        <v>17</v>
      </c>
      <c r="M161" s="54">
        <f t="shared" si="19"/>
        <v>22.05</v>
      </c>
      <c r="N161" s="36">
        <v>43</v>
      </c>
      <c r="O161" s="55">
        <f t="shared" si="20"/>
        <v>39.246746984730393</v>
      </c>
      <c r="P161" s="56">
        <f t="shared" si="21"/>
        <v>31.711371563662166</v>
      </c>
      <c r="Q161" s="129">
        <v>19.956498099999997</v>
      </c>
      <c r="R161" s="11">
        <f t="shared" si="22"/>
        <v>4.6642377250565241</v>
      </c>
      <c r="S161" s="35">
        <f t="shared" si="23"/>
        <v>6.859762560209286</v>
      </c>
      <c r="AF161" s="34"/>
    </row>
    <row r="162" spans="7:32" ht="18.5" x14ac:dyDescent="0.45">
      <c r="G162" s="59">
        <v>2014</v>
      </c>
      <c r="H162" s="59">
        <v>6</v>
      </c>
      <c r="I162" s="46">
        <f t="shared" si="25"/>
        <v>8</v>
      </c>
      <c r="J162" s="46">
        <f t="shared" si="25"/>
        <v>159</v>
      </c>
      <c r="K162" s="88">
        <v>30.3</v>
      </c>
      <c r="L162" s="88">
        <v>19.5</v>
      </c>
      <c r="M162" s="54">
        <f t="shared" si="19"/>
        <v>24.9</v>
      </c>
      <c r="N162" s="36">
        <v>38.5</v>
      </c>
      <c r="O162" s="55">
        <f t="shared" si="20"/>
        <v>57.693577942883877</v>
      </c>
      <c r="P162" s="56">
        <f t="shared" si="21"/>
        <v>49.847251342651674</v>
      </c>
      <c r="Q162" s="129">
        <v>30.336071099999998</v>
      </c>
      <c r="R162" s="11">
        <f t="shared" si="22"/>
        <v>7.5972291339640501</v>
      </c>
      <c r="S162" s="35">
        <f t="shared" si="23"/>
        <v>11.698405626131455</v>
      </c>
      <c r="AF162" s="34"/>
    </row>
    <row r="163" spans="7:32" ht="18.5" x14ac:dyDescent="0.45">
      <c r="G163" s="59">
        <v>2014</v>
      </c>
      <c r="H163" s="59">
        <v>6</v>
      </c>
      <c r="I163" s="46">
        <f t="shared" si="25"/>
        <v>9</v>
      </c>
      <c r="J163" s="46">
        <f t="shared" si="25"/>
        <v>160</v>
      </c>
      <c r="K163" s="88">
        <v>31.5</v>
      </c>
      <c r="L163" s="88">
        <v>21.5</v>
      </c>
      <c r="M163" s="54">
        <f t="shared" si="19"/>
        <v>26.5</v>
      </c>
      <c r="N163" s="36">
        <v>29</v>
      </c>
      <c r="O163" s="55">
        <f t="shared" si="20"/>
        <v>60.877964220178363</v>
      </c>
      <c r="P163" s="56">
        <f t="shared" si="21"/>
        <v>48.702371376142693</v>
      </c>
      <c r="Q163" s="129">
        <v>30.802084199999996</v>
      </c>
      <c r="R163" s="11">
        <f t="shared" si="22"/>
        <v>8.0029821158018972</v>
      </c>
      <c r="S163" s="35">
        <f t="shared" si="23"/>
        <v>13.0707742195546</v>
      </c>
      <c r="AF163" s="34"/>
    </row>
    <row r="164" spans="7:32" ht="18.5" x14ac:dyDescent="0.45">
      <c r="G164" s="59">
        <v>2014</v>
      </c>
      <c r="H164" s="59">
        <v>6</v>
      </c>
      <c r="I164" s="46">
        <f t="shared" si="25"/>
        <v>10</v>
      </c>
      <c r="J164" s="46">
        <f t="shared" si="25"/>
        <v>161</v>
      </c>
      <c r="K164" s="88">
        <v>34.299999999999997</v>
      </c>
      <c r="L164" s="88">
        <v>24.3</v>
      </c>
      <c r="M164" s="54">
        <f t="shared" si="19"/>
        <v>29.299999999999997</v>
      </c>
      <c r="N164" s="36">
        <v>40.5</v>
      </c>
      <c r="O164" s="55">
        <f t="shared" si="20"/>
        <v>51.744531777227721</v>
      </c>
      <c r="P164" s="56">
        <f t="shared" si="21"/>
        <v>41.395625421782164</v>
      </c>
      <c r="Q164" s="129">
        <v>26.180892299999996</v>
      </c>
      <c r="R164" s="11">
        <f t="shared" si="22"/>
        <v>7.2322489602904483</v>
      </c>
      <c r="S164" s="35">
        <f t="shared" si="23"/>
        <v>10.126057687401083</v>
      </c>
      <c r="AF164" s="34"/>
    </row>
    <row r="165" spans="7:32" ht="18.5" x14ac:dyDescent="0.45">
      <c r="G165" s="59">
        <v>2014</v>
      </c>
      <c r="H165" s="59">
        <v>6</v>
      </c>
      <c r="I165" s="46">
        <f t="shared" si="25"/>
        <v>11</v>
      </c>
      <c r="J165" s="46">
        <f t="shared" si="25"/>
        <v>162</v>
      </c>
      <c r="K165" s="88">
        <v>30.8</v>
      </c>
      <c r="L165" s="88">
        <v>22.7</v>
      </c>
      <c r="M165" s="54">
        <f t="shared" si="19"/>
        <v>26.75</v>
      </c>
      <c r="N165" s="36">
        <v>37.5</v>
      </c>
      <c r="O165" s="55">
        <f t="shared" si="20"/>
        <v>68.066060972114897</v>
      </c>
      <c r="P165" s="56">
        <f t="shared" si="21"/>
        <v>44.106807509930462</v>
      </c>
      <c r="Q165" s="129">
        <v>30.995104899999998</v>
      </c>
      <c r="R165" s="11">
        <f t="shared" si="22"/>
        <v>8.0985792301251731</v>
      </c>
      <c r="S165" s="35">
        <f t="shared" si="23"/>
        <v>10.814261648512616</v>
      </c>
      <c r="AF165" s="34"/>
    </row>
    <row r="166" spans="7:32" ht="18.5" x14ac:dyDescent="0.45">
      <c r="G166" s="59">
        <v>2014</v>
      </c>
      <c r="H166" s="59">
        <v>6</v>
      </c>
      <c r="I166" s="46">
        <f t="shared" si="25"/>
        <v>12</v>
      </c>
      <c r="J166" s="46">
        <f t="shared" si="25"/>
        <v>163</v>
      </c>
      <c r="K166" s="88">
        <v>29.3</v>
      </c>
      <c r="L166" s="88">
        <v>19</v>
      </c>
      <c r="M166" s="54">
        <f t="shared" si="19"/>
        <v>24.15</v>
      </c>
      <c r="N166" s="36">
        <v>34.5</v>
      </c>
      <c r="O166" s="55">
        <f t="shared" si="20"/>
        <v>45.626671589631222</v>
      </c>
      <c r="P166" s="56">
        <f t="shared" si="21"/>
        <v>37.59637738985613</v>
      </c>
      <c r="Q166" s="129">
        <v>23.4291959</v>
      </c>
      <c r="R166" s="11">
        <f t="shared" si="22"/>
        <v>5.7644432143493241</v>
      </c>
      <c r="S166" s="35">
        <f t="shared" si="23"/>
        <v>9.2695061120755362</v>
      </c>
      <c r="AF166" s="34"/>
    </row>
    <row r="167" spans="7:32" ht="18.5" x14ac:dyDescent="0.45">
      <c r="G167" s="59">
        <v>2014</v>
      </c>
      <c r="H167" s="59">
        <v>6</v>
      </c>
      <c r="I167" s="46">
        <f t="shared" si="25"/>
        <v>13</v>
      </c>
      <c r="J167" s="46">
        <f t="shared" si="25"/>
        <v>164</v>
      </c>
      <c r="K167" s="88">
        <v>27.2</v>
      </c>
      <c r="L167" s="88">
        <v>16.5</v>
      </c>
      <c r="M167" s="54">
        <f t="shared" si="19"/>
        <v>21.85</v>
      </c>
      <c r="N167" s="36">
        <v>28</v>
      </c>
      <c r="O167" s="55">
        <f t="shared" si="20"/>
        <v>58.05214735773226</v>
      </c>
      <c r="P167" s="56">
        <f t="shared" si="21"/>
        <v>49.692638138218811</v>
      </c>
      <c r="Q167" s="129">
        <v>30.382965499999997</v>
      </c>
      <c r="R167" s="11">
        <f t="shared" si="22"/>
        <v>7.0654750738698748</v>
      </c>
      <c r="S167" s="35">
        <f t="shared" si="23"/>
        <v>12.509777998638771</v>
      </c>
      <c r="AF167" s="34"/>
    </row>
    <row r="168" spans="7:32" ht="18.5" x14ac:dyDescent="0.45">
      <c r="G168" s="59">
        <v>2014</v>
      </c>
      <c r="H168" s="59">
        <v>6</v>
      </c>
      <c r="I168" s="46">
        <f t="shared" si="25"/>
        <v>14</v>
      </c>
      <c r="J168" s="46">
        <f t="shared" si="25"/>
        <v>165</v>
      </c>
      <c r="K168" s="88">
        <v>30.5</v>
      </c>
      <c r="L168" s="88">
        <v>19.3</v>
      </c>
      <c r="M168" s="54">
        <f t="shared" si="19"/>
        <v>24.9</v>
      </c>
      <c r="N168" s="36">
        <v>26</v>
      </c>
      <c r="O168" s="55">
        <f t="shared" si="20"/>
        <v>57.53834409828751</v>
      </c>
      <c r="P168" s="56">
        <f t="shared" si="21"/>
        <v>51.5543563120656</v>
      </c>
      <c r="Q168" s="129">
        <v>30.809620800000001</v>
      </c>
      <c r="R168" s="11">
        <f t="shared" si="22"/>
        <v>7.7158227898583993</v>
      </c>
      <c r="S168" s="35">
        <f t="shared" si="23"/>
        <v>13.936123852146951</v>
      </c>
      <c r="AF168" s="34"/>
    </row>
    <row r="169" spans="7:32" ht="18.5" x14ac:dyDescent="0.45">
      <c r="G169" s="59">
        <v>2014</v>
      </c>
      <c r="H169" s="59">
        <v>6</v>
      </c>
      <c r="I169" s="46">
        <f t="shared" si="25"/>
        <v>15</v>
      </c>
      <c r="J169" s="46">
        <f t="shared" si="25"/>
        <v>166</v>
      </c>
      <c r="K169" s="88">
        <v>32.299999999999997</v>
      </c>
      <c r="L169" s="88">
        <v>23.1</v>
      </c>
      <c r="M169" s="54">
        <f t="shared" si="19"/>
        <v>27.7</v>
      </c>
      <c r="N169" s="36">
        <v>22.5</v>
      </c>
      <c r="O169" s="55">
        <f t="shared" si="20"/>
        <v>57.067137048513843</v>
      </c>
      <c r="P169" s="56">
        <f t="shared" si="21"/>
        <v>42.001412867706165</v>
      </c>
      <c r="Q169" s="129">
        <v>27.6949115</v>
      </c>
      <c r="R169" s="11">
        <f t="shared" si="22"/>
        <v>7.3905948456112505</v>
      </c>
      <c r="S169" s="35">
        <f t="shared" si="23"/>
        <v>12.350205360910605</v>
      </c>
      <c r="AF169" s="34"/>
    </row>
    <row r="170" spans="7:32" ht="18.5" x14ac:dyDescent="0.45">
      <c r="G170" s="59">
        <v>2014</v>
      </c>
      <c r="H170" s="59">
        <v>6</v>
      </c>
      <c r="I170" s="46">
        <f t="shared" si="25"/>
        <v>16</v>
      </c>
      <c r="J170" s="46">
        <f t="shared" si="25"/>
        <v>167</v>
      </c>
      <c r="K170" s="88">
        <v>33.700000000000003</v>
      </c>
      <c r="L170" s="88">
        <v>23.5</v>
      </c>
      <c r="M170" s="54">
        <f t="shared" si="19"/>
        <v>28.6</v>
      </c>
      <c r="N170" s="36">
        <v>20.5</v>
      </c>
      <c r="O170" s="55">
        <f t="shared" si="20"/>
        <v>55.45778153429756</v>
      </c>
      <c r="P170" s="56">
        <f t="shared" si="21"/>
        <v>45.253549731986823</v>
      </c>
      <c r="Q170" s="129">
        <v>28.3388721</v>
      </c>
      <c r="R170" s="11">
        <f t="shared" si="22"/>
        <v>7.7120272978055997</v>
      </c>
      <c r="S170" s="35">
        <f t="shared" si="23"/>
        <v>13.684442082705644</v>
      </c>
      <c r="AF170" s="34"/>
    </row>
    <row r="171" spans="7:32" ht="18.5" x14ac:dyDescent="0.45">
      <c r="G171" s="59">
        <v>2014</v>
      </c>
      <c r="H171" s="59">
        <v>6</v>
      </c>
      <c r="I171" s="46">
        <f t="shared" si="25"/>
        <v>17</v>
      </c>
      <c r="J171" s="46">
        <f t="shared" si="25"/>
        <v>168</v>
      </c>
      <c r="K171" s="88">
        <v>33.4</v>
      </c>
      <c r="L171" s="88">
        <v>23.9</v>
      </c>
      <c r="M171" s="54">
        <f t="shared" si="19"/>
        <v>28.65</v>
      </c>
      <c r="N171" s="36">
        <v>22.5</v>
      </c>
      <c r="O171" s="55">
        <f t="shared" si="20"/>
        <v>58.326413074597234</v>
      </c>
      <c r="P171" s="56">
        <f t="shared" si="21"/>
        <v>44.328073936693897</v>
      </c>
      <c r="Q171" s="129">
        <v>28.7638526</v>
      </c>
      <c r="R171" s="11">
        <f t="shared" si="22"/>
        <v>7.8361147909285496</v>
      </c>
      <c r="S171" s="35">
        <f t="shared" si="23"/>
        <v>13.15514876704396</v>
      </c>
      <c r="AF171" s="34"/>
    </row>
    <row r="172" spans="7:32" ht="18.5" x14ac:dyDescent="0.45">
      <c r="G172" s="59">
        <v>2014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88">
        <v>34.6</v>
      </c>
      <c r="L172" s="88">
        <v>23.2</v>
      </c>
      <c r="M172" s="54">
        <f t="shared" si="19"/>
        <v>28.9</v>
      </c>
      <c r="N172" s="36">
        <v>28</v>
      </c>
      <c r="O172" s="55">
        <f t="shared" si="20"/>
        <v>55.502211873924693</v>
      </c>
      <c r="P172" s="56">
        <f t="shared" si="21"/>
        <v>50.61801722901933</v>
      </c>
      <c r="Q172" s="129">
        <v>29.983525699999998</v>
      </c>
      <c r="R172" s="11">
        <f t="shared" si="22"/>
        <v>8.2123527633643487</v>
      </c>
      <c r="S172" s="35">
        <f t="shared" si="23"/>
        <v>14.137137528356702</v>
      </c>
      <c r="AF172" s="34"/>
    </row>
    <row r="173" spans="7:32" ht="18.5" x14ac:dyDescent="0.45">
      <c r="G173" s="59">
        <v>2014</v>
      </c>
      <c r="H173" s="59">
        <v>6</v>
      </c>
      <c r="I173" s="46">
        <f t="shared" si="26"/>
        <v>19</v>
      </c>
      <c r="J173" s="46">
        <f t="shared" si="26"/>
        <v>170</v>
      </c>
      <c r="K173" s="88">
        <v>35.299999999999997</v>
      </c>
      <c r="L173" s="88">
        <v>23.8</v>
      </c>
      <c r="M173" s="54">
        <f t="shared" si="19"/>
        <v>29.549999999999997</v>
      </c>
      <c r="N173" s="36">
        <v>52</v>
      </c>
      <c r="O173" s="55">
        <f t="shared" si="20"/>
        <v>55.815976543736397</v>
      </c>
      <c r="P173" s="56">
        <f t="shared" si="21"/>
        <v>51.350698420237471</v>
      </c>
      <c r="Q173" s="129">
        <v>30.284989699999997</v>
      </c>
      <c r="R173" s="11">
        <f t="shared" si="22"/>
        <v>8.4103763483601739</v>
      </c>
      <c r="S173" s="35">
        <f t="shared" si="23"/>
        <v>10.988631153279131</v>
      </c>
      <c r="AF173" s="34"/>
    </row>
    <row r="174" spans="7:32" ht="18.5" x14ac:dyDescent="0.45">
      <c r="G174" s="59">
        <v>2014</v>
      </c>
      <c r="H174" s="59">
        <v>6</v>
      </c>
      <c r="I174" s="46">
        <f t="shared" si="26"/>
        <v>20</v>
      </c>
      <c r="J174" s="46">
        <f t="shared" si="26"/>
        <v>171</v>
      </c>
      <c r="K174" s="88">
        <v>35.200000000000003</v>
      </c>
      <c r="L174" s="88">
        <v>25.3</v>
      </c>
      <c r="M174" s="54">
        <f t="shared" si="19"/>
        <v>30.25</v>
      </c>
      <c r="N174" s="36">
        <v>32.5</v>
      </c>
      <c r="O174" s="55">
        <f t="shared" si="20"/>
        <v>60.659023355555668</v>
      </c>
      <c r="P174" s="56">
        <f t="shared" si="21"/>
        <v>48.041946497600101</v>
      </c>
      <c r="Q174" s="129">
        <v>30.5374658</v>
      </c>
      <c r="R174" s="11">
        <f t="shared" si="22"/>
        <v>8.6058624838618485</v>
      </c>
      <c r="S174" s="35">
        <f t="shared" si="23"/>
        <v>12.98652840555925</v>
      </c>
      <c r="AF174" s="34"/>
    </row>
    <row r="175" spans="7:32" ht="18.5" x14ac:dyDescent="0.45">
      <c r="G175" s="59">
        <v>2014</v>
      </c>
      <c r="H175" s="59">
        <v>6</v>
      </c>
      <c r="I175" s="46">
        <f t="shared" si="26"/>
        <v>21</v>
      </c>
      <c r="J175" s="46">
        <f t="shared" si="26"/>
        <v>172</v>
      </c>
      <c r="K175" s="88">
        <v>30.3</v>
      </c>
      <c r="L175" s="88">
        <v>23.5</v>
      </c>
      <c r="M175" s="54">
        <f t="shared" si="19"/>
        <v>26.9</v>
      </c>
      <c r="N175" s="36">
        <v>33</v>
      </c>
      <c r="O175" s="55">
        <f t="shared" si="20"/>
        <v>70.945256605454787</v>
      </c>
      <c r="P175" s="56">
        <f t="shared" si="21"/>
        <v>38.594219593367406</v>
      </c>
      <c r="Q175" s="129">
        <v>29.6004152</v>
      </c>
      <c r="R175" s="11">
        <f t="shared" si="22"/>
        <v>7.7602076511155991</v>
      </c>
      <c r="S175" s="35">
        <f t="shared" si="23"/>
        <v>10.063456026406715</v>
      </c>
      <c r="AF175" s="34"/>
    </row>
    <row r="176" spans="7:32" ht="18.5" x14ac:dyDescent="0.45">
      <c r="G176" s="59">
        <v>2014</v>
      </c>
      <c r="H176" s="59">
        <v>6</v>
      </c>
      <c r="I176" s="46">
        <f t="shared" si="26"/>
        <v>22</v>
      </c>
      <c r="J176" s="46">
        <f t="shared" si="26"/>
        <v>173</v>
      </c>
      <c r="K176" s="88">
        <v>31.8</v>
      </c>
      <c r="L176" s="88">
        <v>20.399999999999999</v>
      </c>
      <c r="M176" s="54">
        <f t="shared" si="19"/>
        <v>26.1</v>
      </c>
      <c r="N176" s="36">
        <v>28</v>
      </c>
      <c r="O176" s="55">
        <f t="shared" si="20"/>
        <v>54.176098783529575</v>
      </c>
      <c r="P176" s="56">
        <f t="shared" si="21"/>
        <v>49.408602090578981</v>
      </c>
      <c r="Q176" s="129">
        <v>29.267129999999998</v>
      </c>
      <c r="R176" s="11">
        <f t="shared" si="22"/>
        <v>7.5355103960550007</v>
      </c>
      <c r="S176" s="35">
        <f t="shared" si="23"/>
        <v>13.324336960503462</v>
      </c>
      <c r="AF176" s="34"/>
    </row>
    <row r="177" spans="7:32" ht="18.5" x14ac:dyDescent="0.45">
      <c r="G177" s="59">
        <v>2014</v>
      </c>
      <c r="H177" s="59">
        <v>6</v>
      </c>
      <c r="I177" s="46">
        <f t="shared" si="26"/>
        <v>23</v>
      </c>
      <c r="J177" s="46">
        <f t="shared" si="26"/>
        <v>174</v>
      </c>
      <c r="K177" s="88">
        <v>32.6</v>
      </c>
      <c r="L177" s="88">
        <v>21.7</v>
      </c>
      <c r="M177" s="54">
        <f t="shared" si="19"/>
        <v>27.15</v>
      </c>
      <c r="N177" s="36">
        <v>23.5</v>
      </c>
      <c r="O177" s="55">
        <f t="shared" si="20"/>
        <v>58.591104839143959</v>
      </c>
      <c r="P177" s="56">
        <f t="shared" si="21"/>
        <v>51.091443419733544</v>
      </c>
      <c r="Q177" s="129">
        <v>30.950303999999999</v>
      </c>
      <c r="R177" s="11">
        <f t="shared" si="22"/>
        <v>8.1594828065519991</v>
      </c>
      <c r="S177" s="35">
        <f t="shared" si="23"/>
        <v>14.639402199397079</v>
      </c>
      <c r="AF177" s="34"/>
    </row>
    <row r="178" spans="7:32" ht="18.5" x14ac:dyDescent="0.45">
      <c r="G178" s="59">
        <v>2014</v>
      </c>
      <c r="H178" s="59">
        <v>6</v>
      </c>
      <c r="I178" s="46">
        <f t="shared" si="26"/>
        <v>24</v>
      </c>
      <c r="J178" s="46">
        <f t="shared" si="26"/>
        <v>175</v>
      </c>
      <c r="K178" s="88">
        <v>34.5</v>
      </c>
      <c r="L178" s="88">
        <v>22.2</v>
      </c>
      <c r="M178" s="54">
        <f t="shared" si="19"/>
        <v>28.35</v>
      </c>
      <c r="N178" s="36">
        <v>23.5</v>
      </c>
      <c r="O178" s="55">
        <f t="shared" si="20"/>
        <v>54.488140630269768</v>
      </c>
      <c r="P178" s="56">
        <f t="shared" si="21"/>
        <v>53.61633038018546</v>
      </c>
      <c r="Q178" s="129">
        <v>30.575567499999998</v>
      </c>
      <c r="R178" s="11">
        <f t="shared" si="22"/>
        <v>8.2758812113331253</v>
      </c>
      <c r="S178" s="35">
        <f t="shared" si="23"/>
        <v>15.568955563919619</v>
      </c>
      <c r="AF178" s="34"/>
    </row>
    <row r="179" spans="7:32" ht="18.5" x14ac:dyDescent="0.45">
      <c r="G179" s="59">
        <v>2014</v>
      </c>
      <c r="H179" s="59">
        <v>6</v>
      </c>
      <c r="I179" s="46">
        <f t="shared" si="26"/>
        <v>25</v>
      </c>
      <c r="J179" s="46">
        <f t="shared" si="26"/>
        <v>176</v>
      </c>
      <c r="K179" s="88">
        <v>34.299999999999997</v>
      </c>
      <c r="L179" s="88">
        <v>24.6</v>
      </c>
      <c r="M179" s="54">
        <f t="shared" si="19"/>
        <v>29.45</v>
      </c>
      <c r="N179" s="36">
        <v>22.5</v>
      </c>
      <c r="O179" s="55">
        <f t="shared" si="20"/>
        <v>0</v>
      </c>
      <c r="P179" s="56">
        <f t="shared" si="21"/>
        <v>0</v>
      </c>
      <c r="Q179" s="129">
        <v>0</v>
      </c>
      <c r="R179" s="11">
        <f t="shared" si="22"/>
        <v>0</v>
      </c>
      <c r="S179" s="35">
        <f t="shared" si="23"/>
        <v>0.59789936124055909</v>
      </c>
      <c r="AF179" s="34"/>
    </row>
    <row r="180" spans="7:32" ht="18.5" x14ac:dyDescent="0.45">
      <c r="G180" s="59">
        <v>2014</v>
      </c>
      <c r="H180" s="59">
        <v>6</v>
      </c>
      <c r="I180" s="46">
        <f t="shared" si="26"/>
        <v>26</v>
      </c>
      <c r="J180" s="46">
        <f t="shared" si="26"/>
        <v>177</v>
      </c>
      <c r="K180" s="88">
        <v>33.5</v>
      </c>
      <c r="L180" s="88">
        <v>23.8</v>
      </c>
      <c r="M180" s="54">
        <f t="shared" si="19"/>
        <v>28.65</v>
      </c>
      <c r="N180" s="36">
        <v>23.5</v>
      </c>
      <c r="O180" s="55">
        <f t="shared" si="20"/>
        <v>11.238888721445322</v>
      </c>
      <c r="P180" s="56">
        <f t="shared" si="21"/>
        <v>8.7213776478415692</v>
      </c>
      <c r="Q180" s="129">
        <v>5.6005311999999989</v>
      </c>
      <c r="R180" s="11">
        <f t="shared" si="22"/>
        <v>1.5257485144175993</v>
      </c>
      <c r="S180" s="35">
        <f t="shared" si="23"/>
        <v>3.0325808152194149</v>
      </c>
      <c r="AF180" s="34"/>
    </row>
    <row r="181" spans="7:32" ht="18.5" x14ac:dyDescent="0.45">
      <c r="G181" s="59">
        <v>2014</v>
      </c>
      <c r="H181" s="59">
        <v>6</v>
      </c>
      <c r="I181" s="46">
        <f t="shared" si="26"/>
        <v>27</v>
      </c>
      <c r="J181" s="46">
        <f t="shared" si="26"/>
        <v>178</v>
      </c>
      <c r="K181" s="88">
        <v>34.299999999999997</v>
      </c>
      <c r="L181" s="88">
        <v>23</v>
      </c>
      <c r="M181" s="54">
        <f t="shared" si="19"/>
        <v>28.65</v>
      </c>
      <c r="N181" s="36">
        <v>23</v>
      </c>
      <c r="O181" s="55">
        <f t="shared" si="20"/>
        <v>9.9449972026305762</v>
      </c>
      <c r="P181" s="56">
        <f t="shared" si="21"/>
        <v>8.9902774711780395</v>
      </c>
      <c r="Q181" s="129">
        <v>5.3488924999999998</v>
      </c>
      <c r="R181" s="11">
        <f t="shared" si="22"/>
        <v>1.4571947721056251</v>
      </c>
      <c r="S181" s="35">
        <f t="shared" si="23"/>
        <v>3.1241106146116748</v>
      </c>
      <c r="AF181" s="34"/>
    </row>
    <row r="182" spans="7:32" ht="18.5" x14ac:dyDescent="0.45">
      <c r="G182" s="59">
        <v>2014</v>
      </c>
      <c r="H182" s="59">
        <v>6</v>
      </c>
      <c r="I182" s="46">
        <f t="shared" si="26"/>
        <v>28</v>
      </c>
      <c r="J182" s="46">
        <f t="shared" si="26"/>
        <v>179</v>
      </c>
      <c r="K182" s="88">
        <v>36.200000000000003</v>
      </c>
      <c r="L182" s="88">
        <v>24.4</v>
      </c>
      <c r="M182" s="54">
        <f t="shared" si="19"/>
        <v>30.3</v>
      </c>
      <c r="N182" s="36">
        <v>24.5</v>
      </c>
      <c r="O182" s="55">
        <f t="shared" si="20"/>
        <v>38.912834160663579</v>
      </c>
      <c r="P182" s="56">
        <f t="shared" si="21"/>
        <v>36.733715447666434</v>
      </c>
      <c r="Q182" s="129">
        <v>21.387195999999999</v>
      </c>
      <c r="R182" s="11">
        <f t="shared" si="22"/>
        <v>6.0334670083739992</v>
      </c>
      <c r="S182" s="35">
        <f t="shared" si="23"/>
        <v>10.982685494668369</v>
      </c>
      <c r="AF182" s="34"/>
    </row>
    <row r="183" spans="7:32" ht="18.5" x14ac:dyDescent="0.45">
      <c r="G183" s="59">
        <v>2014</v>
      </c>
      <c r="H183" s="59">
        <v>6</v>
      </c>
      <c r="I183" s="46">
        <f t="shared" si="26"/>
        <v>29</v>
      </c>
      <c r="J183" s="46">
        <f t="shared" si="26"/>
        <v>180</v>
      </c>
      <c r="K183" s="88">
        <v>35.200000000000003</v>
      </c>
      <c r="L183" s="88">
        <v>24.9</v>
      </c>
      <c r="M183" s="54">
        <f t="shared" si="19"/>
        <v>30.05</v>
      </c>
      <c r="N183" s="36">
        <v>23</v>
      </c>
      <c r="O183" s="55">
        <f t="shared" si="20"/>
        <v>51.745343848840839</v>
      </c>
      <c r="P183" s="56">
        <f t="shared" si="21"/>
        <v>42.638163331444872</v>
      </c>
      <c r="Q183" s="129">
        <v>26.571120699999998</v>
      </c>
      <c r="R183" s="11">
        <f t="shared" si="22"/>
        <v>7.4569259560281749</v>
      </c>
      <c r="S183" s="35">
        <f t="shared" si="23"/>
        <v>12.816402389365862</v>
      </c>
      <c r="AF183" s="34"/>
    </row>
    <row r="184" spans="7:32" ht="18.5" x14ac:dyDescent="0.45">
      <c r="G184" s="59">
        <v>2014</v>
      </c>
      <c r="H184" s="60">
        <v>6</v>
      </c>
      <c r="I184" s="60">
        <f t="shared" si="26"/>
        <v>30</v>
      </c>
      <c r="J184" s="46">
        <f t="shared" si="26"/>
        <v>181</v>
      </c>
      <c r="K184" s="88">
        <v>34.6</v>
      </c>
      <c r="L184" s="88">
        <v>25.8</v>
      </c>
      <c r="M184" s="54">
        <f t="shared" si="19"/>
        <v>30.200000000000003</v>
      </c>
      <c r="N184" s="36">
        <v>20</v>
      </c>
      <c r="O184" s="55">
        <f t="shared" si="20"/>
        <v>61.005853543057135</v>
      </c>
      <c r="P184" s="56">
        <f t="shared" si="21"/>
        <v>42.948120894312225</v>
      </c>
      <c r="Q184" s="129">
        <v>28.955617199999995</v>
      </c>
      <c r="R184" s="49">
        <f t="shared" si="22"/>
        <v>8.1515853541439984</v>
      </c>
      <c r="S184" s="48">
        <f t="shared" si="23"/>
        <v>13.326387099006039</v>
      </c>
      <c r="AF184" s="34"/>
    </row>
    <row r="185" spans="7:32" ht="18.5" x14ac:dyDescent="0.45">
      <c r="G185" s="59">
        <v>2014</v>
      </c>
      <c r="H185" s="59">
        <v>7</v>
      </c>
      <c r="I185" s="46">
        <v>1</v>
      </c>
      <c r="J185" s="46">
        <f t="shared" si="26"/>
        <v>182</v>
      </c>
      <c r="K185" s="88">
        <v>36.200000000000003</v>
      </c>
      <c r="L185" s="88">
        <v>27.8</v>
      </c>
      <c r="M185" s="54">
        <f t="shared" si="19"/>
        <v>32</v>
      </c>
      <c r="N185" s="36">
        <v>20</v>
      </c>
      <c r="O185" s="55">
        <f t="shared" si="20"/>
        <v>64.675275349283069</v>
      </c>
      <c r="P185" s="56">
        <f t="shared" si="21"/>
        <v>43.461785034718233</v>
      </c>
      <c r="Q185" s="129">
        <v>29.991480999999997</v>
      </c>
      <c r="R185" s="11">
        <f t="shared" si="22"/>
        <v>8.7598217960369968</v>
      </c>
      <c r="S185" s="35">
        <f t="shared" si="23"/>
        <v>13.734763147246348</v>
      </c>
      <c r="AF185" s="34"/>
    </row>
    <row r="186" spans="7:32" ht="18.5" x14ac:dyDescent="0.45">
      <c r="G186" s="59">
        <v>2014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88">
        <v>36.200000000000003</v>
      </c>
      <c r="L186" s="88">
        <v>27.9</v>
      </c>
      <c r="M186" s="54">
        <f t="shared" si="19"/>
        <v>32.049999999999997</v>
      </c>
      <c r="N186" s="36">
        <v>27.5</v>
      </c>
      <c r="O186" s="55">
        <f t="shared" si="20"/>
        <v>64.555053813207039</v>
      </c>
      <c r="P186" s="56">
        <f t="shared" si="21"/>
        <v>42.864555731969496</v>
      </c>
      <c r="Q186" s="129">
        <v>29.757009</v>
      </c>
      <c r="R186" s="11">
        <f t="shared" si="22"/>
        <v>8.7000641605822491</v>
      </c>
      <c r="S186" s="35">
        <f t="shared" si="23"/>
        <v>12.544330934852258</v>
      </c>
      <c r="AF186" s="34"/>
    </row>
    <row r="187" spans="7:32" ht="18.5" x14ac:dyDescent="0.45">
      <c r="G187" s="59">
        <v>2014</v>
      </c>
      <c r="H187" s="59">
        <v>7</v>
      </c>
      <c r="I187" s="46">
        <f t="shared" si="27"/>
        <v>3</v>
      </c>
      <c r="J187" s="46">
        <f t="shared" si="26"/>
        <v>184</v>
      </c>
      <c r="K187" s="88">
        <v>37.1</v>
      </c>
      <c r="L187" s="88">
        <v>26.6</v>
      </c>
      <c r="M187" s="54">
        <f t="shared" si="19"/>
        <v>31.85</v>
      </c>
      <c r="N187" s="36">
        <v>25</v>
      </c>
      <c r="O187" s="55">
        <f t="shared" si="20"/>
        <v>56.534191391118341</v>
      </c>
      <c r="P187" s="56">
        <f t="shared" si="21"/>
        <v>47.488720768539402</v>
      </c>
      <c r="Q187" s="129">
        <v>29.310674799999997</v>
      </c>
      <c r="R187" s="11">
        <f t="shared" si="22"/>
        <v>8.535187897404299</v>
      </c>
      <c r="S187" s="35">
        <f t="shared" si="23"/>
        <v>14.180201998254766</v>
      </c>
      <c r="AF187" s="34"/>
    </row>
    <row r="188" spans="7:32" ht="18.5" x14ac:dyDescent="0.45">
      <c r="G188" s="59">
        <v>2014</v>
      </c>
      <c r="H188" s="59">
        <v>7</v>
      </c>
      <c r="I188" s="46">
        <f t="shared" si="27"/>
        <v>4</v>
      </c>
      <c r="J188" s="46">
        <f t="shared" si="27"/>
        <v>185</v>
      </c>
      <c r="K188" s="88">
        <v>36.700000000000003</v>
      </c>
      <c r="L188" s="88">
        <v>27.9</v>
      </c>
      <c r="M188" s="54">
        <f t="shared" si="19"/>
        <v>32.299999999999997</v>
      </c>
      <c r="N188" s="36">
        <v>24</v>
      </c>
      <c r="O188" s="55">
        <f t="shared" si="20"/>
        <v>53.986598863172439</v>
      </c>
      <c r="P188" s="56">
        <f t="shared" si="21"/>
        <v>38.006565599673422</v>
      </c>
      <c r="Q188" s="129">
        <v>25.624021299999999</v>
      </c>
      <c r="R188" s="11">
        <f t="shared" si="22"/>
        <v>7.5292727347174466</v>
      </c>
      <c r="S188" s="35">
        <f t="shared" si="23"/>
        <v>11.64081651753394</v>
      </c>
      <c r="AF188" s="34"/>
    </row>
    <row r="189" spans="7:32" ht="18.5" x14ac:dyDescent="0.45">
      <c r="G189" s="59">
        <v>2014</v>
      </c>
      <c r="H189" s="59">
        <v>7</v>
      </c>
      <c r="I189" s="46">
        <f t="shared" si="27"/>
        <v>5</v>
      </c>
      <c r="J189" s="46">
        <f t="shared" si="27"/>
        <v>186</v>
      </c>
      <c r="K189" s="88">
        <v>36.700000000000003</v>
      </c>
      <c r="L189" s="88">
        <v>28.8</v>
      </c>
      <c r="M189" s="54">
        <f t="shared" si="19"/>
        <v>32.75</v>
      </c>
      <c r="N189" s="36">
        <v>22</v>
      </c>
      <c r="O189" s="55">
        <f t="shared" si="20"/>
        <v>54.491115186478687</v>
      </c>
      <c r="P189" s="56">
        <f t="shared" si="21"/>
        <v>34.438384797854546</v>
      </c>
      <c r="Q189" s="129">
        <v>24.505254899999997</v>
      </c>
      <c r="R189" s="11">
        <f t="shared" si="22"/>
        <v>7.2652138254186731</v>
      </c>
      <c r="S189" s="35">
        <f t="shared" si="23"/>
        <v>10.873218792132054</v>
      </c>
      <c r="AF189" s="34"/>
    </row>
    <row r="190" spans="7:32" ht="18.5" x14ac:dyDescent="0.45">
      <c r="G190" s="59">
        <v>2014</v>
      </c>
      <c r="H190" s="59">
        <v>7</v>
      </c>
      <c r="I190" s="46">
        <f t="shared" si="27"/>
        <v>6</v>
      </c>
      <c r="J190" s="46">
        <f t="shared" si="27"/>
        <v>187</v>
      </c>
      <c r="K190" s="88">
        <v>34.700000000000003</v>
      </c>
      <c r="L190" s="88">
        <v>26</v>
      </c>
      <c r="M190" s="54">
        <f t="shared" si="19"/>
        <v>30.35</v>
      </c>
      <c r="N190" s="36">
        <v>20.5</v>
      </c>
      <c r="O190" s="55">
        <f t="shared" si="20"/>
        <v>62.041268622517926</v>
      </c>
      <c r="P190" s="56">
        <f t="shared" si="21"/>
        <v>43.180722961272494</v>
      </c>
      <c r="Q190" s="129">
        <v>29.279272299999995</v>
      </c>
      <c r="R190" s="11">
        <f t="shared" si="22"/>
        <v>8.2684591777019243</v>
      </c>
      <c r="S190" s="35">
        <f t="shared" si="23"/>
        <v>13.350132272680003</v>
      </c>
      <c r="AF190" s="34"/>
    </row>
    <row r="191" spans="7:32" ht="18.5" x14ac:dyDescent="0.45">
      <c r="G191" s="59">
        <v>2014</v>
      </c>
      <c r="H191" s="59">
        <v>7</v>
      </c>
      <c r="I191" s="46">
        <f t="shared" si="27"/>
        <v>7</v>
      </c>
      <c r="J191" s="46">
        <f t="shared" si="27"/>
        <v>188</v>
      </c>
      <c r="K191" s="88">
        <v>34.1</v>
      </c>
      <c r="L191" s="88">
        <v>24</v>
      </c>
      <c r="M191" s="54">
        <f t="shared" si="19"/>
        <v>29.05</v>
      </c>
      <c r="N191" s="36">
        <v>17</v>
      </c>
      <c r="O191" s="55">
        <f t="shared" si="20"/>
        <v>56.967604712074099</v>
      </c>
      <c r="P191" s="56">
        <f t="shared" si="21"/>
        <v>46.029824607355884</v>
      </c>
      <c r="Q191" s="129">
        <v>28.967340799999999</v>
      </c>
      <c r="R191" s="11">
        <f t="shared" si="22"/>
        <v>7.9595083101551989</v>
      </c>
      <c r="S191" s="35">
        <f t="shared" si="23"/>
        <v>14.475218839519693</v>
      </c>
      <c r="AF191" s="34"/>
    </row>
    <row r="192" spans="7:32" ht="18.5" x14ac:dyDescent="0.45">
      <c r="G192" s="59">
        <v>2014</v>
      </c>
      <c r="H192" s="59">
        <v>7</v>
      </c>
      <c r="I192" s="46">
        <f t="shared" si="27"/>
        <v>8</v>
      </c>
      <c r="J192" s="46">
        <f t="shared" si="27"/>
        <v>189</v>
      </c>
      <c r="K192" s="88">
        <v>34.9</v>
      </c>
      <c r="L192" s="88">
        <v>24.5</v>
      </c>
      <c r="M192" s="54">
        <f t="shared" si="19"/>
        <v>29.7</v>
      </c>
      <c r="N192" s="36">
        <v>18.5</v>
      </c>
      <c r="O192" s="55">
        <f t="shared" si="20"/>
        <v>50.627706661777275</v>
      </c>
      <c r="P192" s="56">
        <f t="shared" si="21"/>
        <v>42.122251942598687</v>
      </c>
      <c r="Q192" s="129">
        <v>26.123111699999995</v>
      </c>
      <c r="R192" s="11">
        <f t="shared" si="22"/>
        <v>7.2775723807237478</v>
      </c>
      <c r="S192" s="35">
        <f t="shared" si="23"/>
        <v>13.204478641420218</v>
      </c>
      <c r="AF192" s="34"/>
    </row>
    <row r="193" spans="7:32" ht="18.5" x14ac:dyDescent="0.45">
      <c r="G193" s="59">
        <v>2014</v>
      </c>
      <c r="H193" s="59">
        <v>7</v>
      </c>
      <c r="I193" s="46">
        <f t="shared" si="27"/>
        <v>9</v>
      </c>
      <c r="J193" s="46">
        <f t="shared" si="27"/>
        <v>190</v>
      </c>
      <c r="K193" s="88">
        <v>34.9</v>
      </c>
      <c r="L193" s="88">
        <v>23.3</v>
      </c>
      <c r="M193" s="54">
        <f t="shared" si="19"/>
        <v>29.1</v>
      </c>
      <c r="N193" s="36">
        <v>21.5</v>
      </c>
      <c r="O193" s="55">
        <f t="shared" si="20"/>
        <v>54.432346684828644</v>
      </c>
      <c r="P193" s="56">
        <f t="shared" si="21"/>
        <v>50.513217723520974</v>
      </c>
      <c r="Q193" s="129">
        <v>29.6623828</v>
      </c>
      <c r="R193" s="11">
        <f t="shared" si="22"/>
        <v>8.1591871432217999</v>
      </c>
      <c r="S193" s="35">
        <f t="shared" si="23"/>
        <v>15.141419587872511</v>
      </c>
      <c r="AF193" s="34"/>
    </row>
    <row r="194" spans="7:32" ht="18.5" x14ac:dyDescent="0.45">
      <c r="G194" s="59">
        <v>2014</v>
      </c>
      <c r="H194" s="59">
        <v>7</v>
      </c>
      <c r="I194" s="46">
        <f t="shared" si="27"/>
        <v>10</v>
      </c>
      <c r="J194" s="46">
        <f t="shared" si="27"/>
        <v>191</v>
      </c>
      <c r="K194" s="88">
        <v>36</v>
      </c>
      <c r="L194" s="88">
        <v>25.7</v>
      </c>
      <c r="M194" s="54">
        <f t="shared" si="19"/>
        <v>30.85</v>
      </c>
      <c r="N194" s="36">
        <v>25.5</v>
      </c>
      <c r="O194" s="55">
        <f t="shared" si="20"/>
        <v>57.344613892016795</v>
      </c>
      <c r="P194" s="56">
        <f t="shared" si="21"/>
        <v>47.251961847021846</v>
      </c>
      <c r="Q194" s="129">
        <v>29.446333599999996</v>
      </c>
      <c r="R194" s="11">
        <f t="shared" si="22"/>
        <v>8.4019886203385976</v>
      </c>
      <c r="S194" s="35">
        <f t="shared" si="23"/>
        <v>13.894013094163386</v>
      </c>
      <c r="AF194" s="34"/>
    </row>
    <row r="195" spans="7:32" ht="18.5" x14ac:dyDescent="0.45">
      <c r="G195" s="59">
        <v>2014</v>
      </c>
      <c r="H195" s="59">
        <v>7</v>
      </c>
      <c r="I195" s="46">
        <f t="shared" si="27"/>
        <v>11</v>
      </c>
      <c r="J195" s="46">
        <f t="shared" si="27"/>
        <v>192</v>
      </c>
      <c r="K195" s="88">
        <v>36.799999999999997</v>
      </c>
      <c r="L195" s="88">
        <v>27.4</v>
      </c>
      <c r="M195" s="54">
        <f t="shared" si="19"/>
        <v>32.099999999999994</v>
      </c>
      <c r="N195" s="36">
        <v>21.5</v>
      </c>
      <c r="O195" s="55">
        <f t="shared" si="20"/>
        <v>59.762499465245966</v>
      </c>
      <c r="P195" s="56">
        <f t="shared" si="21"/>
        <v>44.941399597864958</v>
      </c>
      <c r="Q195" s="129">
        <v>29.316536599999996</v>
      </c>
      <c r="R195" s="11">
        <f t="shared" si="22"/>
        <v>8.579880209234096</v>
      </c>
      <c r="S195" s="35">
        <f t="shared" si="23"/>
        <v>13.982084183723956</v>
      </c>
      <c r="AF195" s="34"/>
    </row>
    <row r="196" spans="7:32" ht="18.5" x14ac:dyDescent="0.45">
      <c r="G196" s="59">
        <v>2014</v>
      </c>
      <c r="H196" s="59">
        <v>7</v>
      </c>
      <c r="I196" s="46">
        <f t="shared" si="27"/>
        <v>12</v>
      </c>
      <c r="J196" s="46">
        <f t="shared" si="27"/>
        <v>193</v>
      </c>
      <c r="K196" s="88">
        <v>36.200000000000003</v>
      </c>
      <c r="L196" s="88">
        <v>29.5</v>
      </c>
      <c r="M196" s="54">
        <f t="shared" si="19"/>
        <v>32.85</v>
      </c>
      <c r="N196" s="36">
        <v>23.5</v>
      </c>
      <c r="O196" s="55">
        <f t="shared" si="20"/>
        <v>68.204216880820482</v>
      </c>
      <c r="P196" s="56">
        <f t="shared" si="21"/>
        <v>36.557460248119796</v>
      </c>
      <c r="Q196" s="129">
        <v>28.246758099999997</v>
      </c>
      <c r="R196" s="11">
        <f t="shared" si="22"/>
        <v>8.3910455163917259</v>
      </c>
      <c r="S196" s="35">
        <f t="shared" si="23"/>
        <v>11.338754651035753</v>
      </c>
      <c r="AF196" s="34"/>
    </row>
    <row r="197" spans="7:32" ht="18.5" x14ac:dyDescent="0.45">
      <c r="G197" s="59">
        <v>2014</v>
      </c>
      <c r="H197" s="59">
        <v>7</v>
      </c>
      <c r="I197" s="46">
        <f t="shared" si="27"/>
        <v>13</v>
      </c>
      <c r="J197" s="46">
        <f t="shared" si="27"/>
        <v>194</v>
      </c>
      <c r="K197" s="88">
        <v>34.5</v>
      </c>
      <c r="L197" s="88">
        <v>27.3</v>
      </c>
      <c r="M197" s="54">
        <f t="shared" ref="M197:M260" si="28">(K197+L197)/2</f>
        <v>30.9</v>
      </c>
      <c r="N197" s="36">
        <v>25</v>
      </c>
      <c r="O197" s="55">
        <f t="shared" ref="O197:O260" si="29">((Q197)/(0.16*(K197-(L197))^0.5))</f>
        <v>69.423294502316281</v>
      </c>
      <c r="P197" s="56">
        <f t="shared" ref="P197:P260" si="30">0.16*((K197-L197)^1/2)*O197</f>
        <v>39.987817633334174</v>
      </c>
      <c r="Q197" s="129">
        <v>29.805159499999998</v>
      </c>
      <c r="R197" s="11">
        <f t="shared" ref="R197:R260" si="31">0.0023*0.408*O197*(K197-L197)^0.5*(M197+17.8)</f>
        <v>8.5131135847672486</v>
      </c>
      <c r="S197" s="35">
        <f t="shared" ref="S197:S260" si="32">0.31*(IF(N197&gt;50,1,(1+(50-N197)/70)))*(P197+2.09)*((M197/(M197+15)))</f>
        <v>11.91753016975483</v>
      </c>
      <c r="AF197" s="34"/>
    </row>
    <row r="198" spans="7:32" ht="18.5" x14ac:dyDescent="0.45">
      <c r="G198" s="59">
        <v>2014</v>
      </c>
      <c r="H198" s="59">
        <v>7</v>
      </c>
      <c r="I198" s="46">
        <f t="shared" si="27"/>
        <v>14</v>
      </c>
      <c r="J198" s="46">
        <f t="shared" si="27"/>
        <v>195</v>
      </c>
      <c r="K198" s="88">
        <v>37</v>
      </c>
      <c r="L198" s="88">
        <v>22.6</v>
      </c>
      <c r="M198" s="54">
        <f t="shared" si="28"/>
        <v>29.8</v>
      </c>
      <c r="N198" s="36">
        <v>25</v>
      </c>
      <c r="O198" s="55">
        <f t="shared" si="29"/>
        <v>0</v>
      </c>
      <c r="P198" s="56">
        <f t="shared" si="30"/>
        <v>0</v>
      </c>
      <c r="Q198" s="129">
        <v>0</v>
      </c>
      <c r="R198" s="11">
        <f t="shared" si="31"/>
        <v>0</v>
      </c>
      <c r="S198" s="35">
        <f t="shared" si="32"/>
        <v>0.58488676658163274</v>
      </c>
      <c r="AF198" s="34"/>
    </row>
    <row r="199" spans="7:32" ht="18.5" x14ac:dyDescent="0.45">
      <c r="G199" s="59">
        <v>2014</v>
      </c>
      <c r="H199" s="59">
        <v>7</v>
      </c>
      <c r="I199" s="46">
        <f t="shared" si="27"/>
        <v>15</v>
      </c>
      <c r="J199" s="46">
        <f t="shared" si="27"/>
        <v>196</v>
      </c>
      <c r="K199" s="88">
        <v>36.200000000000003</v>
      </c>
      <c r="L199" s="88">
        <v>27.8</v>
      </c>
      <c r="M199" s="54">
        <f t="shared" si="28"/>
        <v>32</v>
      </c>
      <c r="N199" s="36">
        <v>21.5</v>
      </c>
      <c r="O199" s="55">
        <f t="shared" si="29"/>
        <v>61.425710697851137</v>
      </c>
      <c r="P199" s="56">
        <f t="shared" si="30"/>
        <v>41.278077588955973</v>
      </c>
      <c r="Q199" s="129">
        <v>28.484579699999998</v>
      </c>
      <c r="R199" s="11">
        <f t="shared" si="31"/>
        <v>8.3196905850368985</v>
      </c>
      <c r="S199" s="35">
        <f t="shared" si="32"/>
        <v>12.880187226054909</v>
      </c>
      <c r="AF199" s="34"/>
    </row>
    <row r="200" spans="7:32" ht="18.5" x14ac:dyDescent="0.45">
      <c r="G200" s="59">
        <v>2014</v>
      </c>
      <c r="H200" s="59">
        <v>7</v>
      </c>
      <c r="I200" s="46">
        <f t="shared" si="27"/>
        <v>16</v>
      </c>
      <c r="J200" s="46">
        <f t="shared" si="27"/>
        <v>197</v>
      </c>
      <c r="K200" s="88">
        <v>36.200000000000003</v>
      </c>
      <c r="L200" s="88">
        <v>28.3</v>
      </c>
      <c r="M200" s="54">
        <f t="shared" si="28"/>
        <v>32.25</v>
      </c>
      <c r="N200" s="36">
        <v>17.5</v>
      </c>
      <c r="O200" s="55">
        <f t="shared" si="29"/>
        <v>62.708494902436463</v>
      </c>
      <c r="P200" s="56">
        <f t="shared" si="30"/>
        <v>39.631768778339861</v>
      </c>
      <c r="Q200" s="129">
        <v>28.200701099999996</v>
      </c>
      <c r="R200" s="11">
        <f t="shared" si="31"/>
        <v>8.2781254531725725</v>
      </c>
      <c r="S200" s="35">
        <f t="shared" si="32"/>
        <v>12.926416264413882</v>
      </c>
      <c r="AF200" s="34"/>
    </row>
    <row r="201" spans="7:32" ht="18.5" x14ac:dyDescent="0.45">
      <c r="G201" s="59">
        <v>2014</v>
      </c>
      <c r="H201" s="59">
        <v>7</v>
      </c>
      <c r="I201" s="46">
        <f t="shared" si="27"/>
        <v>17</v>
      </c>
      <c r="J201" s="46">
        <f t="shared" si="27"/>
        <v>198</v>
      </c>
      <c r="K201" s="88">
        <v>35.799999999999997</v>
      </c>
      <c r="L201" s="88">
        <v>26.6</v>
      </c>
      <c r="M201" s="54">
        <f t="shared" si="28"/>
        <v>31.2</v>
      </c>
      <c r="N201" s="36">
        <v>20.5</v>
      </c>
      <c r="O201" s="55">
        <f t="shared" si="29"/>
        <v>61.511204218169823</v>
      </c>
      <c r="P201" s="56">
        <f t="shared" si="30"/>
        <v>45.272246304572967</v>
      </c>
      <c r="Q201" s="129">
        <v>29.8516352</v>
      </c>
      <c r="R201" s="11">
        <f t="shared" si="31"/>
        <v>8.5789121819519991</v>
      </c>
      <c r="S201" s="35">
        <f t="shared" si="32"/>
        <v>14.093914904964146</v>
      </c>
      <c r="AF201" s="34"/>
    </row>
    <row r="202" spans="7:32" ht="18.5" x14ac:dyDescent="0.45">
      <c r="G202" s="59">
        <v>2014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88">
        <v>35.5</v>
      </c>
      <c r="L202" s="88">
        <v>25.5</v>
      </c>
      <c r="M202" s="54">
        <f t="shared" si="28"/>
        <v>30.5</v>
      </c>
      <c r="N202" s="36">
        <v>22.5</v>
      </c>
      <c r="O202" s="55">
        <f t="shared" si="29"/>
        <v>58.950650261708482</v>
      </c>
      <c r="P202" s="56">
        <f t="shared" si="30"/>
        <v>47.160520209366787</v>
      </c>
      <c r="Q202" s="129">
        <v>29.826931899999998</v>
      </c>
      <c r="R202" s="11">
        <f t="shared" si="31"/>
        <v>8.4493583551660461</v>
      </c>
      <c r="S202" s="35">
        <f t="shared" si="32"/>
        <v>14.255010262639681</v>
      </c>
      <c r="AF202" s="34"/>
    </row>
    <row r="203" spans="7:32" ht="18.5" x14ac:dyDescent="0.45">
      <c r="G203" s="59">
        <v>2014</v>
      </c>
      <c r="H203" s="59">
        <v>7</v>
      </c>
      <c r="I203" s="46">
        <f t="shared" si="33"/>
        <v>19</v>
      </c>
      <c r="J203" s="46">
        <f t="shared" si="33"/>
        <v>200</v>
      </c>
      <c r="K203" s="88">
        <v>34.6</v>
      </c>
      <c r="L203" s="88">
        <v>26.3</v>
      </c>
      <c r="M203" s="54">
        <f t="shared" si="28"/>
        <v>30.450000000000003</v>
      </c>
      <c r="N203" s="36">
        <v>27.5</v>
      </c>
      <c r="O203" s="55">
        <f t="shared" si="29"/>
        <v>62.753834287224365</v>
      </c>
      <c r="P203" s="56">
        <f t="shared" si="30"/>
        <v>41.668545966716984</v>
      </c>
      <c r="Q203" s="129">
        <v>28.926726899999998</v>
      </c>
      <c r="R203" s="11">
        <f t="shared" si="31"/>
        <v>8.1858659702051231</v>
      </c>
      <c r="S203" s="35">
        <f t="shared" si="32"/>
        <v>12.009410185568537</v>
      </c>
      <c r="AF203" s="34"/>
    </row>
    <row r="204" spans="7:32" ht="18.5" x14ac:dyDescent="0.45">
      <c r="G204" s="59">
        <v>2014</v>
      </c>
      <c r="H204" s="59">
        <v>7</v>
      </c>
      <c r="I204" s="46">
        <f t="shared" si="33"/>
        <v>20</v>
      </c>
      <c r="J204" s="46">
        <f t="shared" si="33"/>
        <v>201</v>
      </c>
      <c r="K204" s="88">
        <v>31.3</v>
      </c>
      <c r="L204" s="88">
        <v>19.3</v>
      </c>
      <c r="M204" s="54">
        <f t="shared" si="28"/>
        <v>25.3</v>
      </c>
      <c r="N204" s="36">
        <v>26</v>
      </c>
      <c r="O204" s="55">
        <f t="shared" si="29"/>
        <v>53.343704019101544</v>
      </c>
      <c r="P204" s="56">
        <f t="shared" si="30"/>
        <v>51.20995585833748</v>
      </c>
      <c r="Q204" s="129">
        <v>29.566081799999999</v>
      </c>
      <c r="R204" s="11">
        <f t="shared" si="31"/>
        <v>7.473758506526698</v>
      </c>
      <c r="S204" s="35">
        <f t="shared" si="32"/>
        <v>13.929445606845958</v>
      </c>
      <c r="AF204" s="34"/>
    </row>
    <row r="205" spans="7:32" ht="18.5" x14ac:dyDescent="0.45">
      <c r="G205" s="59">
        <v>2014</v>
      </c>
      <c r="H205" s="59">
        <v>7</v>
      </c>
      <c r="I205" s="46">
        <f t="shared" si="33"/>
        <v>21</v>
      </c>
      <c r="J205" s="46">
        <f t="shared" si="33"/>
        <v>202</v>
      </c>
      <c r="K205" s="88">
        <v>31.5</v>
      </c>
      <c r="L205" s="88">
        <v>19.100000000000001</v>
      </c>
      <c r="M205" s="54">
        <f t="shared" si="28"/>
        <v>25.3</v>
      </c>
      <c r="N205" s="36">
        <v>25.5</v>
      </c>
      <c r="O205" s="55">
        <f t="shared" si="29"/>
        <v>42.918712411926421</v>
      </c>
      <c r="P205" s="56">
        <f t="shared" si="30"/>
        <v>42.575362712631005</v>
      </c>
      <c r="Q205" s="129">
        <v>24.181181099999996</v>
      </c>
      <c r="R205" s="11">
        <f t="shared" si="31"/>
        <v>6.1125552302296482</v>
      </c>
      <c r="S205" s="35">
        <f t="shared" si="32"/>
        <v>11.734965103460864</v>
      </c>
      <c r="AF205" s="34"/>
    </row>
    <row r="206" spans="7:32" ht="18.5" x14ac:dyDescent="0.45">
      <c r="G206" s="59">
        <v>2014</v>
      </c>
      <c r="H206" s="59">
        <v>7</v>
      </c>
      <c r="I206" s="46">
        <f t="shared" si="33"/>
        <v>22</v>
      </c>
      <c r="J206" s="46">
        <f t="shared" si="33"/>
        <v>203</v>
      </c>
      <c r="K206" s="88">
        <v>33.4</v>
      </c>
      <c r="L206" s="88">
        <v>20.5</v>
      </c>
      <c r="M206" s="54">
        <f t="shared" si="28"/>
        <v>26.95</v>
      </c>
      <c r="N206" s="36">
        <v>23.5</v>
      </c>
      <c r="O206" s="55">
        <f t="shared" si="29"/>
        <v>50.058342685386208</v>
      </c>
      <c r="P206" s="56">
        <f t="shared" si="30"/>
        <v>51.66020965131856</v>
      </c>
      <c r="Q206" s="129">
        <v>28.766783499999995</v>
      </c>
      <c r="R206" s="11">
        <f t="shared" si="31"/>
        <v>7.5500940389306246</v>
      </c>
      <c r="S206" s="35">
        <f t="shared" si="32"/>
        <v>14.75699513377568</v>
      </c>
      <c r="AF206" s="34"/>
    </row>
    <row r="207" spans="7:32" ht="18.5" x14ac:dyDescent="0.45">
      <c r="G207" s="59">
        <v>2014</v>
      </c>
      <c r="H207" s="59">
        <v>7</v>
      </c>
      <c r="I207" s="46">
        <f t="shared" si="33"/>
        <v>23</v>
      </c>
      <c r="J207" s="46">
        <f t="shared" si="33"/>
        <v>204</v>
      </c>
      <c r="K207" s="88">
        <v>35.799999999999997</v>
      </c>
      <c r="L207" s="88">
        <v>26.1</v>
      </c>
      <c r="M207" s="54">
        <f t="shared" si="28"/>
        <v>30.95</v>
      </c>
      <c r="N207" s="36">
        <v>21.5</v>
      </c>
      <c r="O207" s="55">
        <f t="shared" si="29"/>
        <v>55.064337048438958</v>
      </c>
      <c r="P207" s="56">
        <f t="shared" si="30"/>
        <v>42.729925549588614</v>
      </c>
      <c r="Q207" s="129">
        <v>27.439504499999998</v>
      </c>
      <c r="R207" s="11">
        <f t="shared" si="31"/>
        <v>7.8454688272593742</v>
      </c>
      <c r="S207" s="35">
        <f t="shared" si="32"/>
        <v>13.168798509256803</v>
      </c>
      <c r="AF207" s="34"/>
    </row>
    <row r="208" spans="7:32" ht="18.5" x14ac:dyDescent="0.45">
      <c r="G208" s="59">
        <v>2014</v>
      </c>
      <c r="H208" s="59">
        <v>7</v>
      </c>
      <c r="I208" s="46">
        <f t="shared" si="33"/>
        <v>24</v>
      </c>
      <c r="J208" s="46">
        <f t="shared" si="33"/>
        <v>205</v>
      </c>
      <c r="K208" s="88">
        <v>36.700000000000003</v>
      </c>
      <c r="L208" s="88">
        <v>28.9</v>
      </c>
      <c r="M208" s="54">
        <f t="shared" si="28"/>
        <v>32.799999999999997</v>
      </c>
      <c r="N208" s="36">
        <v>18.5</v>
      </c>
      <c r="O208" s="55">
        <f t="shared" si="29"/>
        <v>65.159329761092962</v>
      </c>
      <c r="P208" s="56">
        <f t="shared" si="30"/>
        <v>40.65942177092203</v>
      </c>
      <c r="Q208" s="129">
        <v>29.116816699999998</v>
      </c>
      <c r="R208" s="11">
        <f t="shared" si="31"/>
        <v>8.6409685752422973</v>
      </c>
      <c r="S208" s="35">
        <f t="shared" si="32"/>
        <v>13.185781900036947</v>
      </c>
      <c r="AF208" s="34"/>
    </row>
    <row r="209" spans="7:32" ht="18.5" x14ac:dyDescent="0.45">
      <c r="G209" s="59">
        <v>2014</v>
      </c>
      <c r="H209" s="59">
        <v>7</v>
      </c>
      <c r="I209" s="46">
        <f t="shared" si="33"/>
        <v>25</v>
      </c>
      <c r="J209" s="46">
        <f t="shared" si="33"/>
        <v>206</v>
      </c>
      <c r="K209" s="88">
        <v>36.200000000000003</v>
      </c>
      <c r="L209" s="88">
        <v>29.3</v>
      </c>
      <c r="M209" s="54">
        <f t="shared" si="28"/>
        <v>32.75</v>
      </c>
      <c r="N209" s="36">
        <v>19</v>
      </c>
      <c r="O209" s="55">
        <f t="shared" si="29"/>
        <v>66.882715114724874</v>
      </c>
      <c r="P209" s="56">
        <f t="shared" si="30"/>
        <v>36.919258743328143</v>
      </c>
      <c r="Q209" s="129">
        <v>28.1098432</v>
      </c>
      <c r="R209" s="11">
        <f t="shared" si="31"/>
        <v>8.3338868451023984</v>
      </c>
      <c r="S209" s="35">
        <f t="shared" si="32"/>
        <v>11.967147775184905</v>
      </c>
      <c r="AF209" s="34"/>
    </row>
    <row r="210" spans="7:32" ht="18.5" x14ac:dyDescent="0.45">
      <c r="G210" s="59">
        <v>2014</v>
      </c>
      <c r="H210" s="59">
        <v>7</v>
      </c>
      <c r="I210" s="46">
        <f t="shared" si="33"/>
        <v>26</v>
      </c>
      <c r="J210" s="46">
        <f t="shared" si="33"/>
        <v>207</v>
      </c>
      <c r="K210" s="88">
        <v>33.5</v>
      </c>
      <c r="L210" s="88">
        <v>25.2</v>
      </c>
      <c r="M210" s="54">
        <f t="shared" si="28"/>
        <v>29.35</v>
      </c>
      <c r="N210" s="36">
        <v>24</v>
      </c>
      <c r="O210" s="55">
        <f t="shared" si="29"/>
        <v>61.028006198789114</v>
      </c>
      <c r="P210" s="56">
        <f t="shared" si="30"/>
        <v>40.522596115995974</v>
      </c>
      <c r="Q210" s="129">
        <v>28.131196899999999</v>
      </c>
      <c r="R210" s="11">
        <f t="shared" si="31"/>
        <v>7.7792535019422742</v>
      </c>
      <c r="S210" s="35">
        <f t="shared" si="32"/>
        <v>11.989121518148938</v>
      </c>
      <c r="AF210" s="34"/>
    </row>
    <row r="211" spans="7:32" ht="18.5" x14ac:dyDescent="0.45">
      <c r="G211" s="59">
        <v>2014</v>
      </c>
      <c r="H211" s="59">
        <v>7</v>
      </c>
      <c r="I211" s="46">
        <f t="shared" si="33"/>
        <v>27</v>
      </c>
      <c r="J211" s="46">
        <f t="shared" si="33"/>
        <v>208</v>
      </c>
      <c r="K211" s="88">
        <v>30.8</v>
      </c>
      <c r="L211" s="88">
        <v>23.1</v>
      </c>
      <c r="M211" s="54">
        <f t="shared" si="28"/>
        <v>26.950000000000003</v>
      </c>
      <c r="N211" s="36">
        <v>25</v>
      </c>
      <c r="O211" s="55">
        <f t="shared" si="29"/>
        <v>65.634831607151554</v>
      </c>
      <c r="P211" s="56">
        <f t="shared" si="30"/>
        <v>40.431056270005357</v>
      </c>
      <c r="Q211" s="129">
        <v>29.140682599999998</v>
      </c>
      <c r="R211" s="11">
        <f t="shared" si="31"/>
        <v>7.6482271293427484</v>
      </c>
      <c r="S211" s="35">
        <f t="shared" si="32"/>
        <v>11.492595143108183</v>
      </c>
      <c r="AF211" s="34"/>
    </row>
    <row r="212" spans="7:32" ht="18.5" x14ac:dyDescent="0.45">
      <c r="G212" s="59">
        <v>2014</v>
      </c>
      <c r="H212" s="59">
        <v>7</v>
      </c>
      <c r="I212" s="46">
        <f t="shared" si="33"/>
        <v>28</v>
      </c>
      <c r="J212" s="46">
        <f t="shared" si="33"/>
        <v>209</v>
      </c>
      <c r="K212" s="88">
        <v>35.1</v>
      </c>
      <c r="L212" s="88">
        <v>23.8</v>
      </c>
      <c r="M212" s="54">
        <f t="shared" si="28"/>
        <v>29.450000000000003</v>
      </c>
      <c r="N212" s="36">
        <v>18</v>
      </c>
      <c r="O212" s="55">
        <f t="shared" si="29"/>
        <v>53.548068695119113</v>
      </c>
      <c r="P212" s="56">
        <f t="shared" si="30"/>
        <v>48.407454100387682</v>
      </c>
      <c r="Q212" s="129">
        <v>28.800698199999999</v>
      </c>
      <c r="R212" s="11">
        <f t="shared" si="31"/>
        <v>7.9812854860567484</v>
      </c>
      <c r="S212" s="35">
        <f t="shared" si="32"/>
        <v>15.112866378070999</v>
      </c>
      <c r="AF212" s="34"/>
    </row>
    <row r="213" spans="7:32" ht="18.5" x14ac:dyDescent="0.45">
      <c r="G213" s="59">
        <v>2014</v>
      </c>
      <c r="H213" s="59">
        <v>7</v>
      </c>
      <c r="I213" s="46">
        <f t="shared" si="33"/>
        <v>29</v>
      </c>
      <c r="J213" s="46">
        <f t="shared" si="33"/>
        <v>210</v>
      </c>
      <c r="K213" s="88">
        <v>37.4</v>
      </c>
      <c r="L213" s="88">
        <v>25.7</v>
      </c>
      <c r="M213" s="54">
        <f t="shared" si="28"/>
        <v>31.549999999999997</v>
      </c>
      <c r="N213" s="36">
        <v>23</v>
      </c>
      <c r="O213" s="55">
        <f t="shared" si="29"/>
        <v>52.207804443622535</v>
      </c>
      <c r="P213" s="56">
        <f t="shared" si="30"/>
        <v>48.866504959230689</v>
      </c>
      <c r="Q213" s="129">
        <v>28.572506699999998</v>
      </c>
      <c r="R213" s="11">
        <f t="shared" si="31"/>
        <v>8.2699620511079228</v>
      </c>
      <c r="S213" s="35">
        <f t="shared" si="32"/>
        <v>14.835927385335065</v>
      </c>
      <c r="AF213" s="34"/>
    </row>
    <row r="214" spans="7:32" ht="18.5" x14ac:dyDescent="0.45">
      <c r="G214" s="59">
        <v>2014</v>
      </c>
      <c r="H214" s="59">
        <v>7</v>
      </c>
      <c r="I214" s="46">
        <f t="shared" si="33"/>
        <v>30</v>
      </c>
      <c r="J214" s="46">
        <f t="shared" si="33"/>
        <v>211</v>
      </c>
      <c r="K214" s="88">
        <v>36.5</v>
      </c>
      <c r="L214" s="88">
        <v>27.5</v>
      </c>
      <c r="M214" s="54">
        <f t="shared" si="28"/>
        <v>32</v>
      </c>
      <c r="N214" s="36">
        <v>19.5</v>
      </c>
      <c r="O214" s="55">
        <f t="shared" si="29"/>
        <v>58.131261249999994</v>
      </c>
      <c r="P214" s="56">
        <f t="shared" si="30"/>
        <v>41.854508099999997</v>
      </c>
      <c r="Q214" s="129">
        <v>27.903005399999998</v>
      </c>
      <c r="R214" s="11">
        <f t="shared" si="31"/>
        <v>8.1498261082157981</v>
      </c>
      <c r="S214" s="35">
        <f t="shared" si="32"/>
        <v>13.316388083700911</v>
      </c>
      <c r="AF214" s="34"/>
    </row>
    <row r="215" spans="7:32" ht="18.5" x14ac:dyDescent="0.45">
      <c r="G215" s="59">
        <v>2014</v>
      </c>
      <c r="H215" s="60">
        <v>7</v>
      </c>
      <c r="I215" s="60">
        <f t="shared" si="33"/>
        <v>31</v>
      </c>
      <c r="J215" s="46">
        <f t="shared" si="33"/>
        <v>212</v>
      </c>
      <c r="K215" s="88">
        <v>37.299999999999997</v>
      </c>
      <c r="L215" s="88">
        <v>26.3</v>
      </c>
      <c r="M215" s="54">
        <f t="shared" si="28"/>
        <v>31.799999999999997</v>
      </c>
      <c r="N215" s="36">
        <v>19</v>
      </c>
      <c r="O215" s="55">
        <f t="shared" si="29"/>
        <v>51.641195364654664</v>
      </c>
      <c r="P215" s="56">
        <f t="shared" si="30"/>
        <v>45.444251920896093</v>
      </c>
      <c r="Q215" s="129">
        <v>27.403914999999998</v>
      </c>
      <c r="R215" s="49">
        <f t="shared" si="31"/>
        <v>7.9719084891599978</v>
      </c>
      <c r="S215" s="48">
        <f t="shared" si="32"/>
        <v>14.446843162104875</v>
      </c>
      <c r="AF215" s="34"/>
    </row>
    <row r="216" spans="7:32" ht="18.5" x14ac:dyDescent="0.45">
      <c r="G216" s="59">
        <v>2014</v>
      </c>
      <c r="H216" s="59">
        <v>8</v>
      </c>
      <c r="I216" s="46">
        <v>1</v>
      </c>
      <c r="J216" s="46">
        <f t="shared" si="33"/>
        <v>213</v>
      </c>
      <c r="K216" s="88">
        <v>37.200000000000003</v>
      </c>
      <c r="L216" s="88">
        <v>28.1</v>
      </c>
      <c r="M216" s="54">
        <f t="shared" si="28"/>
        <v>32.650000000000006</v>
      </c>
      <c r="N216" s="36">
        <v>20.5</v>
      </c>
      <c r="O216" s="55">
        <f t="shared" si="29"/>
        <v>59.651780857361928</v>
      </c>
      <c r="P216" s="56">
        <f t="shared" si="30"/>
        <v>43.426496464159491</v>
      </c>
      <c r="Q216" s="129">
        <v>28.791486799999998</v>
      </c>
      <c r="R216" s="11">
        <f t="shared" si="31"/>
        <v>8.5190914356369003</v>
      </c>
      <c r="S216" s="35">
        <f t="shared" si="32"/>
        <v>13.742819453370721</v>
      </c>
      <c r="AF216" s="34"/>
    </row>
    <row r="217" spans="7:32" ht="18.5" x14ac:dyDescent="0.45">
      <c r="G217" s="59">
        <v>2014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88">
        <v>37.200000000000003</v>
      </c>
      <c r="L217" s="88">
        <v>29.4</v>
      </c>
      <c r="M217" s="54">
        <f t="shared" si="28"/>
        <v>33.299999999999997</v>
      </c>
      <c r="N217" s="36">
        <v>16</v>
      </c>
      <c r="O217" s="55">
        <f t="shared" si="29"/>
        <v>62.599468831464314</v>
      </c>
      <c r="P217" s="56">
        <f t="shared" si="30"/>
        <v>39.06206855083375</v>
      </c>
      <c r="Q217" s="129">
        <v>27.9729283</v>
      </c>
      <c r="R217" s="11">
        <f t="shared" si="31"/>
        <v>8.3835285709024472</v>
      </c>
      <c r="S217" s="35">
        <f t="shared" si="32"/>
        <v>13.067297125000502</v>
      </c>
      <c r="AF217" s="34"/>
    </row>
    <row r="218" spans="7:32" ht="18.5" x14ac:dyDescent="0.45">
      <c r="G218" s="59">
        <v>2014</v>
      </c>
      <c r="H218" s="59">
        <v>8</v>
      </c>
      <c r="I218" s="46">
        <f t="shared" si="34"/>
        <v>3</v>
      </c>
      <c r="J218" s="46">
        <f t="shared" si="34"/>
        <v>215</v>
      </c>
      <c r="K218" s="88">
        <v>33.700000000000003</v>
      </c>
      <c r="L218" s="88">
        <v>26.9</v>
      </c>
      <c r="M218" s="54">
        <f t="shared" si="28"/>
        <v>30.3</v>
      </c>
      <c r="N218" s="36">
        <v>17.5</v>
      </c>
      <c r="O218" s="55">
        <f t="shared" si="29"/>
        <v>69.836360648837299</v>
      </c>
      <c r="P218" s="56">
        <f t="shared" si="30"/>
        <v>37.99098019296752</v>
      </c>
      <c r="Q218" s="129">
        <v>29.137751699999995</v>
      </c>
      <c r="R218" s="11">
        <f t="shared" si="31"/>
        <v>8.2199491499560473</v>
      </c>
      <c r="S218" s="35">
        <f t="shared" si="32"/>
        <v>12.169431192884186</v>
      </c>
      <c r="AF218" s="34"/>
    </row>
    <row r="219" spans="7:32" ht="18.5" x14ac:dyDescent="0.45">
      <c r="G219" s="59">
        <v>2014</v>
      </c>
      <c r="H219" s="59">
        <v>8</v>
      </c>
      <c r="I219" s="46">
        <f t="shared" si="34"/>
        <v>4</v>
      </c>
      <c r="J219" s="46">
        <f t="shared" si="34"/>
        <v>216</v>
      </c>
      <c r="K219" s="88">
        <v>32.700000000000003</v>
      </c>
      <c r="L219" s="88">
        <v>22.3</v>
      </c>
      <c r="M219" s="54">
        <f t="shared" si="28"/>
        <v>27.5</v>
      </c>
      <c r="N219" s="36">
        <v>20.5</v>
      </c>
      <c r="O219" s="55">
        <f t="shared" si="29"/>
        <v>54.250057362009265</v>
      </c>
      <c r="P219" s="56">
        <f t="shared" si="30"/>
        <v>45.136047725191716</v>
      </c>
      <c r="Q219" s="129">
        <v>27.992188499999997</v>
      </c>
      <c r="R219" s="11">
        <f t="shared" si="31"/>
        <v>7.4370906055282493</v>
      </c>
      <c r="S219" s="35">
        <f t="shared" si="32"/>
        <v>13.465178036066323</v>
      </c>
      <c r="AF219" s="34"/>
    </row>
    <row r="220" spans="7:32" ht="18.5" x14ac:dyDescent="0.45">
      <c r="G220" s="59">
        <v>2014</v>
      </c>
      <c r="H220" s="59">
        <v>8</v>
      </c>
      <c r="I220" s="46">
        <f t="shared" si="34"/>
        <v>5</v>
      </c>
      <c r="J220" s="46">
        <f t="shared" si="34"/>
        <v>217</v>
      </c>
      <c r="K220" s="88">
        <v>31.8</v>
      </c>
      <c r="L220" s="88">
        <v>17.899999999999999</v>
      </c>
      <c r="M220" s="54">
        <f t="shared" si="28"/>
        <v>24.85</v>
      </c>
      <c r="N220" s="36">
        <v>19</v>
      </c>
      <c r="O220" s="55">
        <f t="shared" si="29"/>
        <v>42.82225020024665</v>
      </c>
      <c r="P220" s="56">
        <f t="shared" si="30"/>
        <v>47.618342222674279</v>
      </c>
      <c r="Q220" s="129">
        <v>25.544468299999998</v>
      </c>
      <c r="R220" s="11">
        <f t="shared" si="31"/>
        <v>6.3897507756156742</v>
      </c>
      <c r="S220" s="35">
        <f t="shared" si="32"/>
        <v>13.864760582738661</v>
      </c>
      <c r="AF220" s="34"/>
    </row>
    <row r="221" spans="7:32" ht="18.5" x14ac:dyDescent="0.45">
      <c r="G221" s="59">
        <v>2014</v>
      </c>
      <c r="H221" s="59">
        <v>8</v>
      </c>
      <c r="I221" s="46">
        <f t="shared" si="34"/>
        <v>6</v>
      </c>
      <c r="J221" s="46">
        <f t="shared" si="34"/>
        <v>218</v>
      </c>
      <c r="K221" s="88">
        <v>31.5</v>
      </c>
      <c r="L221" s="88">
        <v>20.6</v>
      </c>
      <c r="M221" s="54">
        <f t="shared" si="28"/>
        <v>26.05</v>
      </c>
      <c r="N221" s="36">
        <v>20</v>
      </c>
      <c r="O221" s="55">
        <f t="shared" si="29"/>
        <v>52.74943218405074</v>
      </c>
      <c r="P221" s="56">
        <f t="shared" si="30"/>
        <v>45.997504864492242</v>
      </c>
      <c r="Q221" s="129">
        <v>27.864484999999998</v>
      </c>
      <c r="R221" s="11">
        <f t="shared" si="31"/>
        <v>7.1661952184212483</v>
      </c>
      <c r="S221" s="35">
        <f t="shared" si="32"/>
        <v>13.514203777038702</v>
      </c>
      <c r="AF221" s="34"/>
    </row>
    <row r="222" spans="7:32" ht="18.5" x14ac:dyDescent="0.45">
      <c r="G222" s="59">
        <v>2014</v>
      </c>
      <c r="H222" s="59">
        <v>8</v>
      </c>
      <c r="I222" s="46">
        <f t="shared" si="34"/>
        <v>7</v>
      </c>
      <c r="J222" s="46">
        <f t="shared" si="34"/>
        <v>219</v>
      </c>
      <c r="K222" s="88">
        <v>33.4</v>
      </c>
      <c r="L222" s="88">
        <v>23.8</v>
      </c>
      <c r="M222" s="54">
        <f t="shared" si="28"/>
        <v>28.6</v>
      </c>
      <c r="N222" s="36">
        <v>22</v>
      </c>
      <c r="O222" s="55">
        <f t="shared" si="29"/>
        <v>57.457646449838961</v>
      </c>
      <c r="P222" s="56">
        <f t="shared" si="30"/>
        <v>44.12747247347631</v>
      </c>
      <c r="Q222" s="129">
        <v>28.484160999999997</v>
      </c>
      <c r="R222" s="11">
        <f t="shared" si="31"/>
        <v>7.7515656378959994</v>
      </c>
      <c r="S222" s="35">
        <f t="shared" si="32"/>
        <v>13.157563195637096</v>
      </c>
      <c r="AF222" s="34"/>
    </row>
    <row r="223" spans="7:32" ht="18.5" x14ac:dyDescent="0.45">
      <c r="G223" s="59">
        <v>2014</v>
      </c>
      <c r="H223" s="59">
        <v>8</v>
      </c>
      <c r="I223" s="46">
        <f t="shared" si="34"/>
        <v>8</v>
      </c>
      <c r="J223" s="46">
        <f t="shared" si="34"/>
        <v>220</v>
      </c>
      <c r="K223" s="88">
        <v>33.799999999999997</v>
      </c>
      <c r="L223" s="88">
        <v>26.8</v>
      </c>
      <c r="M223" s="54">
        <f t="shared" si="28"/>
        <v>30.299999999999997</v>
      </c>
      <c r="N223" s="36">
        <v>20.5</v>
      </c>
      <c r="O223" s="55">
        <f t="shared" si="29"/>
        <v>67.337949009014267</v>
      </c>
      <c r="P223" s="56">
        <f t="shared" si="30"/>
        <v>37.709251445047968</v>
      </c>
      <c r="Q223" s="129">
        <v>28.505514699999996</v>
      </c>
      <c r="R223" s="11">
        <f t="shared" si="31"/>
        <v>8.0415909827155492</v>
      </c>
      <c r="S223" s="35">
        <f t="shared" si="32"/>
        <v>11.730217501709836</v>
      </c>
      <c r="AF223" s="34"/>
    </row>
    <row r="224" spans="7:32" ht="18.5" x14ac:dyDescent="0.45">
      <c r="G224" s="59">
        <v>2014</v>
      </c>
      <c r="H224" s="59">
        <v>8</v>
      </c>
      <c r="I224" s="46">
        <f t="shared" si="34"/>
        <v>9</v>
      </c>
      <c r="J224" s="46">
        <f t="shared" si="34"/>
        <v>221</v>
      </c>
      <c r="K224" s="88">
        <v>34.200000000000003</v>
      </c>
      <c r="L224" s="88">
        <v>25.1</v>
      </c>
      <c r="M224" s="54">
        <f t="shared" si="28"/>
        <v>29.650000000000002</v>
      </c>
      <c r="N224" s="36">
        <v>24.5</v>
      </c>
      <c r="O224" s="55">
        <f t="shared" si="29"/>
        <v>58.597785834650992</v>
      </c>
      <c r="P224" s="56">
        <f t="shared" si="30"/>
        <v>42.659188087625928</v>
      </c>
      <c r="Q224" s="129">
        <v>28.282766299999999</v>
      </c>
      <c r="R224" s="11">
        <f t="shared" si="31"/>
        <v>7.8709312353837744</v>
      </c>
      <c r="S224" s="35">
        <f t="shared" si="32"/>
        <v>12.567688849898577</v>
      </c>
      <c r="AF224" s="34"/>
    </row>
    <row r="225" spans="7:32" ht="18.5" x14ac:dyDescent="0.45">
      <c r="G225" s="59">
        <v>2014</v>
      </c>
      <c r="H225" s="59">
        <v>8</v>
      </c>
      <c r="I225" s="46">
        <f t="shared" si="34"/>
        <v>10</v>
      </c>
      <c r="J225" s="46">
        <f t="shared" si="34"/>
        <v>222</v>
      </c>
      <c r="K225" s="88">
        <v>34.200000000000003</v>
      </c>
      <c r="L225" s="88">
        <v>26.9</v>
      </c>
      <c r="M225" s="54">
        <f t="shared" si="28"/>
        <v>30.55</v>
      </c>
      <c r="N225" s="36">
        <v>23.5</v>
      </c>
      <c r="O225" s="55">
        <f t="shared" si="29"/>
        <v>64.608990869797637</v>
      </c>
      <c r="P225" s="56">
        <f t="shared" si="30"/>
        <v>37.731650667961844</v>
      </c>
      <c r="Q225" s="129">
        <v>27.930220900000002</v>
      </c>
      <c r="R225" s="11">
        <f t="shared" si="31"/>
        <v>7.9202495487204754</v>
      </c>
      <c r="S225" s="35">
        <f t="shared" si="32"/>
        <v>11.413873597558412</v>
      </c>
      <c r="AF225" s="34"/>
    </row>
    <row r="226" spans="7:32" ht="18.5" x14ac:dyDescent="0.45">
      <c r="G226" s="59">
        <v>2014</v>
      </c>
      <c r="H226" s="59">
        <v>8</v>
      </c>
      <c r="I226" s="46">
        <f t="shared" si="34"/>
        <v>11</v>
      </c>
      <c r="J226" s="46">
        <f t="shared" si="34"/>
        <v>223</v>
      </c>
      <c r="K226" s="88">
        <v>35.200000000000003</v>
      </c>
      <c r="L226" s="88">
        <v>26.5</v>
      </c>
      <c r="M226" s="54">
        <f t="shared" si="28"/>
        <v>30.85</v>
      </c>
      <c r="N226" s="36">
        <v>25</v>
      </c>
      <c r="O226" s="55">
        <f t="shared" si="29"/>
        <v>56.429705121861176</v>
      </c>
      <c r="P226" s="56">
        <f t="shared" si="30"/>
        <v>39.275074764815393</v>
      </c>
      <c r="Q226" s="129">
        <v>26.630994799999996</v>
      </c>
      <c r="R226" s="11">
        <f t="shared" si="31"/>
        <v>7.5986816660222996</v>
      </c>
      <c r="S226" s="35">
        <f t="shared" si="32"/>
        <v>11.709460909414124</v>
      </c>
      <c r="AF226" s="34"/>
    </row>
    <row r="227" spans="7:32" ht="18.5" x14ac:dyDescent="0.45">
      <c r="G227" s="59">
        <v>2014</v>
      </c>
      <c r="H227" s="59">
        <v>8</v>
      </c>
      <c r="I227" s="46">
        <f t="shared" si="34"/>
        <v>12</v>
      </c>
      <c r="J227" s="46">
        <f t="shared" si="34"/>
        <v>224</v>
      </c>
      <c r="K227" s="88">
        <v>35.9</v>
      </c>
      <c r="L227" s="88">
        <v>27.7</v>
      </c>
      <c r="M227" s="54">
        <f t="shared" si="28"/>
        <v>31.799999999999997</v>
      </c>
      <c r="N227" s="36">
        <v>21.5</v>
      </c>
      <c r="O227" s="55">
        <f t="shared" si="29"/>
        <v>56.897363661324043</v>
      </c>
      <c r="P227" s="56">
        <f t="shared" si="30"/>
        <v>37.324670561828569</v>
      </c>
      <c r="Q227" s="129">
        <v>26.068680699999998</v>
      </c>
      <c r="R227" s="11">
        <f t="shared" si="31"/>
        <v>7.5834834903527977</v>
      </c>
      <c r="S227" s="35">
        <f t="shared" si="32"/>
        <v>11.68258776137144</v>
      </c>
      <c r="AF227" s="34"/>
    </row>
    <row r="228" spans="7:32" ht="18.5" x14ac:dyDescent="0.45">
      <c r="G228" s="59">
        <v>2014</v>
      </c>
      <c r="H228" s="59">
        <v>8</v>
      </c>
      <c r="I228" s="46">
        <f t="shared" si="34"/>
        <v>13</v>
      </c>
      <c r="J228" s="46">
        <f t="shared" si="34"/>
        <v>225</v>
      </c>
      <c r="K228" s="88">
        <v>37.200000000000003</v>
      </c>
      <c r="L228" s="88">
        <v>27.3</v>
      </c>
      <c r="M228" s="54">
        <f t="shared" si="28"/>
        <v>32.25</v>
      </c>
      <c r="N228" s="36">
        <v>22</v>
      </c>
      <c r="O228" s="55">
        <f t="shared" si="29"/>
        <v>52.327078090302741</v>
      </c>
      <c r="P228" s="56">
        <f t="shared" si="30"/>
        <v>41.443045847519777</v>
      </c>
      <c r="Q228" s="129">
        <v>26.342929199999997</v>
      </c>
      <c r="R228" s="11">
        <f t="shared" si="31"/>
        <v>7.7327890518878979</v>
      </c>
      <c r="S228" s="35">
        <f t="shared" si="32"/>
        <v>12.895455581054192</v>
      </c>
      <c r="AF228" s="34"/>
    </row>
    <row r="229" spans="7:32" ht="18.5" x14ac:dyDescent="0.45">
      <c r="G229" s="59">
        <v>2014</v>
      </c>
      <c r="H229" s="59">
        <v>8</v>
      </c>
      <c r="I229" s="46">
        <f t="shared" si="34"/>
        <v>14</v>
      </c>
      <c r="J229" s="46">
        <f t="shared" si="34"/>
        <v>226</v>
      </c>
      <c r="K229" s="88">
        <v>37.200000000000003</v>
      </c>
      <c r="L229" s="88">
        <v>30</v>
      </c>
      <c r="M229" s="54">
        <f t="shared" si="28"/>
        <v>33.6</v>
      </c>
      <c r="N229" s="36">
        <v>20.5</v>
      </c>
      <c r="O229" s="55">
        <f t="shared" si="29"/>
        <v>61.005896808286749</v>
      </c>
      <c r="P229" s="56">
        <f t="shared" si="30"/>
        <v>35.139396561573186</v>
      </c>
      <c r="Q229" s="129">
        <v>26.191359799999997</v>
      </c>
      <c r="R229" s="11">
        <f t="shared" si="31"/>
        <v>7.8956735166677996</v>
      </c>
      <c r="S229" s="35">
        <f t="shared" si="32"/>
        <v>11.341636908066418</v>
      </c>
      <c r="AF229" s="34"/>
    </row>
    <row r="230" spans="7:32" ht="18.5" x14ac:dyDescent="0.45">
      <c r="G230" s="59">
        <v>2014</v>
      </c>
      <c r="H230" s="59">
        <v>8</v>
      </c>
      <c r="I230" s="46">
        <f t="shared" si="34"/>
        <v>15</v>
      </c>
      <c r="J230" s="46">
        <f t="shared" si="34"/>
        <v>227</v>
      </c>
      <c r="K230" s="88">
        <v>37.299999999999997</v>
      </c>
      <c r="L230" s="88">
        <v>29.6</v>
      </c>
      <c r="M230" s="54">
        <f t="shared" si="28"/>
        <v>33.450000000000003</v>
      </c>
      <c r="N230" s="36">
        <v>19.5</v>
      </c>
      <c r="O230" s="55">
        <f t="shared" si="29"/>
        <v>0</v>
      </c>
      <c r="P230" s="56">
        <f t="shared" si="30"/>
        <v>0</v>
      </c>
      <c r="Q230" s="129">
        <v>0</v>
      </c>
      <c r="R230" s="11">
        <f t="shared" si="31"/>
        <v>0</v>
      </c>
      <c r="S230" s="35">
        <f t="shared" si="32"/>
        <v>0.64221189075630247</v>
      </c>
      <c r="AF230" s="34"/>
    </row>
    <row r="231" spans="7:32" ht="18.5" x14ac:dyDescent="0.45">
      <c r="G231" s="59">
        <v>2014</v>
      </c>
      <c r="H231" s="59">
        <v>8</v>
      </c>
      <c r="I231" s="46">
        <f t="shared" si="34"/>
        <v>16</v>
      </c>
      <c r="J231" s="46">
        <f t="shared" si="34"/>
        <v>228</v>
      </c>
      <c r="K231" s="88">
        <v>37.200000000000003</v>
      </c>
      <c r="L231" s="88">
        <v>30.1</v>
      </c>
      <c r="M231" s="54">
        <f t="shared" si="28"/>
        <v>33.650000000000006</v>
      </c>
      <c r="N231" s="36">
        <v>18</v>
      </c>
      <c r="O231" s="55">
        <f t="shared" si="29"/>
        <v>62.121480598264149</v>
      </c>
      <c r="P231" s="56">
        <f t="shared" si="30"/>
        <v>35.28500097981405</v>
      </c>
      <c r="Q231" s="129">
        <v>26.484449799999997</v>
      </c>
      <c r="R231" s="11">
        <f t="shared" si="31"/>
        <v>7.9917952860616506</v>
      </c>
      <c r="S231" s="35">
        <f t="shared" si="32"/>
        <v>11.677429721783843</v>
      </c>
      <c r="AF231" s="34"/>
    </row>
    <row r="232" spans="7:32" ht="18.5" x14ac:dyDescent="0.45">
      <c r="G232" s="59">
        <v>2014</v>
      </c>
      <c r="H232" s="59">
        <v>8</v>
      </c>
      <c r="I232" s="46">
        <f t="shared" si="34"/>
        <v>17</v>
      </c>
      <c r="J232" s="46">
        <f t="shared" si="34"/>
        <v>229</v>
      </c>
      <c r="K232" s="88">
        <v>37.200000000000003</v>
      </c>
      <c r="L232" s="88">
        <v>29.6</v>
      </c>
      <c r="M232" s="54">
        <f t="shared" si="28"/>
        <v>33.400000000000006</v>
      </c>
      <c r="N232" s="36">
        <v>19</v>
      </c>
      <c r="O232" s="55">
        <f t="shared" si="29"/>
        <v>52.488244102828489</v>
      </c>
      <c r="P232" s="56">
        <f t="shared" si="30"/>
        <v>31.912852414519726</v>
      </c>
      <c r="Q232" s="129">
        <v>23.152016500000002</v>
      </c>
      <c r="R232" s="11">
        <f t="shared" si="31"/>
        <v>6.952272730752</v>
      </c>
      <c r="S232" s="35">
        <f t="shared" si="32"/>
        <v>10.49546013101938</v>
      </c>
      <c r="AF232" s="34"/>
    </row>
    <row r="233" spans="7:32" ht="18.5" x14ac:dyDescent="0.45">
      <c r="G233" s="59">
        <v>2014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88">
        <v>37.200000000000003</v>
      </c>
      <c r="L233" s="88">
        <v>29.8</v>
      </c>
      <c r="M233" s="54">
        <f t="shared" si="28"/>
        <v>33.5</v>
      </c>
      <c r="N233" s="36">
        <v>22.5</v>
      </c>
      <c r="O233" s="55">
        <f t="shared" si="29"/>
        <v>52.530009956726879</v>
      </c>
      <c r="P233" s="56">
        <f t="shared" si="30"/>
        <v>31.097765894382324</v>
      </c>
      <c r="Q233" s="129">
        <v>22.863532199999998</v>
      </c>
      <c r="R233" s="11">
        <f t="shared" si="31"/>
        <v>6.8790538189088979</v>
      </c>
      <c r="S233" s="35">
        <f t="shared" si="32"/>
        <v>9.898043448978834</v>
      </c>
      <c r="AF233" s="34"/>
    </row>
    <row r="234" spans="7:32" ht="18.5" x14ac:dyDescent="0.45">
      <c r="G234" s="59">
        <v>2014</v>
      </c>
      <c r="H234" s="59">
        <v>8</v>
      </c>
      <c r="I234" s="46">
        <f t="shared" si="35"/>
        <v>19</v>
      </c>
      <c r="J234" s="46">
        <f t="shared" si="35"/>
        <v>231</v>
      </c>
      <c r="K234" s="88">
        <v>35.5</v>
      </c>
      <c r="L234" s="88">
        <v>29.9</v>
      </c>
      <c r="M234" s="54">
        <f t="shared" si="28"/>
        <v>32.700000000000003</v>
      </c>
      <c r="N234" s="36">
        <v>19.5</v>
      </c>
      <c r="O234" s="55">
        <f t="shared" si="29"/>
        <v>54.655722884468631</v>
      </c>
      <c r="P234" s="56">
        <f t="shared" si="30"/>
        <v>24.485763852241952</v>
      </c>
      <c r="Q234" s="129">
        <v>20.694247499999999</v>
      </c>
      <c r="R234" s="11">
        <f t="shared" si="31"/>
        <v>6.1292739601687485</v>
      </c>
      <c r="S234" s="35">
        <f t="shared" si="32"/>
        <v>8.1085807355803396</v>
      </c>
      <c r="AF234" s="34"/>
    </row>
    <row r="235" spans="7:32" ht="18.5" x14ac:dyDescent="0.45">
      <c r="G235" s="59">
        <v>2014</v>
      </c>
      <c r="H235" s="59">
        <v>8</v>
      </c>
      <c r="I235" s="46">
        <f t="shared" si="35"/>
        <v>20</v>
      </c>
      <c r="J235" s="46">
        <f t="shared" si="35"/>
        <v>232</v>
      </c>
      <c r="K235" s="88">
        <v>35.1</v>
      </c>
      <c r="L235" s="88">
        <v>26.1</v>
      </c>
      <c r="M235" s="54">
        <f t="shared" si="28"/>
        <v>30.6</v>
      </c>
      <c r="N235" s="36">
        <v>25</v>
      </c>
      <c r="O235" s="55">
        <f t="shared" si="29"/>
        <v>53.474968333333329</v>
      </c>
      <c r="P235" s="56">
        <f t="shared" si="30"/>
        <v>38.501977199999999</v>
      </c>
      <c r="Q235" s="129">
        <v>25.667984799999996</v>
      </c>
      <c r="R235" s="11">
        <f t="shared" si="31"/>
        <v>7.2862681732367998</v>
      </c>
      <c r="S235" s="35">
        <f t="shared" si="32"/>
        <v>11.459984991642857</v>
      </c>
      <c r="AF235" s="34"/>
    </row>
    <row r="236" spans="7:32" ht="18.5" x14ac:dyDescent="0.45">
      <c r="G236" s="59">
        <v>2014</v>
      </c>
      <c r="H236" s="59">
        <v>8</v>
      </c>
      <c r="I236" s="46">
        <f t="shared" si="35"/>
        <v>21</v>
      </c>
      <c r="J236" s="46">
        <f t="shared" si="35"/>
        <v>233</v>
      </c>
      <c r="K236" s="88">
        <v>32.9</v>
      </c>
      <c r="L236" s="88">
        <v>24.2</v>
      </c>
      <c r="M236" s="54">
        <f t="shared" si="28"/>
        <v>28.549999999999997</v>
      </c>
      <c r="N236" s="36">
        <v>24</v>
      </c>
      <c r="O236" s="55">
        <f t="shared" si="29"/>
        <v>58.519957075623616</v>
      </c>
      <c r="P236" s="56">
        <f t="shared" si="30"/>
        <v>40.729890124634032</v>
      </c>
      <c r="Q236" s="129">
        <v>27.617452</v>
      </c>
      <c r="R236" s="11">
        <f t="shared" si="31"/>
        <v>7.5076040996729985</v>
      </c>
      <c r="S236" s="35">
        <f t="shared" si="32"/>
        <v>11.934339512748911</v>
      </c>
      <c r="AF236" s="34"/>
    </row>
    <row r="237" spans="7:32" ht="18.5" x14ac:dyDescent="0.45">
      <c r="G237" s="59">
        <v>2014</v>
      </c>
      <c r="H237" s="59">
        <v>8</v>
      </c>
      <c r="I237" s="46">
        <f t="shared" si="35"/>
        <v>22</v>
      </c>
      <c r="J237" s="46">
        <f t="shared" si="35"/>
        <v>234</v>
      </c>
      <c r="K237" s="88">
        <v>35.9</v>
      </c>
      <c r="L237" s="88">
        <v>26.4</v>
      </c>
      <c r="M237" s="54">
        <f t="shared" si="28"/>
        <v>31.15</v>
      </c>
      <c r="N237" s="36">
        <v>23</v>
      </c>
      <c r="O237" s="55">
        <f t="shared" si="29"/>
        <v>49.339469023902716</v>
      </c>
      <c r="P237" s="56">
        <f t="shared" si="30"/>
        <v>37.497996458166064</v>
      </c>
      <c r="Q237" s="129">
        <v>24.331913099999998</v>
      </c>
      <c r="R237" s="11">
        <f t="shared" si="31"/>
        <v>6.9854915127269237</v>
      </c>
      <c r="S237" s="35">
        <f t="shared" si="32"/>
        <v>11.478503116060427</v>
      </c>
      <c r="AF237" s="34"/>
    </row>
    <row r="238" spans="7:32" ht="18.5" x14ac:dyDescent="0.45">
      <c r="G238" s="59">
        <v>2014</v>
      </c>
      <c r="H238" s="59">
        <v>8</v>
      </c>
      <c r="I238" s="46">
        <f t="shared" si="35"/>
        <v>23</v>
      </c>
      <c r="J238" s="46">
        <f t="shared" si="35"/>
        <v>235</v>
      </c>
      <c r="K238" s="88">
        <v>37.200000000000003</v>
      </c>
      <c r="L238" s="88">
        <v>27.9</v>
      </c>
      <c r="M238" s="54">
        <f t="shared" si="28"/>
        <v>32.549999999999997</v>
      </c>
      <c r="N238" s="36">
        <v>23</v>
      </c>
      <c r="O238" s="55">
        <f t="shared" si="29"/>
        <v>51.254738098921621</v>
      </c>
      <c r="P238" s="56">
        <f t="shared" si="30"/>
        <v>38.133525145597702</v>
      </c>
      <c r="Q238" s="129">
        <v>25.008950999999996</v>
      </c>
      <c r="R238" s="11">
        <f t="shared" si="31"/>
        <v>7.385212004915247</v>
      </c>
      <c r="S238" s="35">
        <f t="shared" si="32"/>
        <v>11.82812726655262</v>
      </c>
      <c r="AF238" s="34"/>
    </row>
    <row r="239" spans="7:32" ht="18.5" x14ac:dyDescent="0.45">
      <c r="G239" s="59">
        <v>2014</v>
      </c>
      <c r="H239" s="59">
        <v>8</v>
      </c>
      <c r="I239" s="46">
        <f t="shared" si="35"/>
        <v>24</v>
      </c>
      <c r="J239" s="46">
        <f t="shared" si="35"/>
        <v>236</v>
      </c>
      <c r="K239" s="88">
        <v>37.200000000000003</v>
      </c>
      <c r="L239" s="88">
        <v>27.9</v>
      </c>
      <c r="M239" s="54">
        <f t="shared" si="28"/>
        <v>32.549999999999997</v>
      </c>
      <c r="N239" s="36">
        <v>24.5</v>
      </c>
      <c r="O239" s="55">
        <f t="shared" si="29"/>
        <v>41.903944844879291</v>
      </c>
      <c r="P239" s="56">
        <f t="shared" si="30"/>
        <v>31.176534964590207</v>
      </c>
      <c r="Q239" s="129">
        <v>20.446377099999999</v>
      </c>
      <c r="R239" s="11">
        <f t="shared" si="31"/>
        <v>6.0378713851670236</v>
      </c>
      <c r="S239" s="35">
        <f t="shared" si="32"/>
        <v>9.6310816392515726</v>
      </c>
      <c r="AF239" s="34"/>
    </row>
    <row r="240" spans="7:32" ht="18.5" x14ac:dyDescent="0.45">
      <c r="G240" s="59">
        <v>2014</v>
      </c>
      <c r="H240" s="59">
        <v>8</v>
      </c>
      <c r="I240" s="46">
        <f t="shared" si="35"/>
        <v>25</v>
      </c>
      <c r="J240" s="46">
        <f t="shared" si="35"/>
        <v>237</v>
      </c>
      <c r="K240" s="88">
        <v>37.200000000000003</v>
      </c>
      <c r="L240" s="88">
        <v>29.1</v>
      </c>
      <c r="M240" s="54">
        <f t="shared" si="28"/>
        <v>33.150000000000006</v>
      </c>
      <c r="N240" s="36">
        <v>29</v>
      </c>
      <c r="O240" s="55">
        <f t="shared" si="29"/>
        <v>55.12903153856152</v>
      </c>
      <c r="P240" s="56">
        <f t="shared" si="30"/>
        <v>35.723612436987871</v>
      </c>
      <c r="Q240" s="129">
        <v>25.103995900000001</v>
      </c>
      <c r="R240" s="11">
        <f t="shared" si="31"/>
        <v>7.5016199868308258</v>
      </c>
      <c r="S240" s="35">
        <f t="shared" si="32"/>
        <v>10.491569359736609</v>
      </c>
      <c r="AF240" s="34"/>
    </row>
    <row r="241" spans="7:32" ht="18.5" x14ac:dyDescent="0.45">
      <c r="G241" s="59">
        <v>2014</v>
      </c>
      <c r="H241" s="59">
        <v>8</v>
      </c>
      <c r="I241" s="46">
        <f t="shared" si="35"/>
        <v>26</v>
      </c>
      <c r="J241" s="46">
        <f t="shared" si="35"/>
        <v>238</v>
      </c>
      <c r="K241" s="88">
        <v>37.200000000000003</v>
      </c>
      <c r="L241" s="88">
        <v>31</v>
      </c>
      <c r="M241" s="54">
        <f t="shared" si="28"/>
        <v>34.1</v>
      </c>
      <c r="N241" s="36">
        <v>23.5</v>
      </c>
      <c r="O241" s="55">
        <f t="shared" si="29"/>
        <v>48.64589154781936</v>
      </c>
      <c r="P241" s="56">
        <f t="shared" si="30"/>
        <v>24.128362207718414</v>
      </c>
      <c r="Q241" s="129">
        <v>19.380366899999999</v>
      </c>
      <c r="R241" s="11">
        <f t="shared" si="31"/>
        <v>5.8992577119751495</v>
      </c>
      <c r="S241" s="35">
        <f t="shared" si="32"/>
        <v>7.7816091404238765</v>
      </c>
      <c r="AF241" s="34"/>
    </row>
    <row r="242" spans="7:32" ht="18.5" x14ac:dyDescent="0.45">
      <c r="G242" s="59">
        <v>2014</v>
      </c>
      <c r="H242" s="59">
        <v>8</v>
      </c>
      <c r="I242" s="46">
        <f t="shared" si="35"/>
        <v>27</v>
      </c>
      <c r="J242" s="46">
        <f t="shared" si="35"/>
        <v>239</v>
      </c>
      <c r="K242" s="88">
        <v>37.200000000000003</v>
      </c>
      <c r="L242" s="88">
        <v>31.3</v>
      </c>
      <c r="M242" s="54">
        <f t="shared" si="28"/>
        <v>34.25</v>
      </c>
      <c r="N242" s="36">
        <v>22.5</v>
      </c>
      <c r="O242" s="55">
        <f t="shared" si="29"/>
        <v>51.508122051539374</v>
      </c>
      <c r="P242" s="56">
        <f t="shared" si="30"/>
        <v>24.311833608326594</v>
      </c>
      <c r="Q242" s="129">
        <v>20.018046999999999</v>
      </c>
      <c r="R242" s="11">
        <f t="shared" si="31"/>
        <v>6.1109742663427493</v>
      </c>
      <c r="S242" s="35">
        <f t="shared" si="32"/>
        <v>7.9278732887018828</v>
      </c>
      <c r="AF242" s="34"/>
    </row>
    <row r="243" spans="7:32" ht="18.5" x14ac:dyDescent="0.45">
      <c r="G243" s="59">
        <v>2014</v>
      </c>
      <c r="H243" s="59">
        <v>8</v>
      </c>
      <c r="I243" s="46">
        <f t="shared" si="35"/>
        <v>28</v>
      </c>
      <c r="J243" s="46">
        <f t="shared" si="35"/>
        <v>240</v>
      </c>
      <c r="K243" s="88">
        <v>37.200000000000003</v>
      </c>
      <c r="L243" s="88">
        <v>29.4</v>
      </c>
      <c r="M243" s="54">
        <f t="shared" si="28"/>
        <v>33.299999999999997</v>
      </c>
      <c r="N243" s="36">
        <v>23.5</v>
      </c>
      <c r="O243" s="55">
        <f t="shared" si="29"/>
        <v>55.023892105238971</v>
      </c>
      <c r="P243" s="56">
        <f t="shared" si="30"/>
        <v>34.334908673669133</v>
      </c>
      <c r="Q243" s="129">
        <v>24.5877388</v>
      </c>
      <c r="R243" s="11">
        <f t="shared" si="31"/>
        <v>7.3689821999681993</v>
      </c>
      <c r="S243" s="35">
        <f t="shared" si="32"/>
        <v>10.732145241347128</v>
      </c>
      <c r="AF243" s="34"/>
    </row>
    <row r="244" spans="7:32" ht="18.5" x14ac:dyDescent="0.45">
      <c r="G244" s="59">
        <v>2014</v>
      </c>
      <c r="H244" s="59">
        <v>8</v>
      </c>
      <c r="I244" s="46">
        <f t="shared" si="35"/>
        <v>29</v>
      </c>
      <c r="J244" s="46">
        <f t="shared" si="35"/>
        <v>241</v>
      </c>
      <c r="K244" s="88">
        <v>35.9</v>
      </c>
      <c r="L244" s="88">
        <v>27.3</v>
      </c>
      <c r="M244" s="54">
        <f t="shared" si="28"/>
        <v>31.6</v>
      </c>
      <c r="N244" s="36">
        <v>22</v>
      </c>
      <c r="O244" s="55">
        <f t="shared" si="29"/>
        <v>55.334435519841172</v>
      </c>
      <c r="P244" s="56">
        <f t="shared" si="30"/>
        <v>38.070091637650719</v>
      </c>
      <c r="Q244" s="129">
        <v>25.963587</v>
      </c>
      <c r="R244" s="11">
        <f t="shared" si="31"/>
        <v>7.522456025097001</v>
      </c>
      <c r="S244" s="35">
        <f t="shared" si="32"/>
        <v>11.81913220505144</v>
      </c>
      <c r="AF244" s="34"/>
    </row>
    <row r="245" spans="7:32" ht="18.5" x14ac:dyDescent="0.45">
      <c r="G245" s="59">
        <v>2014</v>
      </c>
      <c r="H245" s="59">
        <v>8</v>
      </c>
      <c r="I245" s="46">
        <f t="shared" si="35"/>
        <v>30</v>
      </c>
      <c r="J245" s="46">
        <f t="shared" si="35"/>
        <v>242</v>
      </c>
      <c r="K245" s="88">
        <v>36.200000000000003</v>
      </c>
      <c r="L245" s="88">
        <v>27.2</v>
      </c>
      <c r="M245" s="54">
        <f t="shared" si="28"/>
        <v>31.700000000000003</v>
      </c>
      <c r="N245" s="36">
        <v>21</v>
      </c>
      <c r="O245" s="55">
        <f t="shared" si="29"/>
        <v>51.689387291666662</v>
      </c>
      <c r="P245" s="56">
        <f t="shared" si="30"/>
        <v>37.216358850000013</v>
      </c>
      <c r="Q245" s="129">
        <v>24.810905900000002</v>
      </c>
      <c r="R245" s="11">
        <f t="shared" si="31"/>
        <v>7.2030401736232497</v>
      </c>
      <c r="S245" s="35">
        <f t="shared" si="32"/>
        <v>11.697796039607239</v>
      </c>
      <c r="AF245" s="34"/>
    </row>
    <row r="246" spans="7:32" ht="18.5" x14ac:dyDescent="0.45">
      <c r="G246" s="59">
        <v>2014</v>
      </c>
      <c r="H246" s="60">
        <v>8</v>
      </c>
      <c r="I246" s="60">
        <f t="shared" si="35"/>
        <v>31</v>
      </c>
      <c r="J246" s="46">
        <f t="shared" si="35"/>
        <v>243</v>
      </c>
      <c r="K246" s="88">
        <v>35.6</v>
      </c>
      <c r="L246" s="88">
        <v>27.3</v>
      </c>
      <c r="M246" s="54">
        <f t="shared" si="28"/>
        <v>31.450000000000003</v>
      </c>
      <c r="N246" s="36">
        <v>18.5</v>
      </c>
      <c r="O246" s="55">
        <f t="shared" si="29"/>
        <v>52.219016303186436</v>
      </c>
      <c r="P246" s="56">
        <f t="shared" si="30"/>
        <v>34.673426825315794</v>
      </c>
      <c r="Q246" s="129">
        <v>24.070644299999998</v>
      </c>
      <c r="R246" s="49">
        <f t="shared" si="31"/>
        <v>6.9528356943603731</v>
      </c>
      <c r="S246" s="48">
        <f t="shared" si="32"/>
        <v>11.188725366166924</v>
      </c>
      <c r="AF246" s="34"/>
    </row>
    <row r="247" spans="7:32" ht="18.5" x14ac:dyDescent="0.45">
      <c r="G247" s="59">
        <v>2014</v>
      </c>
      <c r="H247" s="59">
        <v>9</v>
      </c>
      <c r="I247" s="46">
        <v>1</v>
      </c>
      <c r="J247" s="46">
        <f t="shared" si="35"/>
        <v>244</v>
      </c>
      <c r="K247" s="88">
        <v>37</v>
      </c>
      <c r="L247" s="88">
        <v>26.8</v>
      </c>
      <c r="M247" s="54">
        <f t="shared" si="28"/>
        <v>31.9</v>
      </c>
      <c r="N247" s="36">
        <v>21.5</v>
      </c>
      <c r="O247" s="55">
        <f t="shared" si="29"/>
        <v>49.410791481801134</v>
      </c>
      <c r="P247" s="56">
        <f t="shared" si="30"/>
        <v>40.319205849149725</v>
      </c>
      <c r="Q247" s="129">
        <v>25.248866099999997</v>
      </c>
      <c r="R247" s="11">
        <f t="shared" si="31"/>
        <v>7.3598046039220497</v>
      </c>
      <c r="S247" s="35">
        <f t="shared" si="32"/>
        <v>12.582816542571063</v>
      </c>
      <c r="AF247" s="34"/>
    </row>
    <row r="248" spans="7:32" ht="18.5" x14ac:dyDescent="0.45">
      <c r="G248" s="59">
        <v>2014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88">
        <v>37</v>
      </c>
      <c r="L248" s="88">
        <v>28.6</v>
      </c>
      <c r="M248" s="54">
        <f t="shared" si="28"/>
        <v>32.799999999999997</v>
      </c>
      <c r="N248" s="36">
        <v>22.5</v>
      </c>
      <c r="O248" s="55">
        <f t="shared" si="29"/>
        <v>51.51900790387748</v>
      </c>
      <c r="P248" s="56">
        <f t="shared" si="30"/>
        <v>34.620773311405664</v>
      </c>
      <c r="Q248" s="129">
        <v>23.890603299999999</v>
      </c>
      <c r="R248" s="11">
        <f t="shared" si="31"/>
        <v>7.0899904507376972</v>
      </c>
      <c r="S248" s="35">
        <f t="shared" si="32"/>
        <v>10.876965464871891</v>
      </c>
      <c r="AF248" s="34"/>
    </row>
    <row r="249" spans="7:32" ht="18.5" x14ac:dyDescent="0.45">
      <c r="G249" s="59">
        <v>2014</v>
      </c>
      <c r="H249" s="59">
        <v>9</v>
      </c>
      <c r="I249" s="46">
        <f t="shared" si="36"/>
        <v>3</v>
      </c>
      <c r="J249" s="46">
        <f t="shared" si="36"/>
        <v>246</v>
      </c>
      <c r="K249" s="88">
        <v>33.1</v>
      </c>
      <c r="L249" s="88">
        <v>24.9</v>
      </c>
      <c r="M249" s="54">
        <f t="shared" si="28"/>
        <v>29</v>
      </c>
      <c r="N249" s="36">
        <v>20.5</v>
      </c>
      <c r="O249" s="55">
        <f t="shared" si="29"/>
        <v>47.884037537560545</v>
      </c>
      <c r="P249" s="56">
        <f t="shared" si="30"/>
        <v>31.411928624639728</v>
      </c>
      <c r="Q249" s="129">
        <v>21.939042600000001</v>
      </c>
      <c r="R249" s="11">
        <f t="shared" si="31"/>
        <v>6.0218722909331985</v>
      </c>
      <c r="S249" s="35">
        <f t="shared" si="32"/>
        <v>9.729754111812781</v>
      </c>
      <c r="AF249" s="34"/>
    </row>
    <row r="250" spans="7:32" ht="18.5" x14ac:dyDescent="0.45">
      <c r="G250" s="59">
        <v>2014</v>
      </c>
      <c r="H250" s="59">
        <v>9</v>
      </c>
      <c r="I250" s="46">
        <f t="shared" si="36"/>
        <v>4</v>
      </c>
      <c r="J250" s="46">
        <f t="shared" si="36"/>
        <v>247</v>
      </c>
      <c r="K250" s="88">
        <v>32</v>
      </c>
      <c r="L250" s="88">
        <v>24.1</v>
      </c>
      <c r="M250" s="54">
        <f t="shared" si="28"/>
        <v>28.05</v>
      </c>
      <c r="N250" s="36">
        <v>23</v>
      </c>
      <c r="O250" s="55">
        <f t="shared" si="29"/>
        <v>55.016223067715977</v>
      </c>
      <c r="P250" s="56">
        <f t="shared" si="30"/>
        <v>34.770252978796492</v>
      </c>
      <c r="Q250" s="129">
        <v>24.741401699999997</v>
      </c>
      <c r="R250" s="11">
        <f t="shared" si="31"/>
        <v>6.653216516497424</v>
      </c>
      <c r="S250" s="35">
        <f t="shared" si="32"/>
        <v>10.316999498384311</v>
      </c>
      <c r="AF250" s="34"/>
    </row>
    <row r="251" spans="7:32" ht="18.5" x14ac:dyDescent="0.45">
      <c r="G251" s="59">
        <v>2014</v>
      </c>
      <c r="H251" s="59">
        <v>9</v>
      </c>
      <c r="I251" s="46">
        <f t="shared" si="36"/>
        <v>5</v>
      </c>
      <c r="J251" s="46">
        <f t="shared" si="36"/>
        <v>248</v>
      </c>
      <c r="K251" s="88">
        <v>37</v>
      </c>
      <c r="L251" s="88">
        <v>25.2</v>
      </c>
      <c r="M251" s="54">
        <f t="shared" si="28"/>
        <v>31.1</v>
      </c>
      <c r="N251" s="36">
        <v>25.5</v>
      </c>
      <c r="O251" s="55">
        <f t="shared" si="29"/>
        <v>0</v>
      </c>
      <c r="P251" s="56">
        <f t="shared" si="30"/>
        <v>0</v>
      </c>
      <c r="Q251" s="129">
        <v>0</v>
      </c>
      <c r="R251" s="11">
        <f t="shared" si="31"/>
        <v>0</v>
      </c>
      <c r="S251" s="35">
        <f t="shared" si="32"/>
        <v>0.5900668438177874</v>
      </c>
      <c r="AF251" s="34"/>
    </row>
    <row r="252" spans="7:32" ht="18.5" x14ac:dyDescent="0.45">
      <c r="G252" s="59">
        <v>2014</v>
      </c>
      <c r="H252" s="59">
        <v>9</v>
      </c>
      <c r="I252" s="46">
        <f t="shared" si="36"/>
        <v>6</v>
      </c>
      <c r="J252" s="46">
        <f t="shared" si="36"/>
        <v>249</v>
      </c>
      <c r="K252" s="88">
        <v>31.4</v>
      </c>
      <c r="L252" s="88">
        <v>24.5</v>
      </c>
      <c r="M252" s="54">
        <f t="shared" si="28"/>
        <v>27.95</v>
      </c>
      <c r="N252" s="36">
        <v>20.5</v>
      </c>
      <c r="O252" s="55">
        <f t="shared" si="29"/>
        <v>58.18664712979232</v>
      </c>
      <c r="P252" s="56">
        <f t="shared" si="30"/>
        <v>32.119029215645355</v>
      </c>
      <c r="Q252" s="129">
        <v>24.455010900000001</v>
      </c>
      <c r="R252" s="11">
        <f t="shared" si="31"/>
        <v>6.5618602309788745</v>
      </c>
      <c r="S252" s="35">
        <f t="shared" si="32"/>
        <v>9.8094832187182579</v>
      </c>
      <c r="AF252" s="34"/>
    </row>
    <row r="253" spans="7:32" ht="18.5" x14ac:dyDescent="0.45">
      <c r="G253" s="59">
        <v>2014</v>
      </c>
      <c r="H253" s="59">
        <v>9</v>
      </c>
      <c r="I253" s="46">
        <f t="shared" si="36"/>
        <v>7</v>
      </c>
      <c r="J253" s="46">
        <f t="shared" si="36"/>
        <v>250</v>
      </c>
      <c r="K253" s="88">
        <v>29.1</v>
      </c>
      <c r="L253" s="88">
        <v>21.9</v>
      </c>
      <c r="M253" s="54">
        <f t="shared" si="28"/>
        <v>25.5</v>
      </c>
      <c r="N253" s="36">
        <v>19</v>
      </c>
      <c r="O253" s="55">
        <f t="shared" si="29"/>
        <v>57.905571554049715</v>
      </c>
      <c r="P253" s="56">
        <f t="shared" si="30"/>
        <v>33.35360921513265</v>
      </c>
      <c r="Q253" s="129">
        <v>24.860312499999999</v>
      </c>
      <c r="R253" s="11">
        <f t="shared" si="31"/>
        <v>6.313388230781249</v>
      </c>
      <c r="S253" s="35">
        <f t="shared" si="32"/>
        <v>9.9817830036712465</v>
      </c>
      <c r="AF253" s="34"/>
    </row>
    <row r="254" spans="7:32" ht="18.5" x14ac:dyDescent="0.45">
      <c r="G254" s="59">
        <v>2014</v>
      </c>
      <c r="H254" s="59">
        <v>9</v>
      </c>
      <c r="I254" s="46">
        <f t="shared" si="36"/>
        <v>8</v>
      </c>
      <c r="J254" s="46">
        <f t="shared" si="36"/>
        <v>251</v>
      </c>
      <c r="K254" s="88">
        <v>29</v>
      </c>
      <c r="L254" s="88">
        <v>21.4</v>
      </c>
      <c r="M254" s="54">
        <f t="shared" si="28"/>
        <v>25.2</v>
      </c>
      <c r="N254" s="36">
        <v>17.5</v>
      </c>
      <c r="O254" s="55">
        <f t="shared" si="29"/>
        <v>54.26142504114268</v>
      </c>
      <c r="P254" s="56">
        <f t="shared" si="30"/>
        <v>32.990946425014755</v>
      </c>
      <c r="Q254" s="129">
        <v>23.934148099999998</v>
      </c>
      <c r="R254" s="11">
        <f t="shared" si="31"/>
        <v>6.0360724800794987</v>
      </c>
      <c r="S254" s="35">
        <f t="shared" si="32"/>
        <v>9.982361844670244</v>
      </c>
      <c r="AF254" s="34"/>
    </row>
    <row r="255" spans="7:32" ht="18.5" x14ac:dyDescent="0.45">
      <c r="G255" s="59">
        <v>2014</v>
      </c>
      <c r="H255" s="59">
        <v>9</v>
      </c>
      <c r="I255" s="46">
        <f t="shared" si="36"/>
        <v>9</v>
      </c>
      <c r="J255" s="46">
        <f t="shared" si="36"/>
        <v>252</v>
      </c>
      <c r="K255" s="88">
        <v>28.9</v>
      </c>
      <c r="L255" s="88">
        <v>21.1</v>
      </c>
      <c r="M255" s="54">
        <f t="shared" si="28"/>
        <v>25</v>
      </c>
      <c r="N255" s="36">
        <v>20</v>
      </c>
      <c r="O255" s="55">
        <f t="shared" si="29"/>
        <v>54.645347516816607</v>
      </c>
      <c r="P255" s="56">
        <f t="shared" si="30"/>
        <v>34.098696850493553</v>
      </c>
      <c r="Q255" s="129">
        <v>24.418583999999999</v>
      </c>
      <c r="R255" s="11">
        <f t="shared" si="31"/>
        <v>6.129601792847998</v>
      </c>
      <c r="S255" s="35">
        <f t="shared" si="32"/>
        <v>10.016514306833038</v>
      </c>
      <c r="AF255" s="34"/>
    </row>
    <row r="256" spans="7:32" ht="18.5" x14ac:dyDescent="0.45">
      <c r="G256" s="59">
        <v>2014</v>
      </c>
      <c r="H256" s="59">
        <v>9</v>
      </c>
      <c r="I256" s="46">
        <f t="shared" si="36"/>
        <v>10</v>
      </c>
      <c r="J256" s="46">
        <f t="shared" si="36"/>
        <v>253</v>
      </c>
      <c r="K256" s="88">
        <v>29.5</v>
      </c>
      <c r="L256" s="88">
        <v>21.5</v>
      </c>
      <c r="M256" s="54">
        <f t="shared" si="28"/>
        <v>25.5</v>
      </c>
      <c r="N256" s="36">
        <v>25.5</v>
      </c>
      <c r="O256" s="55">
        <f t="shared" si="29"/>
        <v>53.912622245370216</v>
      </c>
      <c r="P256" s="56">
        <f t="shared" si="30"/>
        <v>34.504078237036936</v>
      </c>
      <c r="Q256" s="129">
        <v>24.398067699999999</v>
      </c>
      <c r="R256" s="11">
        <f t="shared" si="31"/>
        <v>6.1959990837196486</v>
      </c>
      <c r="S256" s="35">
        <f t="shared" si="32"/>
        <v>9.6425396154592349</v>
      </c>
      <c r="AF256" s="34"/>
    </row>
    <row r="257" spans="7:32" ht="18.5" x14ac:dyDescent="0.45">
      <c r="G257" s="59">
        <v>2014</v>
      </c>
      <c r="H257" s="59">
        <v>9</v>
      </c>
      <c r="I257" s="46">
        <f t="shared" si="36"/>
        <v>11</v>
      </c>
      <c r="J257" s="46">
        <f t="shared" si="36"/>
        <v>254</v>
      </c>
      <c r="K257" s="88">
        <v>29.3</v>
      </c>
      <c r="L257" s="88">
        <v>21.5</v>
      </c>
      <c r="M257" s="54">
        <f t="shared" si="28"/>
        <v>25.4</v>
      </c>
      <c r="N257" s="36">
        <v>21.5</v>
      </c>
      <c r="O257" s="55">
        <f t="shared" si="29"/>
        <v>54.662213364815599</v>
      </c>
      <c r="P257" s="56">
        <f t="shared" si="30"/>
        <v>34.109221139644937</v>
      </c>
      <c r="Q257" s="129">
        <v>24.426120599999997</v>
      </c>
      <c r="R257" s="11">
        <f t="shared" si="31"/>
        <v>6.1887973241807988</v>
      </c>
      <c r="S257" s="35">
        <f t="shared" si="32"/>
        <v>9.9277644004512275</v>
      </c>
      <c r="AF257" s="34"/>
    </row>
    <row r="258" spans="7:32" ht="18.5" x14ac:dyDescent="0.45">
      <c r="G258" s="59">
        <v>2014</v>
      </c>
      <c r="H258" s="59">
        <v>9</v>
      </c>
      <c r="I258" s="46">
        <f t="shared" si="36"/>
        <v>12</v>
      </c>
      <c r="J258" s="46">
        <f t="shared" si="36"/>
        <v>255</v>
      </c>
      <c r="K258" s="88">
        <v>29.7</v>
      </c>
      <c r="L258" s="88">
        <v>22.9</v>
      </c>
      <c r="M258" s="54">
        <f t="shared" si="28"/>
        <v>26.299999999999997</v>
      </c>
      <c r="N258" s="36">
        <v>19.5</v>
      </c>
      <c r="O258" s="55">
        <f t="shared" si="29"/>
        <v>58.497523170266632</v>
      </c>
      <c r="P258" s="56">
        <f t="shared" si="30"/>
        <v>31.822652604625048</v>
      </c>
      <c r="Q258" s="129">
        <v>24.406860399999996</v>
      </c>
      <c r="R258" s="11">
        <f t="shared" si="31"/>
        <v>6.3127490184485975</v>
      </c>
      <c r="S258" s="35">
        <f t="shared" si="32"/>
        <v>9.6116328595273473</v>
      </c>
      <c r="AF258" s="34"/>
    </row>
    <row r="259" spans="7:32" ht="18.5" x14ac:dyDescent="0.45">
      <c r="G259" s="59">
        <v>2014</v>
      </c>
      <c r="H259" s="59">
        <v>9</v>
      </c>
      <c r="I259" s="46">
        <f t="shared" si="36"/>
        <v>13</v>
      </c>
      <c r="J259" s="46">
        <f t="shared" si="36"/>
        <v>256</v>
      </c>
      <c r="K259" s="88">
        <v>32.1</v>
      </c>
      <c r="L259" s="88">
        <v>23.4</v>
      </c>
      <c r="M259" s="54">
        <f t="shared" si="28"/>
        <v>27.75</v>
      </c>
      <c r="N259" s="36">
        <v>17.5</v>
      </c>
      <c r="O259" s="55">
        <f t="shared" si="29"/>
        <v>48.913315243985458</v>
      </c>
      <c r="P259" s="56">
        <f t="shared" si="30"/>
        <v>34.043667409813892</v>
      </c>
      <c r="Q259" s="129">
        <v>23.0837684</v>
      </c>
      <c r="R259" s="11">
        <f t="shared" si="31"/>
        <v>6.1668460408862993</v>
      </c>
      <c r="S259" s="35">
        <f t="shared" si="32"/>
        <v>10.646979807527057</v>
      </c>
      <c r="AF259" s="34"/>
    </row>
    <row r="260" spans="7:32" ht="18.5" x14ac:dyDescent="0.45">
      <c r="G260" s="59">
        <v>2014</v>
      </c>
      <c r="H260" s="59">
        <v>9</v>
      </c>
      <c r="I260" s="46">
        <f t="shared" si="36"/>
        <v>14</v>
      </c>
      <c r="J260" s="46">
        <f t="shared" si="36"/>
        <v>257</v>
      </c>
      <c r="K260" s="88">
        <v>30.1</v>
      </c>
      <c r="L260" s="88">
        <v>23.6</v>
      </c>
      <c r="M260" s="54">
        <f t="shared" si="28"/>
        <v>26.85</v>
      </c>
      <c r="N260" s="36">
        <v>17.5</v>
      </c>
      <c r="O260" s="55">
        <f t="shared" si="29"/>
        <v>47.760480343486051</v>
      </c>
      <c r="P260" s="56">
        <f t="shared" si="30"/>
        <v>24.835449778612748</v>
      </c>
      <c r="Q260" s="129">
        <v>19.482529700000001</v>
      </c>
      <c r="R260" s="11">
        <f t="shared" si="31"/>
        <v>5.1019338882308256</v>
      </c>
      <c r="S260" s="35">
        <f t="shared" si="32"/>
        <v>7.8415030129063092</v>
      </c>
      <c r="AF260" s="34"/>
    </row>
    <row r="261" spans="7:32" ht="18.5" x14ac:dyDescent="0.45">
      <c r="G261" s="59">
        <v>2014</v>
      </c>
      <c r="H261" s="59">
        <v>9</v>
      </c>
      <c r="I261" s="46">
        <f t="shared" si="36"/>
        <v>15</v>
      </c>
      <c r="J261" s="46">
        <f t="shared" si="36"/>
        <v>258</v>
      </c>
      <c r="K261" s="88">
        <v>28.9</v>
      </c>
      <c r="L261" s="88">
        <v>22.3</v>
      </c>
      <c r="M261" s="54">
        <f t="shared" ref="M261:M324" si="37">(K261+L261)/2</f>
        <v>25.6</v>
      </c>
      <c r="N261" s="36">
        <v>17</v>
      </c>
      <c r="O261" s="55">
        <f t="shared" ref="O261:O324" si="38">((Q261)/(0.16*(K261-(L261))^0.5))</f>
        <v>56.365183439928053</v>
      </c>
      <c r="P261" s="56">
        <f t="shared" ref="P261:P324" si="39">0.16*((K261-L261)^1/2)*O261</f>
        <v>29.760816856282002</v>
      </c>
      <c r="Q261" s="129">
        <v>23.168764499999998</v>
      </c>
      <c r="R261" s="11">
        <f t="shared" ref="R261:R324" si="40">0.0023*0.408*O261*(K261-L261)^0.5*(M261+17.8)</f>
        <v>5.8974004845944998</v>
      </c>
      <c r="S261" s="35">
        <f t="shared" ref="S261:S324" si="41">0.31*(IF(N261&gt;50,1,(1+(50-N261)/70)))*(P261+2.09)*((M261/(M261+15)))</f>
        <v>9.1608418384446733</v>
      </c>
      <c r="AF261" s="34"/>
    </row>
    <row r="262" spans="7:32" ht="18.5" x14ac:dyDescent="0.45">
      <c r="G262" s="59">
        <v>2014</v>
      </c>
      <c r="H262" s="59">
        <v>9</v>
      </c>
      <c r="I262" s="46">
        <f t="shared" si="36"/>
        <v>16</v>
      </c>
      <c r="J262" s="46">
        <f t="shared" si="36"/>
        <v>259</v>
      </c>
      <c r="K262" s="88">
        <v>29.3</v>
      </c>
      <c r="L262" s="88">
        <v>21.1</v>
      </c>
      <c r="M262" s="54">
        <f t="shared" si="37"/>
        <v>25.200000000000003</v>
      </c>
      <c r="N262" s="36">
        <v>20.5</v>
      </c>
      <c r="O262" s="55">
        <f t="shared" si="38"/>
        <v>48.307151194186581</v>
      </c>
      <c r="P262" s="56">
        <f t="shared" si="39"/>
        <v>31.689491183386394</v>
      </c>
      <c r="Q262" s="129">
        <v>22.1329007</v>
      </c>
      <c r="R262" s="11">
        <f t="shared" si="40"/>
        <v>5.5818068920365</v>
      </c>
      <c r="S262" s="35">
        <f t="shared" si="41"/>
        <v>9.3307021392676432</v>
      </c>
      <c r="AF262" s="34"/>
    </row>
    <row r="263" spans="7:32" ht="18.5" x14ac:dyDescent="0.45">
      <c r="G263" s="59">
        <v>2014</v>
      </c>
      <c r="H263" s="59">
        <v>9</v>
      </c>
      <c r="I263" s="46">
        <f t="shared" si="36"/>
        <v>17</v>
      </c>
      <c r="J263" s="46">
        <f t="shared" si="36"/>
        <v>260</v>
      </c>
      <c r="K263" s="88">
        <v>27.7</v>
      </c>
      <c r="L263" s="88">
        <v>21.1</v>
      </c>
      <c r="M263" s="54">
        <f t="shared" si="37"/>
        <v>24.4</v>
      </c>
      <c r="N263" s="36">
        <v>24</v>
      </c>
      <c r="O263" s="55">
        <f t="shared" si="38"/>
        <v>54.680390570864326</v>
      </c>
      <c r="P263" s="56">
        <f t="shared" si="39"/>
        <v>28.871246221416353</v>
      </c>
      <c r="Q263" s="129">
        <v>22.476234699999996</v>
      </c>
      <c r="R263" s="11">
        <f t="shared" si="40"/>
        <v>5.5629355169540986</v>
      </c>
      <c r="S263" s="35">
        <f t="shared" si="41"/>
        <v>8.1516762785366765</v>
      </c>
      <c r="AF263" s="34"/>
    </row>
    <row r="264" spans="7:32" ht="18.5" x14ac:dyDescent="0.45">
      <c r="G264" s="59">
        <v>2014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88">
        <v>28.5</v>
      </c>
      <c r="L264" s="88">
        <v>19.8</v>
      </c>
      <c r="M264" s="54">
        <f t="shared" si="37"/>
        <v>24.15</v>
      </c>
      <c r="N264" s="36">
        <v>35.5</v>
      </c>
      <c r="O264" s="55">
        <f t="shared" si="38"/>
        <v>38.439875382285386</v>
      </c>
      <c r="P264" s="56">
        <f t="shared" si="39"/>
        <v>26.754153266070627</v>
      </c>
      <c r="Q264" s="129">
        <v>18.141014899999998</v>
      </c>
      <c r="R264" s="11">
        <f t="shared" si="40"/>
        <v>4.4633563476975739</v>
      </c>
      <c r="S264" s="35">
        <f t="shared" si="41"/>
        <v>6.6583025595818235</v>
      </c>
      <c r="AF264" s="34"/>
    </row>
    <row r="265" spans="7:32" ht="18.5" x14ac:dyDescent="0.45">
      <c r="G265" s="59">
        <v>2014</v>
      </c>
      <c r="H265" s="59">
        <v>9</v>
      </c>
      <c r="I265" s="46">
        <f t="shared" si="42"/>
        <v>19</v>
      </c>
      <c r="J265" s="46">
        <f t="shared" si="42"/>
        <v>262</v>
      </c>
      <c r="K265" s="88">
        <v>28.2</v>
      </c>
      <c r="L265" s="88">
        <v>21</v>
      </c>
      <c r="M265" s="54">
        <f t="shared" si="37"/>
        <v>24.6</v>
      </c>
      <c r="N265" s="36">
        <v>38.5</v>
      </c>
      <c r="O265" s="55">
        <f t="shared" si="38"/>
        <v>51.639579179569388</v>
      </c>
      <c r="P265" s="56">
        <f t="shared" si="39"/>
        <v>29.744397607431964</v>
      </c>
      <c r="Q265" s="129">
        <v>22.170164999999997</v>
      </c>
      <c r="R265" s="11">
        <f t="shared" si="40"/>
        <v>5.51318795154</v>
      </c>
      <c r="S265" s="35">
        <f t="shared" si="41"/>
        <v>7.1376922678836605</v>
      </c>
      <c r="AF265" s="34"/>
    </row>
    <row r="266" spans="7:32" ht="18.5" x14ac:dyDescent="0.45">
      <c r="G266" s="59">
        <v>2014</v>
      </c>
      <c r="H266" s="59">
        <v>9</v>
      </c>
      <c r="I266" s="46">
        <f t="shared" si="42"/>
        <v>20</v>
      </c>
      <c r="J266" s="46">
        <f t="shared" si="42"/>
        <v>263</v>
      </c>
      <c r="K266" s="88">
        <v>26.9</v>
      </c>
      <c r="L266" s="88">
        <v>19.399999999999999</v>
      </c>
      <c r="M266" s="54">
        <f t="shared" si="37"/>
        <v>23.15</v>
      </c>
      <c r="N266" s="36">
        <v>36.5</v>
      </c>
      <c r="O266" s="55">
        <f t="shared" si="38"/>
        <v>39.721160059753053</v>
      </c>
      <c r="P266" s="56">
        <f t="shared" si="39"/>
        <v>23.832696035851832</v>
      </c>
      <c r="Q266" s="129">
        <v>17.4049403</v>
      </c>
      <c r="R266" s="11">
        <f t="shared" si="40"/>
        <v>4.180174970496525</v>
      </c>
      <c r="S266" s="35">
        <f t="shared" si="41"/>
        <v>5.8168350670128328</v>
      </c>
      <c r="AF266" s="34"/>
    </row>
    <row r="267" spans="7:32" ht="18.5" x14ac:dyDescent="0.45">
      <c r="G267" s="59">
        <v>2014</v>
      </c>
      <c r="H267" s="59">
        <v>9</v>
      </c>
      <c r="I267" s="46">
        <f t="shared" si="42"/>
        <v>21</v>
      </c>
      <c r="J267" s="46">
        <f t="shared" si="42"/>
        <v>264</v>
      </c>
      <c r="K267" s="88">
        <v>26.6</v>
      </c>
      <c r="L267" s="88">
        <v>17.5</v>
      </c>
      <c r="M267" s="54">
        <f t="shared" si="37"/>
        <v>22.05</v>
      </c>
      <c r="N267" s="36">
        <v>32</v>
      </c>
      <c r="O267" s="55">
        <f t="shared" si="38"/>
        <v>47.058492178600908</v>
      </c>
      <c r="P267" s="56">
        <f t="shared" si="39"/>
        <v>34.258582306021466</v>
      </c>
      <c r="Q267" s="129">
        <v>22.713218900000001</v>
      </c>
      <c r="R267" s="11">
        <f t="shared" si="40"/>
        <v>5.3085391996127251</v>
      </c>
      <c r="S267" s="35">
        <f t="shared" si="41"/>
        <v>8.4305165309609631</v>
      </c>
      <c r="AF267" s="34"/>
    </row>
    <row r="268" spans="7:32" ht="18.5" x14ac:dyDescent="0.45">
      <c r="G268" s="59">
        <v>2014</v>
      </c>
      <c r="H268" s="59">
        <v>9</v>
      </c>
      <c r="I268" s="46">
        <f t="shared" si="42"/>
        <v>22</v>
      </c>
      <c r="J268" s="46">
        <f t="shared" si="42"/>
        <v>265</v>
      </c>
      <c r="K268" s="88">
        <v>25</v>
      </c>
      <c r="L268" s="88">
        <v>18.3</v>
      </c>
      <c r="M268" s="54">
        <f t="shared" si="37"/>
        <v>21.65</v>
      </c>
      <c r="N268" s="36">
        <v>52.5</v>
      </c>
      <c r="O268" s="55">
        <f t="shared" si="38"/>
        <v>49.530275757454582</v>
      </c>
      <c r="P268" s="56">
        <f t="shared" si="39"/>
        <v>26.548227805995651</v>
      </c>
      <c r="Q268" s="129">
        <v>20.512950400000001</v>
      </c>
      <c r="R268" s="11">
        <f t="shared" si="40"/>
        <v>4.7461685140872003</v>
      </c>
      <c r="S268" s="35">
        <f t="shared" si="41"/>
        <v>5.2443510482930371</v>
      </c>
      <c r="AF268" s="34"/>
    </row>
    <row r="269" spans="7:32" ht="18.5" x14ac:dyDescent="0.45">
      <c r="G269" s="59">
        <v>2014</v>
      </c>
      <c r="H269" s="59">
        <v>9</v>
      </c>
      <c r="I269" s="46">
        <f t="shared" si="42"/>
        <v>23</v>
      </c>
      <c r="J269" s="46">
        <f t="shared" si="42"/>
        <v>266</v>
      </c>
      <c r="K269" s="88">
        <v>27.3</v>
      </c>
      <c r="L269" s="88">
        <v>17.5</v>
      </c>
      <c r="M269" s="54">
        <f t="shared" si="37"/>
        <v>22.4</v>
      </c>
      <c r="N269" s="36">
        <v>52.5</v>
      </c>
      <c r="O269" s="55">
        <f t="shared" si="38"/>
        <v>43.10891296301731</v>
      </c>
      <c r="P269" s="56">
        <f t="shared" si="39"/>
        <v>33.797387763005574</v>
      </c>
      <c r="Q269" s="129">
        <v>21.592359000000002</v>
      </c>
      <c r="R269" s="11">
        <f t="shared" si="40"/>
        <v>5.0908952585070004</v>
      </c>
      <c r="S269" s="35">
        <f t="shared" si="41"/>
        <v>6.6631556317195377</v>
      </c>
      <c r="AF269" s="34"/>
    </row>
    <row r="270" spans="7:32" ht="18.5" x14ac:dyDescent="0.45">
      <c r="G270" s="59">
        <v>2014</v>
      </c>
      <c r="H270" s="59">
        <v>9</v>
      </c>
      <c r="I270" s="46">
        <f t="shared" si="42"/>
        <v>24</v>
      </c>
      <c r="J270" s="46">
        <f t="shared" si="42"/>
        <v>267</v>
      </c>
      <c r="K270" s="88">
        <v>25.7</v>
      </c>
      <c r="L270" s="88">
        <v>17.8</v>
      </c>
      <c r="M270" s="54">
        <f t="shared" si="37"/>
        <v>21.75</v>
      </c>
      <c r="N270" s="36">
        <v>42.5</v>
      </c>
      <c r="O270" s="55">
        <f t="shared" si="38"/>
        <v>39.852336433475735</v>
      </c>
      <c r="P270" s="56">
        <f t="shared" si="39"/>
        <v>25.186676625956661</v>
      </c>
      <c r="Q270" s="129">
        <v>17.922034799999999</v>
      </c>
      <c r="R270" s="11">
        <f t="shared" si="40"/>
        <v>4.1572086337340988</v>
      </c>
      <c r="S270" s="35">
        <f t="shared" si="41"/>
        <v>5.5406246420465468</v>
      </c>
      <c r="AF270" s="34"/>
    </row>
    <row r="271" spans="7:32" ht="18.5" x14ac:dyDescent="0.45">
      <c r="G271" s="59">
        <v>2014</v>
      </c>
      <c r="H271" s="59">
        <v>9</v>
      </c>
      <c r="I271" s="46">
        <f t="shared" si="42"/>
        <v>25</v>
      </c>
      <c r="J271" s="46">
        <f t="shared" si="42"/>
        <v>268</v>
      </c>
      <c r="K271" s="88">
        <v>26.5</v>
      </c>
      <c r="L271" s="88">
        <v>17.5</v>
      </c>
      <c r="M271" s="54">
        <f t="shared" si="37"/>
        <v>22</v>
      </c>
      <c r="N271" s="36">
        <v>31.5</v>
      </c>
      <c r="O271" s="55">
        <f t="shared" si="38"/>
        <v>43.416573125000006</v>
      </c>
      <c r="P271" s="56">
        <f t="shared" si="39"/>
        <v>31.259932650000003</v>
      </c>
      <c r="Q271" s="129">
        <v>20.839955100000001</v>
      </c>
      <c r="R271" s="11">
        <f t="shared" si="40"/>
        <v>4.8646081991276997</v>
      </c>
      <c r="S271" s="35">
        <f t="shared" si="41"/>
        <v>7.7718219496372587</v>
      </c>
      <c r="AF271" s="34"/>
    </row>
    <row r="272" spans="7:32" ht="18.5" x14ac:dyDescent="0.45">
      <c r="G272" s="59">
        <v>2014</v>
      </c>
      <c r="H272" s="59">
        <v>9</v>
      </c>
      <c r="I272" s="46">
        <f t="shared" si="42"/>
        <v>26</v>
      </c>
      <c r="J272" s="46">
        <f t="shared" si="42"/>
        <v>269</v>
      </c>
      <c r="K272" s="88">
        <v>26.5</v>
      </c>
      <c r="L272" s="88">
        <v>17</v>
      </c>
      <c r="M272" s="54">
        <f t="shared" si="37"/>
        <v>21.75</v>
      </c>
      <c r="N272" s="36">
        <v>31</v>
      </c>
      <c r="O272" s="55">
        <f t="shared" si="38"/>
        <v>44.672371107354039</v>
      </c>
      <c r="P272" s="56">
        <f t="shared" si="39"/>
        <v>33.951002041589071</v>
      </c>
      <c r="Q272" s="129">
        <v>22.030319199999997</v>
      </c>
      <c r="R272" s="11">
        <f t="shared" si="40"/>
        <v>5.1101693643713988</v>
      </c>
      <c r="S272" s="35">
        <f t="shared" si="41"/>
        <v>8.4072204499987837</v>
      </c>
      <c r="AF272" s="34"/>
    </row>
    <row r="273" spans="7:32" ht="18.5" x14ac:dyDescent="0.45">
      <c r="G273" s="59">
        <v>2014</v>
      </c>
      <c r="H273" s="59">
        <v>9</v>
      </c>
      <c r="I273" s="46">
        <f t="shared" si="42"/>
        <v>27</v>
      </c>
      <c r="J273" s="46">
        <f t="shared" si="42"/>
        <v>270</v>
      </c>
      <c r="K273" s="88">
        <v>24.5</v>
      </c>
      <c r="L273" s="88">
        <v>18.8</v>
      </c>
      <c r="M273" s="54">
        <f t="shared" si="37"/>
        <v>21.65</v>
      </c>
      <c r="N273" s="36">
        <v>36.5</v>
      </c>
      <c r="O273" s="55">
        <f t="shared" si="38"/>
        <v>54.529297894405062</v>
      </c>
      <c r="P273" s="56">
        <f t="shared" si="39"/>
        <v>24.865359839848708</v>
      </c>
      <c r="Q273" s="129">
        <v>20.829906299999998</v>
      </c>
      <c r="R273" s="11">
        <f t="shared" si="40"/>
        <v>4.819503947732775</v>
      </c>
      <c r="S273" s="35">
        <f t="shared" si="41"/>
        <v>5.8881543350963055</v>
      </c>
      <c r="AF273" s="34"/>
    </row>
    <row r="274" spans="7:32" ht="18.5" x14ac:dyDescent="0.45">
      <c r="G274" s="59">
        <v>2014</v>
      </c>
      <c r="H274" s="59">
        <v>9</v>
      </c>
      <c r="I274" s="46">
        <f t="shared" si="42"/>
        <v>28</v>
      </c>
      <c r="J274" s="46">
        <f t="shared" si="42"/>
        <v>271</v>
      </c>
      <c r="K274" s="88">
        <v>22.7</v>
      </c>
      <c r="L274" s="88">
        <v>14.1</v>
      </c>
      <c r="M274" s="54">
        <f t="shared" si="37"/>
        <v>18.399999999999999</v>
      </c>
      <c r="N274" s="36">
        <v>44.5</v>
      </c>
      <c r="O274" s="55">
        <f t="shared" si="38"/>
        <v>13.170148908842698</v>
      </c>
      <c r="P274" s="56">
        <f t="shared" si="39"/>
        <v>9.0610624492837761</v>
      </c>
      <c r="Q274" s="129">
        <v>6.1795932999999996</v>
      </c>
      <c r="R274" s="11">
        <f t="shared" si="40"/>
        <v>1.3120079923029</v>
      </c>
      <c r="S274" s="35">
        <f t="shared" si="41"/>
        <v>2.0539894550508797</v>
      </c>
      <c r="AF274" s="34"/>
    </row>
    <row r="275" spans="7:32" ht="18.5" x14ac:dyDescent="0.45">
      <c r="G275" s="59">
        <v>2014</v>
      </c>
      <c r="H275" s="59">
        <v>9</v>
      </c>
      <c r="I275" s="46">
        <f t="shared" si="42"/>
        <v>29</v>
      </c>
      <c r="J275" s="46">
        <f t="shared" si="42"/>
        <v>272</v>
      </c>
      <c r="K275" s="88">
        <v>21.4</v>
      </c>
      <c r="L275" s="88">
        <v>13.7</v>
      </c>
      <c r="M275" s="54">
        <f t="shared" si="37"/>
        <v>17.549999999999997</v>
      </c>
      <c r="N275" s="36">
        <v>42</v>
      </c>
      <c r="O275" s="55">
        <f t="shared" si="38"/>
        <v>41.811343632499089</v>
      </c>
      <c r="P275" s="56">
        <f t="shared" si="39"/>
        <v>25.755787677619438</v>
      </c>
      <c r="Q275" s="129">
        <v>18.5634832</v>
      </c>
      <c r="R275" s="11">
        <f t="shared" si="40"/>
        <v>3.8487252040187987</v>
      </c>
      <c r="S275" s="35">
        <f t="shared" si="41"/>
        <v>5.1861358846113266</v>
      </c>
      <c r="AF275" s="34"/>
    </row>
    <row r="276" spans="7:32" ht="18.5" x14ac:dyDescent="0.45">
      <c r="G276" s="59">
        <v>2014</v>
      </c>
      <c r="H276" s="60">
        <v>9</v>
      </c>
      <c r="I276" s="60">
        <f t="shared" si="42"/>
        <v>30</v>
      </c>
      <c r="J276" s="46">
        <f t="shared" si="42"/>
        <v>273</v>
      </c>
      <c r="K276" s="88">
        <v>23.2</v>
      </c>
      <c r="L276" s="88">
        <v>12.6</v>
      </c>
      <c r="M276" s="54">
        <f t="shared" si="37"/>
        <v>17.899999999999999</v>
      </c>
      <c r="N276" s="36">
        <v>46.5</v>
      </c>
      <c r="O276" s="55">
        <f t="shared" si="38"/>
        <v>40.33221259790205</v>
      </c>
      <c r="P276" s="56">
        <f t="shared" si="39"/>
        <v>34.201716283020936</v>
      </c>
      <c r="Q276" s="129">
        <v>21.0099473</v>
      </c>
      <c r="R276" s="49">
        <f t="shared" si="40"/>
        <v>4.3990732706476487</v>
      </c>
      <c r="S276" s="48">
        <f t="shared" si="41"/>
        <v>6.4271085208877601</v>
      </c>
      <c r="AF276" s="34"/>
    </row>
    <row r="277" spans="7:32" ht="18.5" x14ac:dyDescent="0.45">
      <c r="G277" s="59">
        <v>2014</v>
      </c>
      <c r="H277" s="59">
        <v>10</v>
      </c>
      <c r="I277" s="46">
        <v>1</v>
      </c>
      <c r="J277" s="46">
        <f t="shared" si="42"/>
        <v>274</v>
      </c>
      <c r="K277" s="88">
        <v>25</v>
      </c>
      <c r="L277" s="88">
        <v>14.6</v>
      </c>
      <c r="M277" s="54">
        <f t="shared" si="37"/>
        <v>19.8</v>
      </c>
      <c r="N277" s="36">
        <v>43.5</v>
      </c>
      <c r="O277" s="55">
        <f t="shared" si="38"/>
        <v>37.43095723573051</v>
      </c>
      <c r="P277" s="56">
        <f t="shared" si="39"/>
        <v>31.142556420127786</v>
      </c>
      <c r="Q277" s="129">
        <v>19.313793599999997</v>
      </c>
      <c r="R277" s="11">
        <f t="shared" si="40"/>
        <v>4.259155019846399</v>
      </c>
      <c r="S277" s="35">
        <f t="shared" si="41"/>
        <v>6.405820810741357</v>
      </c>
      <c r="AF277" s="34"/>
    </row>
    <row r="278" spans="7:32" ht="18.5" x14ac:dyDescent="0.45">
      <c r="G278" s="59">
        <v>2014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88">
        <v>27</v>
      </c>
      <c r="L278" s="88">
        <v>18.3</v>
      </c>
      <c r="M278" s="54">
        <f t="shared" si="37"/>
        <v>22.65</v>
      </c>
      <c r="N278" s="36">
        <v>34.5</v>
      </c>
      <c r="O278" s="55">
        <f t="shared" si="38"/>
        <v>36.206783630324438</v>
      </c>
      <c r="P278" s="56">
        <f t="shared" si="39"/>
        <v>25.199921406705808</v>
      </c>
      <c r="Q278" s="129">
        <v>17.087147000000002</v>
      </c>
      <c r="R278" s="11">
        <f t="shared" si="40"/>
        <v>4.0537419389197495</v>
      </c>
      <c r="S278" s="35">
        <f t="shared" si="41"/>
        <v>6.216347433101614</v>
      </c>
      <c r="AF278" s="34"/>
    </row>
    <row r="279" spans="7:32" ht="18.5" x14ac:dyDescent="0.45">
      <c r="G279" s="59">
        <v>2014</v>
      </c>
      <c r="H279" s="59">
        <v>10</v>
      </c>
      <c r="I279" s="46">
        <f t="shared" si="43"/>
        <v>3</v>
      </c>
      <c r="J279" s="46">
        <f t="shared" si="42"/>
        <v>276</v>
      </c>
      <c r="K279" s="88">
        <v>27.4</v>
      </c>
      <c r="L279" s="88">
        <v>18.899999999999999</v>
      </c>
      <c r="M279" s="54">
        <f t="shared" si="37"/>
        <v>23.15</v>
      </c>
      <c r="N279" s="36">
        <v>30</v>
      </c>
      <c r="O279" s="55">
        <f t="shared" si="38"/>
        <v>38.840112915390215</v>
      </c>
      <c r="P279" s="56">
        <f t="shared" si="39"/>
        <v>26.411276782465347</v>
      </c>
      <c r="Q279" s="129">
        <v>18.117986399999999</v>
      </c>
      <c r="R279" s="11">
        <f t="shared" si="40"/>
        <v>4.3514285001641992</v>
      </c>
      <c r="S279" s="35">
        <f t="shared" si="41"/>
        <v>6.8932960698905177</v>
      </c>
      <c r="AF279" s="34"/>
    </row>
    <row r="280" spans="7:32" ht="18.5" x14ac:dyDescent="0.45">
      <c r="G280" s="59">
        <v>2014</v>
      </c>
      <c r="H280" s="59">
        <v>10</v>
      </c>
      <c r="I280" s="46">
        <f t="shared" si="43"/>
        <v>4</v>
      </c>
      <c r="J280" s="46">
        <f t="shared" si="43"/>
        <v>277</v>
      </c>
      <c r="K280" s="88">
        <v>26</v>
      </c>
      <c r="L280" s="88">
        <v>18.899999999999999</v>
      </c>
      <c r="M280" s="54">
        <f t="shared" si="37"/>
        <v>22.45</v>
      </c>
      <c r="N280" s="36">
        <v>22.5</v>
      </c>
      <c r="O280" s="55">
        <f t="shared" si="38"/>
        <v>36.278614685235361</v>
      </c>
      <c r="P280" s="56">
        <f t="shared" si="39"/>
        <v>20.606253141213692</v>
      </c>
      <c r="Q280" s="129">
        <v>15.466777999999998</v>
      </c>
      <c r="R280" s="11">
        <f t="shared" si="40"/>
        <v>3.6511842820424993</v>
      </c>
      <c r="S280" s="35">
        <f t="shared" si="41"/>
        <v>5.8747171235121023</v>
      </c>
      <c r="AF280" s="34"/>
    </row>
    <row r="281" spans="7:32" ht="18.5" x14ac:dyDescent="0.45">
      <c r="G281" s="59">
        <v>2014</v>
      </c>
      <c r="H281" s="59">
        <v>10</v>
      </c>
      <c r="I281" s="46">
        <f t="shared" si="43"/>
        <v>5</v>
      </c>
      <c r="J281" s="46">
        <f t="shared" si="43"/>
        <v>278</v>
      </c>
      <c r="K281" s="88">
        <v>26.6</v>
      </c>
      <c r="L281" s="88">
        <v>18.399999999999999</v>
      </c>
      <c r="M281" s="54">
        <f t="shared" si="37"/>
        <v>22.5</v>
      </c>
      <c r="N281" s="36">
        <v>26.5</v>
      </c>
      <c r="O281" s="55">
        <f t="shared" si="38"/>
        <v>41.132496079346538</v>
      </c>
      <c r="P281" s="56">
        <f t="shared" si="39"/>
        <v>26.982917428051341</v>
      </c>
      <c r="Q281" s="129">
        <v>18.845686999999998</v>
      </c>
      <c r="R281" s="11">
        <f t="shared" si="40"/>
        <v>4.4543571564764992</v>
      </c>
      <c r="S281" s="35">
        <f t="shared" si="41"/>
        <v>7.2229586713034397</v>
      </c>
      <c r="AF281" s="34"/>
    </row>
    <row r="282" spans="7:32" ht="18.5" x14ac:dyDescent="0.45">
      <c r="G282" s="59">
        <v>2014</v>
      </c>
      <c r="H282" s="59">
        <v>10</v>
      </c>
      <c r="I282" s="46">
        <f t="shared" si="43"/>
        <v>6</v>
      </c>
      <c r="J282" s="46">
        <f t="shared" si="43"/>
        <v>279</v>
      </c>
      <c r="K282" s="88">
        <v>26.9</v>
      </c>
      <c r="L282" s="88">
        <v>18.3</v>
      </c>
      <c r="M282" s="54">
        <f t="shared" si="37"/>
        <v>22.6</v>
      </c>
      <c r="N282" s="36">
        <v>27</v>
      </c>
      <c r="O282" s="55">
        <f t="shared" si="38"/>
        <v>41.792177925112739</v>
      </c>
      <c r="P282" s="56">
        <f t="shared" si="39"/>
        <v>28.753018412477559</v>
      </c>
      <c r="Q282" s="129">
        <v>19.609395799999998</v>
      </c>
      <c r="R282" s="11">
        <f t="shared" si="40"/>
        <v>4.6463678972267992</v>
      </c>
      <c r="S282" s="35">
        <f t="shared" si="41"/>
        <v>7.6352642062298823</v>
      </c>
      <c r="AF282" s="34"/>
    </row>
    <row r="283" spans="7:32" ht="18.5" x14ac:dyDescent="0.45">
      <c r="G283" s="59">
        <v>2014</v>
      </c>
      <c r="H283" s="59">
        <v>10</v>
      </c>
      <c r="I283" s="46">
        <f t="shared" si="43"/>
        <v>7</v>
      </c>
      <c r="J283" s="46">
        <f t="shared" si="43"/>
        <v>280</v>
      </c>
      <c r="K283" s="88">
        <v>27.2</v>
      </c>
      <c r="L283" s="88">
        <v>19.7</v>
      </c>
      <c r="M283" s="54">
        <f t="shared" si="37"/>
        <v>23.45</v>
      </c>
      <c r="N283" s="36">
        <v>22</v>
      </c>
      <c r="O283" s="55">
        <f t="shared" si="38"/>
        <v>43.749748931554606</v>
      </c>
      <c r="P283" s="56">
        <f t="shared" si="39"/>
        <v>26.249849358932764</v>
      </c>
      <c r="Q283" s="129">
        <v>19.1701795</v>
      </c>
      <c r="R283" s="11">
        <f t="shared" si="40"/>
        <v>4.637865489159374</v>
      </c>
      <c r="S283" s="35">
        <f t="shared" si="41"/>
        <v>7.5012522465712976</v>
      </c>
      <c r="AF283" s="34"/>
    </row>
    <row r="284" spans="7:32" ht="18.5" x14ac:dyDescent="0.45">
      <c r="G284" s="59">
        <v>2014</v>
      </c>
      <c r="H284" s="59">
        <v>10</v>
      </c>
      <c r="I284" s="46">
        <f t="shared" si="43"/>
        <v>8</v>
      </c>
      <c r="J284" s="46">
        <f t="shared" si="43"/>
        <v>281</v>
      </c>
      <c r="K284" s="88">
        <v>27.1</v>
      </c>
      <c r="L284" s="88">
        <v>18.5</v>
      </c>
      <c r="M284" s="54">
        <f t="shared" si="37"/>
        <v>22.8</v>
      </c>
      <c r="N284" s="36">
        <v>26</v>
      </c>
      <c r="O284" s="55">
        <f t="shared" si="38"/>
        <v>40.619634008436854</v>
      </c>
      <c r="P284" s="56">
        <f t="shared" si="39"/>
        <v>27.946308197804562</v>
      </c>
      <c r="Q284" s="129">
        <v>19.059223999999997</v>
      </c>
      <c r="R284" s="11">
        <f t="shared" si="40"/>
        <v>4.5383633596559987</v>
      </c>
      <c r="S284" s="35">
        <f t="shared" si="41"/>
        <v>7.5419058488872919</v>
      </c>
      <c r="AF284" s="34"/>
    </row>
    <row r="285" spans="7:32" ht="18.5" x14ac:dyDescent="0.45">
      <c r="G285" s="59">
        <v>2014</v>
      </c>
      <c r="H285" s="59">
        <v>10</v>
      </c>
      <c r="I285" s="46">
        <f t="shared" si="43"/>
        <v>9</v>
      </c>
      <c r="J285" s="46">
        <f t="shared" si="43"/>
        <v>282</v>
      </c>
      <c r="K285" s="88">
        <v>27.7</v>
      </c>
      <c r="L285" s="88">
        <v>21</v>
      </c>
      <c r="M285" s="54">
        <f t="shared" si="37"/>
        <v>24.35</v>
      </c>
      <c r="N285" s="36">
        <v>28</v>
      </c>
      <c r="O285" s="55">
        <f t="shared" si="38"/>
        <v>43.508837106013537</v>
      </c>
      <c r="P285" s="56">
        <f t="shared" si="39"/>
        <v>23.320736688823253</v>
      </c>
      <c r="Q285" s="129">
        <v>18.019173200000001</v>
      </c>
      <c r="R285" s="11">
        <f t="shared" si="40"/>
        <v>4.4545153019786996</v>
      </c>
      <c r="S285" s="35">
        <f t="shared" si="41"/>
        <v>6.406531502048856</v>
      </c>
      <c r="AF285" s="34"/>
    </row>
    <row r="286" spans="7:32" ht="18.5" x14ac:dyDescent="0.45">
      <c r="G286" s="59">
        <v>2014</v>
      </c>
      <c r="H286" s="59">
        <v>10</v>
      </c>
      <c r="I286" s="46">
        <f t="shared" si="43"/>
        <v>10</v>
      </c>
      <c r="J286" s="46">
        <f t="shared" si="43"/>
        <v>283</v>
      </c>
      <c r="K286" s="88">
        <v>28.2</v>
      </c>
      <c r="L286" s="88">
        <v>21</v>
      </c>
      <c r="M286" s="54">
        <f t="shared" si="37"/>
        <v>24.6</v>
      </c>
      <c r="N286" s="36">
        <v>22</v>
      </c>
      <c r="O286" s="55">
        <f t="shared" si="38"/>
        <v>36.041402986971981</v>
      </c>
      <c r="P286" s="56">
        <f t="shared" si="39"/>
        <v>20.75984812049586</v>
      </c>
      <c r="Q286" s="129">
        <v>15.4734772</v>
      </c>
      <c r="R286" s="11">
        <f t="shared" si="40"/>
        <v>3.8478824161871992</v>
      </c>
      <c r="S286" s="35">
        <f t="shared" si="41"/>
        <v>6.1604575372136869</v>
      </c>
      <c r="AF286" s="34"/>
    </row>
    <row r="287" spans="7:32" ht="18.5" x14ac:dyDescent="0.45">
      <c r="G287" s="59">
        <v>2014</v>
      </c>
      <c r="H287" s="59">
        <v>10</v>
      </c>
      <c r="I287" s="46">
        <f t="shared" si="43"/>
        <v>11</v>
      </c>
      <c r="J287" s="46">
        <f t="shared" si="43"/>
        <v>284</v>
      </c>
      <c r="K287" s="88">
        <v>25.5</v>
      </c>
      <c r="L287" s="88">
        <v>20.100000000000001</v>
      </c>
      <c r="M287" s="54">
        <f t="shared" si="37"/>
        <v>22.8</v>
      </c>
      <c r="N287" s="36">
        <v>21</v>
      </c>
      <c r="O287" s="55">
        <f t="shared" si="38"/>
        <v>25.588908820220311</v>
      </c>
      <c r="P287" s="56">
        <f t="shared" si="39"/>
        <v>11.054408610335171</v>
      </c>
      <c r="Q287" s="129">
        <v>9.5141200999999995</v>
      </c>
      <c r="R287" s="11">
        <f t="shared" si="40"/>
        <v>2.2654927640919</v>
      </c>
      <c r="S287" s="35">
        <f t="shared" si="41"/>
        <v>3.4760254443412895</v>
      </c>
      <c r="AF287" s="34"/>
    </row>
    <row r="288" spans="7:32" ht="18.5" x14ac:dyDescent="0.45">
      <c r="G288" s="59">
        <v>2014</v>
      </c>
      <c r="H288" s="59">
        <v>10</v>
      </c>
      <c r="I288" s="46">
        <f t="shared" si="43"/>
        <v>12</v>
      </c>
      <c r="J288" s="46">
        <f t="shared" si="43"/>
        <v>285</v>
      </c>
      <c r="K288" s="88">
        <v>24.9</v>
      </c>
      <c r="L288" s="88">
        <v>18.2</v>
      </c>
      <c r="M288" s="54">
        <f t="shared" si="37"/>
        <v>21.549999999999997</v>
      </c>
      <c r="N288" s="36">
        <v>18</v>
      </c>
      <c r="O288" s="55">
        <f t="shared" si="38"/>
        <v>25.800388580385381</v>
      </c>
      <c r="P288" s="56">
        <f t="shared" si="39"/>
        <v>13.829008279086562</v>
      </c>
      <c r="Q288" s="129">
        <v>10.685223999999998</v>
      </c>
      <c r="R288" s="11">
        <f t="shared" si="40"/>
        <v>2.4660188052059988</v>
      </c>
      <c r="S288" s="35">
        <f t="shared" si="41"/>
        <v>4.2397449093064887</v>
      </c>
      <c r="AF288" s="34"/>
    </row>
    <row r="289" spans="7:32" ht="18.5" x14ac:dyDescent="0.45">
      <c r="G289" s="59">
        <v>2014</v>
      </c>
      <c r="H289" s="59">
        <v>10</v>
      </c>
      <c r="I289" s="46">
        <f t="shared" si="43"/>
        <v>13</v>
      </c>
      <c r="J289" s="46">
        <f t="shared" si="43"/>
        <v>286</v>
      </c>
      <c r="K289" s="88">
        <v>24.1</v>
      </c>
      <c r="L289" s="88">
        <v>16.100000000000001</v>
      </c>
      <c r="M289" s="54">
        <f t="shared" si="37"/>
        <v>20.100000000000001</v>
      </c>
      <c r="N289" s="36">
        <v>50.5</v>
      </c>
      <c r="O289" s="55">
        <f t="shared" si="38"/>
        <v>30.040482086885852</v>
      </c>
      <c r="P289" s="56">
        <f t="shared" si="39"/>
        <v>19.225908535606944</v>
      </c>
      <c r="Q289" s="129">
        <v>13.594770299999999</v>
      </c>
      <c r="R289" s="11">
        <f t="shared" si="40"/>
        <v>3.0218931239800493</v>
      </c>
      <c r="S289" s="35">
        <f t="shared" si="41"/>
        <v>3.784029233201335</v>
      </c>
      <c r="AF289" s="34"/>
    </row>
    <row r="290" spans="7:32" ht="18.5" x14ac:dyDescent="0.45">
      <c r="G290" s="59">
        <v>2014</v>
      </c>
      <c r="H290" s="59">
        <v>10</v>
      </c>
      <c r="I290" s="46">
        <f t="shared" si="43"/>
        <v>14</v>
      </c>
      <c r="J290" s="46">
        <f t="shared" si="43"/>
        <v>287</v>
      </c>
      <c r="K290" s="88">
        <v>20.6</v>
      </c>
      <c r="L290" s="88">
        <v>15.2</v>
      </c>
      <c r="M290" s="54">
        <f t="shared" si="37"/>
        <v>17.899999999999999</v>
      </c>
      <c r="N290" s="36">
        <v>56</v>
      </c>
      <c r="O290" s="55">
        <f t="shared" si="38"/>
        <v>13.013485469632785</v>
      </c>
      <c r="P290" s="56">
        <f t="shared" si="39"/>
        <v>5.6218257228813657</v>
      </c>
      <c r="Q290" s="129">
        <v>4.8384971999999999</v>
      </c>
      <c r="R290" s="11">
        <f t="shared" si="40"/>
        <v>1.0130869629845998</v>
      </c>
      <c r="S290" s="35">
        <f t="shared" si="41"/>
        <v>1.3006966849929695</v>
      </c>
      <c r="AF290" s="34"/>
    </row>
    <row r="291" spans="7:32" ht="18.5" x14ac:dyDescent="0.45">
      <c r="G291" s="59">
        <v>2014</v>
      </c>
      <c r="H291" s="59">
        <v>10</v>
      </c>
      <c r="I291" s="46">
        <f t="shared" si="43"/>
        <v>15</v>
      </c>
      <c r="J291" s="46">
        <f t="shared" si="43"/>
        <v>288</v>
      </c>
      <c r="K291" s="88">
        <v>21.7</v>
      </c>
      <c r="L291" s="88">
        <v>15.2</v>
      </c>
      <c r="M291" s="54">
        <f t="shared" si="37"/>
        <v>18.45</v>
      </c>
      <c r="N291" s="36">
        <v>39</v>
      </c>
      <c r="O291" s="55">
        <f t="shared" si="38"/>
        <v>38.413874123809187</v>
      </c>
      <c r="P291" s="56">
        <f t="shared" si="39"/>
        <v>19.975214544380776</v>
      </c>
      <c r="Q291" s="129">
        <v>15.669847499999999</v>
      </c>
      <c r="R291" s="11">
        <f t="shared" si="40"/>
        <v>3.3315075150468743</v>
      </c>
      <c r="S291" s="35">
        <f t="shared" si="41"/>
        <v>4.3657320356666451</v>
      </c>
      <c r="AF291" s="34"/>
    </row>
    <row r="292" spans="7:32" ht="18.5" x14ac:dyDescent="0.45">
      <c r="G292" s="59">
        <v>2014</v>
      </c>
      <c r="H292" s="59">
        <v>10</v>
      </c>
      <c r="I292" s="46">
        <f t="shared" si="43"/>
        <v>16</v>
      </c>
      <c r="J292" s="46">
        <f t="shared" si="43"/>
        <v>289</v>
      </c>
      <c r="K292" s="88">
        <v>18.7</v>
      </c>
      <c r="L292" s="88">
        <v>12.4</v>
      </c>
      <c r="M292" s="54">
        <f t="shared" si="37"/>
        <v>15.55</v>
      </c>
      <c r="N292" s="36">
        <v>40</v>
      </c>
      <c r="O292" s="55">
        <f t="shared" si="38"/>
        <v>27.618154946068639</v>
      </c>
      <c r="P292" s="56">
        <f t="shared" si="39"/>
        <v>13.919550092818591</v>
      </c>
      <c r="Q292" s="129">
        <v>11.091362999999998</v>
      </c>
      <c r="R292" s="11">
        <f t="shared" si="40"/>
        <v>2.1694456472332493</v>
      </c>
      <c r="S292" s="35">
        <f t="shared" si="41"/>
        <v>2.8870343220923833</v>
      </c>
      <c r="AF292" s="34"/>
    </row>
    <row r="293" spans="7:32" ht="18.5" x14ac:dyDescent="0.45">
      <c r="G293" s="59">
        <v>2014</v>
      </c>
      <c r="H293" s="59">
        <v>10</v>
      </c>
      <c r="I293" s="46">
        <f t="shared" si="43"/>
        <v>17</v>
      </c>
      <c r="J293" s="46">
        <f t="shared" si="43"/>
        <v>290</v>
      </c>
      <c r="K293" s="88">
        <v>18.2</v>
      </c>
      <c r="L293" s="88">
        <v>11.5</v>
      </c>
      <c r="M293" s="54">
        <f t="shared" si="37"/>
        <v>14.85</v>
      </c>
      <c r="N293" s="36">
        <v>33.5</v>
      </c>
      <c r="O293" s="55">
        <f t="shared" si="38"/>
        <v>28.825261724292638</v>
      </c>
      <c r="P293" s="56">
        <f t="shared" si="39"/>
        <v>15.450340284220852</v>
      </c>
      <c r="Q293" s="129">
        <v>11.9379744</v>
      </c>
      <c r="R293" s="11">
        <f t="shared" si="40"/>
        <v>2.2860295782983999</v>
      </c>
      <c r="S293" s="35">
        <f t="shared" si="41"/>
        <v>3.342719185026334</v>
      </c>
      <c r="AF293" s="34"/>
    </row>
    <row r="294" spans="7:32" ht="18.5" x14ac:dyDescent="0.45">
      <c r="G294" s="59">
        <v>2014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88">
        <v>18.5</v>
      </c>
      <c r="L294" s="88">
        <v>11.2</v>
      </c>
      <c r="M294" s="54">
        <f t="shared" si="37"/>
        <v>14.85</v>
      </c>
      <c r="N294" s="36">
        <v>31.5</v>
      </c>
      <c r="O294" s="55">
        <f t="shared" si="38"/>
        <v>27.356663425389154</v>
      </c>
      <c r="P294" s="56">
        <f t="shared" si="39"/>
        <v>15.976291440427268</v>
      </c>
      <c r="Q294" s="129">
        <v>11.826181499999999</v>
      </c>
      <c r="R294" s="11">
        <f t="shared" si="40"/>
        <v>2.2646221043433745</v>
      </c>
      <c r="S294" s="35">
        <f t="shared" si="41"/>
        <v>3.5225572046765317</v>
      </c>
      <c r="AF294" s="34"/>
    </row>
    <row r="295" spans="7:32" ht="18.5" x14ac:dyDescent="0.45">
      <c r="G295" s="59">
        <v>2014</v>
      </c>
      <c r="H295" s="59">
        <v>10</v>
      </c>
      <c r="I295" s="46">
        <f t="shared" si="44"/>
        <v>19</v>
      </c>
      <c r="J295" s="46">
        <f t="shared" si="44"/>
        <v>292</v>
      </c>
      <c r="K295" s="88">
        <v>14.5</v>
      </c>
      <c r="L295" s="88">
        <v>11</v>
      </c>
      <c r="M295" s="54">
        <f t="shared" si="37"/>
        <v>12.75</v>
      </c>
      <c r="N295" s="36">
        <v>32</v>
      </c>
      <c r="O295" s="55">
        <f t="shared" si="38"/>
        <v>13.987785248591509</v>
      </c>
      <c r="P295" s="56">
        <f t="shared" si="39"/>
        <v>3.9165798696056227</v>
      </c>
      <c r="Q295" s="129">
        <v>4.1869999999999994</v>
      </c>
      <c r="R295" s="11">
        <f t="shared" si="40"/>
        <v>0.75020886524999975</v>
      </c>
      <c r="S295" s="35">
        <f t="shared" si="41"/>
        <v>1.0755256680804262</v>
      </c>
      <c r="AF295" s="34"/>
    </row>
    <row r="296" spans="7:32" ht="18.5" x14ac:dyDescent="0.45">
      <c r="G296" s="59">
        <v>2014</v>
      </c>
      <c r="H296" s="59">
        <v>10</v>
      </c>
      <c r="I296" s="46">
        <f t="shared" si="44"/>
        <v>20</v>
      </c>
      <c r="J296" s="46">
        <f t="shared" si="44"/>
        <v>293</v>
      </c>
      <c r="K296" s="88">
        <v>13.5</v>
      </c>
      <c r="L296" s="88">
        <v>6.6</v>
      </c>
      <c r="M296" s="54">
        <f t="shared" si="37"/>
        <v>10.050000000000001</v>
      </c>
      <c r="N296" s="36">
        <v>43.5</v>
      </c>
      <c r="O296" s="55">
        <f t="shared" si="38"/>
        <v>12.830411224418221</v>
      </c>
      <c r="P296" s="56">
        <f t="shared" si="39"/>
        <v>7.0823869958788581</v>
      </c>
      <c r="Q296" s="129">
        <v>5.3924372999999992</v>
      </c>
      <c r="R296" s="11">
        <f t="shared" si="40"/>
        <v>0.88080205669132483</v>
      </c>
      <c r="S296" s="35">
        <f t="shared" si="41"/>
        <v>1.2467109974069202</v>
      </c>
      <c r="AF296" s="34"/>
    </row>
    <row r="297" spans="7:32" ht="18.5" x14ac:dyDescent="0.45">
      <c r="G297" s="59">
        <v>2014</v>
      </c>
      <c r="H297" s="59">
        <v>10</v>
      </c>
      <c r="I297" s="46">
        <f t="shared" si="44"/>
        <v>21</v>
      </c>
      <c r="J297" s="46">
        <f t="shared" si="44"/>
        <v>294</v>
      </c>
      <c r="K297" s="88">
        <v>18.100000000000001</v>
      </c>
      <c r="L297" s="88">
        <v>11.4</v>
      </c>
      <c r="M297" s="54">
        <f t="shared" si="37"/>
        <v>14.75</v>
      </c>
      <c r="N297" s="36">
        <v>43</v>
      </c>
      <c r="O297" s="55">
        <f t="shared" si="38"/>
        <v>25.486982606250606</v>
      </c>
      <c r="P297" s="56">
        <f t="shared" si="39"/>
        <v>13.661022676950328</v>
      </c>
      <c r="Q297" s="129">
        <v>10.555427</v>
      </c>
      <c r="R297" s="11">
        <f t="shared" si="40"/>
        <v>2.0150917080052499</v>
      </c>
      <c r="S297" s="35">
        <f t="shared" si="41"/>
        <v>2.6629817246854093</v>
      </c>
      <c r="AF297" s="34"/>
    </row>
    <row r="298" spans="7:32" ht="18.5" x14ac:dyDescent="0.45">
      <c r="G298" s="59">
        <v>2014</v>
      </c>
      <c r="H298" s="59">
        <v>10</v>
      </c>
      <c r="I298" s="46">
        <f t="shared" si="44"/>
        <v>22</v>
      </c>
      <c r="J298" s="46">
        <f t="shared" si="44"/>
        <v>295</v>
      </c>
      <c r="K298" s="88">
        <v>17.8</v>
      </c>
      <c r="L298" s="88">
        <v>9.6999999999999993</v>
      </c>
      <c r="M298" s="54">
        <f t="shared" si="37"/>
        <v>13.75</v>
      </c>
      <c r="N298" s="36">
        <v>41.5</v>
      </c>
      <c r="O298" s="55">
        <f t="shared" si="38"/>
        <v>35.543270062788899</v>
      </c>
      <c r="P298" s="56">
        <f t="shared" si="39"/>
        <v>23.03203900068721</v>
      </c>
      <c r="Q298" s="129">
        <v>16.185267199999998</v>
      </c>
      <c r="R298" s="11">
        <f t="shared" si="40"/>
        <v>2.9949339816383995</v>
      </c>
      <c r="S298" s="35">
        <f t="shared" si="41"/>
        <v>4.1768900682602217</v>
      </c>
      <c r="AF298" s="34"/>
    </row>
    <row r="299" spans="7:32" ht="18.5" x14ac:dyDescent="0.45">
      <c r="G299" s="59">
        <v>2014</v>
      </c>
      <c r="H299" s="59">
        <v>10</v>
      </c>
      <c r="I299" s="46">
        <f t="shared" si="44"/>
        <v>23</v>
      </c>
      <c r="J299" s="46">
        <f t="shared" si="44"/>
        <v>296</v>
      </c>
      <c r="K299" s="88">
        <v>20</v>
      </c>
      <c r="L299" s="88">
        <v>11.3</v>
      </c>
      <c r="M299" s="54">
        <f t="shared" si="37"/>
        <v>15.65</v>
      </c>
      <c r="N299" s="36">
        <v>35.5</v>
      </c>
      <c r="O299" s="55">
        <f t="shared" si="38"/>
        <v>23.101010344679921</v>
      </c>
      <c r="P299" s="56">
        <f t="shared" si="39"/>
        <v>16.078303199897224</v>
      </c>
      <c r="Q299" s="129">
        <v>10.902110599999999</v>
      </c>
      <c r="R299" s="11">
        <f t="shared" si="40"/>
        <v>2.1388223914780498</v>
      </c>
      <c r="S299" s="35">
        <f t="shared" si="41"/>
        <v>3.4715113919032703</v>
      </c>
      <c r="AF299" s="34"/>
    </row>
    <row r="300" spans="7:32" ht="18.5" x14ac:dyDescent="0.45">
      <c r="G300" s="59">
        <v>2014</v>
      </c>
      <c r="H300" s="59">
        <v>10</v>
      </c>
      <c r="I300" s="46">
        <f t="shared" si="44"/>
        <v>24</v>
      </c>
      <c r="J300" s="46">
        <f t="shared" si="44"/>
        <v>297</v>
      </c>
      <c r="K300" s="88">
        <v>20.7</v>
      </c>
      <c r="L300" s="88">
        <v>12.7</v>
      </c>
      <c r="M300" s="54">
        <f t="shared" si="37"/>
        <v>16.7</v>
      </c>
      <c r="N300" s="36">
        <v>31</v>
      </c>
      <c r="O300" s="55">
        <f t="shared" si="38"/>
        <v>36.040436700007746</v>
      </c>
      <c r="P300" s="56">
        <f t="shared" si="39"/>
        <v>23.065879488004956</v>
      </c>
      <c r="Q300" s="129">
        <v>16.310039799999998</v>
      </c>
      <c r="R300" s="11">
        <f t="shared" si="40"/>
        <v>3.3002142282314986</v>
      </c>
      <c r="S300" s="35">
        <f t="shared" si="41"/>
        <v>5.223365003035938</v>
      </c>
      <c r="AF300" s="34"/>
    </row>
    <row r="301" spans="7:32" ht="18.5" x14ac:dyDescent="0.45">
      <c r="G301" s="59">
        <v>2014</v>
      </c>
      <c r="H301" s="59">
        <v>10</v>
      </c>
      <c r="I301" s="46">
        <f t="shared" si="44"/>
        <v>25</v>
      </c>
      <c r="J301" s="46">
        <f t="shared" si="44"/>
        <v>298</v>
      </c>
      <c r="K301" s="88">
        <v>21.2</v>
      </c>
      <c r="L301" s="88">
        <v>14.4</v>
      </c>
      <c r="M301" s="54">
        <f t="shared" si="37"/>
        <v>17.8</v>
      </c>
      <c r="N301" s="36">
        <v>29.5</v>
      </c>
      <c r="O301" s="55">
        <f t="shared" si="38"/>
        <v>38.245369957147325</v>
      </c>
      <c r="P301" s="56">
        <f t="shared" si="39"/>
        <v>20.805481256688143</v>
      </c>
      <c r="Q301" s="129">
        <v>15.957075699999999</v>
      </c>
      <c r="R301" s="11">
        <f t="shared" si="40"/>
        <v>3.3317416637057997</v>
      </c>
      <c r="S301" s="35">
        <f t="shared" si="41"/>
        <v>4.9797572014301688</v>
      </c>
      <c r="AF301" s="34"/>
    </row>
    <row r="302" spans="7:32" ht="18.5" x14ac:dyDescent="0.45">
      <c r="G302" s="59">
        <v>2014</v>
      </c>
      <c r="H302" s="59">
        <v>10</v>
      </c>
      <c r="I302" s="46">
        <f t="shared" si="44"/>
        <v>26</v>
      </c>
      <c r="J302" s="46">
        <f t="shared" si="44"/>
        <v>299</v>
      </c>
      <c r="K302" s="88">
        <v>21.4</v>
      </c>
      <c r="L302" s="88">
        <v>13.7</v>
      </c>
      <c r="M302" s="54">
        <f t="shared" si="37"/>
        <v>17.549999999999997</v>
      </c>
      <c r="N302" s="36">
        <v>30.5</v>
      </c>
      <c r="O302" s="55">
        <f t="shared" si="38"/>
        <v>25.299371067057312</v>
      </c>
      <c r="P302" s="56">
        <f t="shared" si="39"/>
        <v>15.584412577307305</v>
      </c>
      <c r="Q302" s="129">
        <v>11.232464899999998</v>
      </c>
      <c r="R302" s="11">
        <f t="shared" si="40"/>
        <v>2.3288016746709737</v>
      </c>
      <c r="S302" s="35">
        <f t="shared" si="41"/>
        <v>3.7770941082300697</v>
      </c>
      <c r="AF302" s="34"/>
    </row>
    <row r="303" spans="7:32" ht="18.5" x14ac:dyDescent="0.45">
      <c r="G303" s="59">
        <v>2014</v>
      </c>
      <c r="H303" s="59">
        <v>10</v>
      </c>
      <c r="I303" s="46">
        <f t="shared" si="44"/>
        <v>27</v>
      </c>
      <c r="J303" s="46">
        <f t="shared" si="44"/>
        <v>300</v>
      </c>
      <c r="K303" s="88">
        <v>22.8</v>
      </c>
      <c r="L303" s="88">
        <v>15.4</v>
      </c>
      <c r="M303" s="54">
        <f t="shared" si="37"/>
        <v>19.100000000000001</v>
      </c>
      <c r="N303" s="36">
        <v>29</v>
      </c>
      <c r="O303" s="55">
        <f t="shared" si="38"/>
        <v>37.11231831887644</v>
      </c>
      <c r="P303" s="56">
        <f t="shared" si="39"/>
        <v>21.970492444774855</v>
      </c>
      <c r="Q303" s="129">
        <v>16.153027300000002</v>
      </c>
      <c r="R303" s="11">
        <f t="shared" si="40"/>
        <v>3.4958139387250502</v>
      </c>
      <c r="S303" s="35">
        <f t="shared" si="41"/>
        <v>5.4311093400341788</v>
      </c>
      <c r="AF303" s="34"/>
    </row>
    <row r="304" spans="7:32" ht="18.5" x14ac:dyDescent="0.45">
      <c r="G304" s="59">
        <v>2014</v>
      </c>
      <c r="H304" s="59">
        <v>10</v>
      </c>
      <c r="I304" s="46">
        <f t="shared" si="44"/>
        <v>28</v>
      </c>
      <c r="J304" s="46">
        <f t="shared" si="44"/>
        <v>301</v>
      </c>
      <c r="K304" s="88">
        <v>19</v>
      </c>
      <c r="L304" s="88">
        <v>13.2</v>
      </c>
      <c r="M304" s="54">
        <f t="shared" si="37"/>
        <v>16.100000000000001</v>
      </c>
      <c r="N304" s="36">
        <v>32</v>
      </c>
      <c r="O304" s="55">
        <f t="shared" si="38"/>
        <v>24.12356664844085</v>
      </c>
      <c r="P304" s="56">
        <f t="shared" si="39"/>
        <v>11.193334924876556</v>
      </c>
      <c r="Q304" s="129">
        <v>9.2955586999999991</v>
      </c>
      <c r="R304" s="11">
        <f t="shared" si="40"/>
        <v>1.8481755151894501</v>
      </c>
      <c r="S304" s="35">
        <f t="shared" si="41"/>
        <v>2.6799021431718799</v>
      </c>
      <c r="AF304" s="34"/>
    </row>
    <row r="305" spans="7:32" ht="18.5" x14ac:dyDescent="0.45">
      <c r="G305" s="59">
        <v>2014</v>
      </c>
      <c r="H305" s="59">
        <v>10</v>
      </c>
      <c r="I305" s="46">
        <f t="shared" si="44"/>
        <v>29</v>
      </c>
      <c r="J305" s="46">
        <f t="shared" si="44"/>
        <v>302</v>
      </c>
      <c r="K305" s="88">
        <v>22.5</v>
      </c>
      <c r="L305" s="88">
        <v>14.6</v>
      </c>
      <c r="M305" s="54">
        <f t="shared" si="37"/>
        <v>18.55</v>
      </c>
      <c r="N305" s="36">
        <v>32</v>
      </c>
      <c r="O305" s="55">
        <f t="shared" si="38"/>
        <v>32.402135607836236</v>
      </c>
      <c r="P305" s="56">
        <f t="shared" si="39"/>
        <v>20.4781497041525</v>
      </c>
      <c r="Q305" s="129">
        <v>14.571597399999998</v>
      </c>
      <c r="R305" s="11">
        <f t="shared" si="40"/>
        <v>3.1065589215988489</v>
      </c>
      <c r="S305" s="35">
        <f t="shared" si="41"/>
        <v>4.862881306743942</v>
      </c>
      <c r="AF305" s="34"/>
    </row>
    <row r="306" spans="7:32" ht="18.5" x14ac:dyDescent="0.45">
      <c r="G306" s="59">
        <v>2014</v>
      </c>
      <c r="H306" s="59">
        <v>10</v>
      </c>
      <c r="I306" s="46">
        <f t="shared" si="44"/>
        <v>30</v>
      </c>
      <c r="J306" s="46">
        <f t="shared" si="44"/>
        <v>303</v>
      </c>
      <c r="K306" s="88">
        <v>22.1</v>
      </c>
      <c r="L306" s="88">
        <v>15.6</v>
      </c>
      <c r="M306" s="54">
        <f t="shared" si="37"/>
        <v>18.850000000000001</v>
      </c>
      <c r="N306" s="36">
        <v>34.5</v>
      </c>
      <c r="O306" s="55">
        <f t="shared" si="38"/>
        <v>29.120641890890855</v>
      </c>
      <c r="P306" s="56">
        <f t="shared" si="39"/>
        <v>15.142733783263248</v>
      </c>
      <c r="Q306" s="129">
        <v>11.878937699999998</v>
      </c>
      <c r="R306" s="11">
        <f t="shared" si="40"/>
        <v>2.5534043862248246</v>
      </c>
      <c r="S306" s="35">
        <f t="shared" si="41"/>
        <v>3.6335959182290138</v>
      </c>
      <c r="AF306" s="34"/>
    </row>
    <row r="307" spans="7:32" ht="18.5" x14ac:dyDescent="0.45">
      <c r="G307" s="59">
        <v>2014</v>
      </c>
      <c r="H307" s="61">
        <v>10</v>
      </c>
      <c r="I307" s="60">
        <f t="shared" si="44"/>
        <v>31</v>
      </c>
      <c r="J307" s="46">
        <f t="shared" si="44"/>
        <v>304</v>
      </c>
      <c r="K307" s="88">
        <v>15.9</v>
      </c>
      <c r="L307" s="88">
        <v>8.9</v>
      </c>
      <c r="M307" s="54">
        <f t="shared" si="37"/>
        <v>12.4</v>
      </c>
      <c r="N307" s="36">
        <v>30</v>
      </c>
      <c r="O307" s="55">
        <f t="shared" si="38"/>
        <v>3.9652448932468398</v>
      </c>
      <c r="P307" s="56">
        <f t="shared" si="39"/>
        <v>2.2205371402182306</v>
      </c>
      <c r="Q307" s="129">
        <v>1.6785683</v>
      </c>
      <c r="R307" s="49">
        <f t="shared" si="40"/>
        <v>0.2973130530009</v>
      </c>
      <c r="S307" s="48">
        <f t="shared" si="41"/>
        <v>0.7775148222262247</v>
      </c>
      <c r="AF307" s="34"/>
    </row>
    <row r="308" spans="7:32" ht="18.5" x14ac:dyDescent="0.45">
      <c r="G308" s="59">
        <v>2014</v>
      </c>
      <c r="H308" s="59">
        <v>11</v>
      </c>
      <c r="I308" s="46">
        <v>1</v>
      </c>
      <c r="J308" s="46">
        <f t="shared" si="44"/>
        <v>305</v>
      </c>
      <c r="K308" s="88">
        <v>13.9</v>
      </c>
      <c r="L308" s="88">
        <v>8.1999999999999993</v>
      </c>
      <c r="M308" s="54">
        <f t="shared" si="37"/>
        <v>11.05</v>
      </c>
      <c r="N308" s="36">
        <v>62</v>
      </c>
      <c r="O308" s="55">
        <f t="shared" si="38"/>
        <v>25.347042429156701</v>
      </c>
      <c r="P308" s="56">
        <f t="shared" si="39"/>
        <v>11.558251347695458</v>
      </c>
      <c r="Q308" s="129">
        <v>9.6824374999999989</v>
      </c>
      <c r="R308" s="11">
        <f t="shared" si="40"/>
        <v>1.6383192577968748</v>
      </c>
      <c r="S308" s="35">
        <f t="shared" si="41"/>
        <v>1.7947057578322763</v>
      </c>
      <c r="AF308" s="34"/>
    </row>
    <row r="309" spans="7:32" ht="18.5" x14ac:dyDescent="0.45">
      <c r="G309" s="59">
        <v>2014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88">
        <v>13.9</v>
      </c>
      <c r="L309" s="88">
        <v>8.5</v>
      </c>
      <c r="M309" s="54">
        <f t="shared" si="37"/>
        <v>11.2</v>
      </c>
      <c r="N309" s="36">
        <v>79.5</v>
      </c>
      <c r="O309" s="55">
        <f t="shared" si="38"/>
        <v>36.825371092286417</v>
      </c>
      <c r="P309" s="56">
        <f t="shared" si="39"/>
        <v>15.908560311867735</v>
      </c>
      <c r="Q309" s="129">
        <v>13.691908699999999</v>
      </c>
      <c r="R309" s="11">
        <f t="shared" si="40"/>
        <v>2.3287882912394999</v>
      </c>
      <c r="S309" s="35">
        <f t="shared" si="41"/>
        <v>2.3851527252978921</v>
      </c>
      <c r="AF309" s="34"/>
    </row>
    <row r="310" spans="7:32" ht="18.5" x14ac:dyDescent="0.45">
      <c r="G310" s="59">
        <v>2014</v>
      </c>
      <c r="H310" s="59">
        <v>11</v>
      </c>
      <c r="I310" s="46">
        <f t="shared" si="45"/>
        <v>3</v>
      </c>
      <c r="J310" s="46">
        <f t="shared" si="45"/>
        <v>307</v>
      </c>
      <c r="K310" s="88">
        <v>10.8</v>
      </c>
      <c r="L310" s="88">
        <v>4.2</v>
      </c>
      <c r="M310" s="54">
        <f t="shared" si="37"/>
        <v>7.5</v>
      </c>
      <c r="N310" s="36">
        <v>74</v>
      </c>
      <c r="O310" s="55">
        <f t="shared" si="38"/>
        <v>36.425751510108014</v>
      </c>
      <c r="P310" s="56">
        <f t="shared" si="39"/>
        <v>19.232796797337034</v>
      </c>
      <c r="Q310" s="129">
        <v>14.972712</v>
      </c>
      <c r="R310" s="11">
        <f t="shared" si="40"/>
        <v>2.2217183837639998</v>
      </c>
      <c r="S310" s="35">
        <f t="shared" si="41"/>
        <v>2.2033556690581602</v>
      </c>
      <c r="AF310" s="34"/>
    </row>
    <row r="311" spans="7:32" ht="18.5" x14ac:dyDescent="0.45">
      <c r="G311" s="59">
        <v>2014</v>
      </c>
      <c r="H311" s="59">
        <v>11</v>
      </c>
      <c r="I311" s="46">
        <f t="shared" si="45"/>
        <v>4</v>
      </c>
      <c r="J311" s="46">
        <f t="shared" si="45"/>
        <v>308</v>
      </c>
      <c r="K311" s="88">
        <v>11</v>
      </c>
      <c r="L311" s="88">
        <v>2.5</v>
      </c>
      <c r="M311" s="54">
        <f t="shared" si="37"/>
        <v>6.75</v>
      </c>
      <c r="N311" s="36">
        <v>76</v>
      </c>
      <c r="O311" s="55">
        <f t="shared" si="38"/>
        <v>34.963461785755101</v>
      </c>
      <c r="P311" s="56">
        <f t="shared" si="39"/>
        <v>23.775154014313472</v>
      </c>
      <c r="Q311" s="129">
        <v>16.309621099999998</v>
      </c>
      <c r="R311" s="11">
        <f t="shared" si="40"/>
        <v>2.348353026299324</v>
      </c>
      <c r="S311" s="35">
        <f t="shared" si="41"/>
        <v>2.4884061965494686</v>
      </c>
      <c r="AF311" s="34"/>
    </row>
    <row r="312" spans="7:32" ht="18.5" x14ac:dyDescent="0.45">
      <c r="G312" s="59">
        <v>2014</v>
      </c>
      <c r="H312" s="59">
        <v>11</v>
      </c>
      <c r="I312" s="46">
        <f t="shared" si="45"/>
        <v>5</v>
      </c>
      <c r="J312" s="46">
        <f t="shared" si="45"/>
        <v>309</v>
      </c>
      <c r="K312" s="88">
        <v>10.9</v>
      </c>
      <c r="L312" s="88">
        <v>1.9</v>
      </c>
      <c r="M312" s="54">
        <f t="shared" si="37"/>
        <v>6.4</v>
      </c>
      <c r="N312" s="36">
        <v>75</v>
      </c>
      <c r="O312" s="55">
        <f t="shared" si="38"/>
        <v>32.970880416666667</v>
      </c>
      <c r="P312" s="56">
        <f t="shared" si="39"/>
        <v>23.739033899999999</v>
      </c>
      <c r="Q312" s="129">
        <v>15.8260226</v>
      </c>
      <c r="R312" s="11">
        <f t="shared" si="40"/>
        <v>2.2462348656857998</v>
      </c>
      <c r="S312" s="35">
        <f t="shared" si="41"/>
        <v>2.3946169746542054</v>
      </c>
      <c r="AF312" s="34"/>
    </row>
    <row r="313" spans="7:32" ht="18.5" x14ac:dyDescent="0.45">
      <c r="G313" s="59">
        <v>2014</v>
      </c>
      <c r="H313" s="59">
        <v>11</v>
      </c>
      <c r="I313" s="46">
        <f t="shared" si="45"/>
        <v>6</v>
      </c>
      <c r="J313" s="46">
        <f t="shared" si="45"/>
        <v>310</v>
      </c>
      <c r="K313" s="88">
        <v>14.5</v>
      </c>
      <c r="L313" s="88">
        <v>5.4</v>
      </c>
      <c r="M313" s="54">
        <f t="shared" si="37"/>
        <v>9.9499999999999993</v>
      </c>
      <c r="N313" s="36">
        <v>75</v>
      </c>
      <c r="O313" s="55">
        <f t="shared" si="38"/>
        <v>33.199541986971361</v>
      </c>
      <c r="P313" s="56">
        <f t="shared" si="39"/>
        <v>24.169266566515152</v>
      </c>
      <c r="Q313" s="129">
        <v>16.0240677</v>
      </c>
      <c r="R313" s="11">
        <f t="shared" si="40"/>
        <v>2.6079771084288752</v>
      </c>
      <c r="S313" s="35">
        <f t="shared" si="41"/>
        <v>3.2463610310387168</v>
      </c>
      <c r="AF313" s="34"/>
    </row>
    <row r="314" spans="7:32" ht="18.5" x14ac:dyDescent="0.45">
      <c r="G314" s="59">
        <v>2014</v>
      </c>
      <c r="H314" s="59">
        <v>11</v>
      </c>
      <c r="I314" s="46">
        <f t="shared" si="45"/>
        <v>7</v>
      </c>
      <c r="J314" s="46">
        <f t="shared" si="45"/>
        <v>311</v>
      </c>
      <c r="K314" s="88">
        <v>18.8</v>
      </c>
      <c r="L314" s="88">
        <v>9.3000000000000007</v>
      </c>
      <c r="M314" s="54">
        <f t="shared" si="37"/>
        <v>14.05</v>
      </c>
      <c r="N314" s="36">
        <v>66.5</v>
      </c>
      <c r="O314" s="55">
        <f t="shared" si="38"/>
        <v>31.533688142356631</v>
      </c>
      <c r="P314" s="56">
        <f t="shared" si="39"/>
        <v>23.965602988191041</v>
      </c>
      <c r="Q314" s="129">
        <v>15.550936699999999</v>
      </c>
      <c r="R314" s="11">
        <f t="shared" si="40"/>
        <v>2.9049188632941747</v>
      </c>
      <c r="S314" s="35">
        <f t="shared" si="41"/>
        <v>3.9065466029282647</v>
      </c>
      <c r="AF314" s="34"/>
    </row>
    <row r="315" spans="7:32" ht="18.5" x14ac:dyDescent="0.45">
      <c r="G315" s="59">
        <v>2014</v>
      </c>
      <c r="H315" s="59">
        <v>11</v>
      </c>
      <c r="I315" s="46">
        <f t="shared" si="45"/>
        <v>8</v>
      </c>
      <c r="J315" s="46">
        <f t="shared" si="45"/>
        <v>312</v>
      </c>
      <c r="K315" s="88">
        <v>18.399999999999999</v>
      </c>
      <c r="L315" s="88">
        <v>11.6</v>
      </c>
      <c r="M315" s="54">
        <f t="shared" si="37"/>
        <v>15</v>
      </c>
      <c r="N315" s="36">
        <v>61</v>
      </c>
      <c r="O315" s="55">
        <f t="shared" si="38"/>
        <v>0</v>
      </c>
      <c r="P315" s="56">
        <f t="shared" si="39"/>
        <v>0</v>
      </c>
      <c r="Q315" s="129">
        <v>0</v>
      </c>
      <c r="R315" s="11">
        <f t="shared" si="40"/>
        <v>0</v>
      </c>
      <c r="S315" s="35">
        <f t="shared" si="41"/>
        <v>0.32394999999999996</v>
      </c>
      <c r="AF315" s="34"/>
    </row>
    <row r="316" spans="7:32" ht="18.5" x14ac:dyDescent="0.45">
      <c r="G316" s="59">
        <v>2014</v>
      </c>
      <c r="H316" s="59">
        <v>11</v>
      </c>
      <c r="I316" s="46">
        <f t="shared" si="45"/>
        <v>9</v>
      </c>
      <c r="J316" s="46">
        <f t="shared" si="45"/>
        <v>313</v>
      </c>
      <c r="K316" s="88">
        <v>17.7</v>
      </c>
      <c r="L316" s="88">
        <v>11.6</v>
      </c>
      <c r="M316" s="54">
        <f t="shared" si="37"/>
        <v>14.649999999999999</v>
      </c>
      <c r="N316" s="36">
        <v>66.5</v>
      </c>
      <c r="O316" s="55">
        <f t="shared" si="38"/>
        <v>37.045816593833976</v>
      </c>
      <c r="P316" s="56">
        <f t="shared" si="39"/>
        <v>18.07835849779098</v>
      </c>
      <c r="Q316" s="129">
        <v>14.639426799999999</v>
      </c>
      <c r="R316" s="11">
        <f t="shared" si="40"/>
        <v>2.7861647290059</v>
      </c>
      <c r="S316" s="35">
        <f t="shared" si="41"/>
        <v>3.0891939331439366</v>
      </c>
      <c r="AF316" s="34"/>
    </row>
    <row r="317" spans="7:32" ht="18.5" x14ac:dyDescent="0.45">
      <c r="G317" s="59">
        <v>2014</v>
      </c>
      <c r="H317" s="59">
        <v>11</v>
      </c>
      <c r="I317" s="46">
        <f t="shared" si="45"/>
        <v>10</v>
      </c>
      <c r="J317" s="46">
        <f t="shared" si="45"/>
        <v>314</v>
      </c>
      <c r="K317" s="88">
        <v>17.8</v>
      </c>
      <c r="L317" s="88">
        <v>11.7</v>
      </c>
      <c r="M317" s="54">
        <f t="shared" si="37"/>
        <v>14.75</v>
      </c>
      <c r="N317" s="36">
        <v>69</v>
      </c>
      <c r="O317" s="55">
        <f t="shared" si="38"/>
        <v>32.940092440387367</v>
      </c>
      <c r="P317" s="56">
        <f t="shared" si="39"/>
        <v>16.074765110909038</v>
      </c>
      <c r="Q317" s="129">
        <v>13.016964299999998</v>
      </c>
      <c r="R317" s="11">
        <f t="shared" si="40"/>
        <v>2.4850133324147241</v>
      </c>
      <c r="S317" s="35">
        <f t="shared" si="41"/>
        <v>2.7918786040212296</v>
      </c>
      <c r="AF317" s="34"/>
    </row>
    <row r="318" spans="7:32" ht="18.5" x14ac:dyDescent="0.45">
      <c r="G318" s="59">
        <v>2014</v>
      </c>
      <c r="H318" s="59">
        <v>11</v>
      </c>
      <c r="I318" s="46">
        <f t="shared" si="45"/>
        <v>11</v>
      </c>
      <c r="J318" s="46">
        <f t="shared" si="45"/>
        <v>315</v>
      </c>
      <c r="K318" s="88">
        <v>18.7</v>
      </c>
      <c r="L318" s="88">
        <v>11.5</v>
      </c>
      <c r="M318" s="54">
        <f t="shared" si="37"/>
        <v>15.1</v>
      </c>
      <c r="N318" s="36">
        <v>62</v>
      </c>
      <c r="O318" s="55">
        <f t="shared" si="38"/>
        <v>31.097851960319719</v>
      </c>
      <c r="P318" s="56">
        <f t="shared" si="39"/>
        <v>17.912362729144157</v>
      </c>
      <c r="Q318" s="129">
        <v>13.351086899999999</v>
      </c>
      <c r="R318" s="11">
        <f t="shared" si="40"/>
        <v>2.5762057015936493</v>
      </c>
      <c r="S318" s="35">
        <f t="shared" si="41"/>
        <v>3.1106664430273683</v>
      </c>
      <c r="AF318" s="34"/>
    </row>
    <row r="319" spans="7:32" ht="18.5" x14ac:dyDescent="0.45">
      <c r="G319" s="59">
        <v>2014</v>
      </c>
      <c r="H319" s="59">
        <v>11</v>
      </c>
      <c r="I319" s="46">
        <f t="shared" si="45"/>
        <v>12</v>
      </c>
      <c r="J319" s="46">
        <f t="shared" si="45"/>
        <v>316</v>
      </c>
      <c r="K319" s="88">
        <v>18.5</v>
      </c>
      <c r="L319" s="88">
        <v>12</v>
      </c>
      <c r="M319" s="54">
        <f t="shared" si="37"/>
        <v>15.25</v>
      </c>
      <c r="N319" s="36">
        <v>54.5</v>
      </c>
      <c r="O319" s="55">
        <f t="shared" si="38"/>
        <v>32.975886011372552</v>
      </c>
      <c r="P319" s="56">
        <f t="shared" si="39"/>
        <v>17.147460725913728</v>
      </c>
      <c r="Q319" s="129">
        <v>13.451574899999999</v>
      </c>
      <c r="R319" s="11">
        <f t="shared" si="40"/>
        <v>2.6074297383599236</v>
      </c>
      <c r="S319" s="35">
        <f t="shared" si="41"/>
        <v>3.0064494407192446</v>
      </c>
      <c r="AF319" s="34"/>
    </row>
    <row r="320" spans="7:32" ht="18.5" x14ac:dyDescent="0.45">
      <c r="G320" s="59">
        <v>2014</v>
      </c>
      <c r="H320" s="59">
        <v>11</v>
      </c>
      <c r="I320" s="46">
        <f t="shared" si="45"/>
        <v>13</v>
      </c>
      <c r="J320" s="46">
        <f t="shared" si="45"/>
        <v>317</v>
      </c>
      <c r="K320" s="88">
        <v>16.5</v>
      </c>
      <c r="L320" s="88">
        <v>11.3</v>
      </c>
      <c r="M320" s="54">
        <f t="shared" si="37"/>
        <v>13.9</v>
      </c>
      <c r="N320" s="36">
        <v>52.5</v>
      </c>
      <c r="O320" s="55">
        <f t="shared" si="38"/>
        <v>34.964333445911365</v>
      </c>
      <c r="P320" s="56">
        <f t="shared" si="39"/>
        <v>14.545162713499126</v>
      </c>
      <c r="Q320" s="129">
        <v>12.756951599999999</v>
      </c>
      <c r="R320" s="11">
        <f t="shared" si="40"/>
        <v>2.3717788199477994</v>
      </c>
      <c r="S320" s="35">
        <f t="shared" si="41"/>
        <v>2.4803085166943859</v>
      </c>
      <c r="AF320" s="34"/>
    </row>
    <row r="321" spans="7:32" ht="18.5" x14ac:dyDescent="0.45">
      <c r="G321" s="59">
        <v>2014</v>
      </c>
      <c r="H321" s="59">
        <v>11</v>
      </c>
      <c r="I321" s="46">
        <f t="shared" si="45"/>
        <v>14</v>
      </c>
      <c r="J321" s="46">
        <f t="shared" si="45"/>
        <v>318</v>
      </c>
      <c r="K321" s="88">
        <v>16.899999999999999</v>
      </c>
      <c r="L321" s="88">
        <v>11.4</v>
      </c>
      <c r="M321" s="54">
        <f t="shared" si="37"/>
        <v>14.149999999999999</v>
      </c>
      <c r="N321" s="36">
        <v>73</v>
      </c>
      <c r="O321" s="55">
        <f t="shared" si="38"/>
        <v>25.707820462921873</v>
      </c>
      <c r="P321" s="56">
        <f t="shared" si="39"/>
        <v>11.311441003685621</v>
      </c>
      <c r="Q321" s="129">
        <v>9.6464292999999994</v>
      </c>
      <c r="R321" s="11">
        <f t="shared" si="40"/>
        <v>1.8076130356317746</v>
      </c>
      <c r="S321" s="35">
        <f t="shared" si="41"/>
        <v>2.0166525201601018</v>
      </c>
      <c r="AF321" s="34"/>
    </row>
    <row r="322" spans="7:32" ht="18.5" x14ac:dyDescent="0.45">
      <c r="G322" s="59">
        <v>2014</v>
      </c>
      <c r="H322" s="59">
        <v>11</v>
      </c>
      <c r="I322" s="46">
        <f t="shared" si="45"/>
        <v>15</v>
      </c>
      <c r="J322" s="46">
        <f t="shared" si="45"/>
        <v>319</v>
      </c>
      <c r="K322" s="88">
        <v>15.5</v>
      </c>
      <c r="L322" s="88">
        <v>12.5</v>
      </c>
      <c r="M322" s="54">
        <f t="shared" si="37"/>
        <v>14</v>
      </c>
      <c r="N322" s="36">
        <v>67.5</v>
      </c>
      <c r="O322" s="55">
        <f t="shared" si="38"/>
        <v>15.200696919482841</v>
      </c>
      <c r="P322" s="56">
        <f t="shared" si="39"/>
        <v>3.6481672606758817</v>
      </c>
      <c r="Q322" s="129">
        <v>4.2125406999999999</v>
      </c>
      <c r="R322" s="11">
        <f t="shared" si="40"/>
        <v>0.78566832833489986</v>
      </c>
      <c r="S322" s="35">
        <f t="shared" si="41"/>
        <v>0.85874641073563196</v>
      </c>
      <c r="AF322" s="34"/>
    </row>
    <row r="323" spans="7:32" ht="18.5" x14ac:dyDescent="0.45">
      <c r="G323" s="59">
        <v>2014</v>
      </c>
      <c r="H323" s="59">
        <v>11</v>
      </c>
      <c r="I323" s="46">
        <f t="shared" si="45"/>
        <v>16</v>
      </c>
      <c r="J323" s="46">
        <f t="shared" si="45"/>
        <v>320</v>
      </c>
      <c r="K323" s="88">
        <v>16.899999999999999</v>
      </c>
      <c r="L323" s="88">
        <v>11.5</v>
      </c>
      <c r="M323" s="54">
        <f t="shared" si="37"/>
        <v>14.2</v>
      </c>
      <c r="N323" s="36">
        <v>58</v>
      </c>
      <c r="O323" s="55">
        <f t="shared" si="38"/>
        <v>20.137343991690337</v>
      </c>
      <c r="P323" s="56">
        <f t="shared" si="39"/>
        <v>8.6993326044102233</v>
      </c>
      <c r="Q323" s="129">
        <v>7.4871933999999989</v>
      </c>
      <c r="R323" s="11">
        <f t="shared" si="40"/>
        <v>1.4051964573119997</v>
      </c>
      <c r="S323" s="35">
        <f t="shared" si="41"/>
        <v>1.6265288398840343</v>
      </c>
      <c r="AF323" s="34"/>
    </row>
    <row r="324" spans="7:32" ht="18.5" x14ac:dyDescent="0.45">
      <c r="G324" s="59">
        <v>2014</v>
      </c>
      <c r="H324" s="59">
        <v>11</v>
      </c>
      <c r="I324" s="46">
        <f t="shared" si="45"/>
        <v>17</v>
      </c>
      <c r="J324" s="46">
        <f t="shared" si="45"/>
        <v>321</v>
      </c>
      <c r="K324" s="88">
        <v>11.5</v>
      </c>
      <c r="L324" s="88">
        <v>8.9</v>
      </c>
      <c r="M324" s="54">
        <f t="shared" si="37"/>
        <v>10.199999999999999</v>
      </c>
      <c r="N324" s="36">
        <v>55.5</v>
      </c>
      <c r="O324" s="55">
        <f t="shared" si="38"/>
        <v>10.391537425441488</v>
      </c>
      <c r="P324" s="56">
        <f t="shared" si="39"/>
        <v>2.1614397844918289</v>
      </c>
      <c r="Q324" s="129">
        <v>2.6809360999999998</v>
      </c>
      <c r="R324" s="11">
        <f t="shared" si="40"/>
        <v>0.44026332634199994</v>
      </c>
      <c r="S324" s="35">
        <f t="shared" si="41"/>
        <v>0.53345446819695097</v>
      </c>
      <c r="AF324" s="34"/>
    </row>
    <row r="325" spans="7:32" ht="18.5" x14ac:dyDescent="0.45">
      <c r="G325" s="59">
        <v>2014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88">
        <v>16.399999999999999</v>
      </c>
      <c r="L325" s="88">
        <v>9.6999999999999993</v>
      </c>
      <c r="M325" s="54">
        <f t="shared" ref="M325:M368" si="47">(K325+L325)/2</f>
        <v>13.049999999999999</v>
      </c>
      <c r="N325" s="36">
        <v>71.5</v>
      </c>
      <c r="O325" s="55">
        <f t="shared" ref="O325:O368" si="48">((Q325)/(0.16*(K325-(L325))^0.5))</f>
        <v>24.720654450140415</v>
      </c>
      <c r="P325" s="56">
        <f t="shared" ref="P325:P368" si="49">0.16*((K325-L325)^1/2)*O325</f>
        <v>13.25027078527526</v>
      </c>
      <c r="Q325" s="129">
        <v>10.238052399999999</v>
      </c>
      <c r="R325" s="11">
        <f t="shared" ref="R325:R368" si="50">0.0023*0.408*O325*(K325-L325)^0.5*(M325+17.8)</f>
        <v>1.8524245705070999</v>
      </c>
      <c r="S325" s="35">
        <f t="shared" ref="S325:S368" si="51">0.31*(IF(N325&gt;50,1,(1+(50-N325)/70)))*(P325+2.09)*((M325/(M325+15)))</f>
        <v>2.2124444014913038</v>
      </c>
      <c r="AF325" s="34"/>
    </row>
    <row r="326" spans="7:32" ht="18.5" x14ac:dyDescent="0.45">
      <c r="G326" s="59">
        <v>2014</v>
      </c>
      <c r="H326" s="59">
        <v>11</v>
      </c>
      <c r="I326" s="46">
        <f t="shared" si="46"/>
        <v>19</v>
      </c>
      <c r="J326" s="46">
        <f t="shared" si="46"/>
        <v>323</v>
      </c>
      <c r="K326" s="88">
        <v>16.7</v>
      </c>
      <c r="L326" s="88">
        <v>10.5</v>
      </c>
      <c r="M326" s="54">
        <f t="shared" si="47"/>
        <v>13.6</v>
      </c>
      <c r="N326" s="36">
        <v>67.5</v>
      </c>
      <c r="O326" s="55">
        <f t="shared" si="48"/>
        <v>0</v>
      </c>
      <c r="P326" s="56">
        <f t="shared" si="49"/>
        <v>0</v>
      </c>
      <c r="Q326" s="129">
        <v>0</v>
      </c>
      <c r="R326" s="11">
        <f t="shared" si="50"/>
        <v>0</v>
      </c>
      <c r="S326" s="35">
        <f t="shared" si="51"/>
        <v>0.30809230769230761</v>
      </c>
      <c r="AF326" s="34"/>
    </row>
    <row r="327" spans="7:32" ht="18.5" x14ac:dyDescent="0.45">
      <c r="G327" s="59">
        <v>2014</v>
      </c>
      <c r="H327" s="59">
        <v>11</v>
      </c>
      <c r="I327" s="46">
        <f t="shared" si="46"/>
        <v>20</v>
      </c>
      <c r="J327" s="46">
        <f t="shared" si="46"/>
        <v>324</v>
      </c>
      <c r="K327" s="88">
        <v>15.1</v>
      </c>
      <c r="L327" s="88">
        <v>10.8</v>
      </c>
      <c r="M327" s="54">
        <f t="shared" si="47"/>
        <v>12.95</v>
      </c>
      <c r="N327" s="36">
        <v>73.5</v>
      </c>
      <c r="O327" s="55">
        <f t="shared" si="48"/>
        <v>0</v>
      </c>
      <c r="P327" s="56">
        <f t="shared" si="49"/>
        <v>0</v>
      </c>
      <c r="Q327" s="129">
        <v>0</v>
      </c>
      <c r="R327" s="11">
        <f t="shared" si="50"/>
        <v>0</v>
      </c>
      <c r="S327" s="35">
        <f t="shared" si="51"/>
        <v>0.30018980322003574</v>
      </c>
      <c r="AF327" s="34"/>
    </row>
    <row r="328" spans="7:32" ht="18.5" x14ac:dyDescent="0.45">
      <c r="G328" s="59">
        <v>2014</v>
      </c>
      <c r="H328" s="59">
        <v>11</v>
      </c>
      <c r="I328" s="46">
        <f t="shared" si="46"/>
        <v>21</v>
      </c>
      <c r="J328" s="46">
        <f t="shared" si="46"/>
        <v>325</v>
      </c>
      <c r="K328" s="88">
        <v>14.1</v>
      </c>
      <c r="L328" s="88">
        <v>7.5</v>
      </c>
      <c r="M328" s="54">
        <f t="shared" si="47"/>
        <v>10.8</v>
      </c>
      <c r="N328" s="36">
        <v>79.5</v>
      </c>
      <c r="O328" s="55">
        <f t="shared" si="48"/>
        <v>0</v>
      </c>
      <c r="P328" s="56">
        <f t="shared" si="49"/>
        <v>0</v>
      </c>
      <c r="Q328" s="129">
        <v>0</v>
      </c>
      <c r="R328" s="11">
        <f t="shared" si="50"/>
        <v>0</v>
      </c>
      <c r="S328" s="35">
        <f t="shared" si="51"/>
        <v>0.27121395348837207</v>
      </c>
      <c r="AF328" s="34"/>
    </row>
    <row r="329" spans="7:32" ht="18.5" x14ac:dyDescent="0.45">
      <c r="G329" s="59">
        <v>2014</v>
      </c>
      <c r="H329" s="59">
        <v>11</v>
      </c>
      <c r="I329" s="46">
        <f t="shared" si="46"/>
        <v>22</v>
      </c>
      <c r="J329" s="46">
        <f t="shared" si="46"/>
        <v>326</v>
      </c>
      <c r="K329" s="88">
        <v>8.1</v>
      </c>
      <c r="L329" s="88">
        <v>4.9000000000000004</v>
      </c>
      <c r="M329" s="54">
        <f t="shared" si="47"/>
        <v>6.5</v>
      </c>
      <c r="N329" s="36">
        <v>85</v>
      </c>
      <c r="O329" s="55">
        <f t="shared" si="48"/>
        <v>0</v>
      </c>
      <c r="P329" s="56">
        <f t="shared" si="49"/>
        <v>0</v>
      </c>
      <c r="Q329" s="129">
        <v>0</v>
      </c>
      <c r="R329" s="11">
        <f t="shared" si="50"/>
        <v>0</v>
      </c>
      <c r="S329" s="35">
        <f t="shared" si="51"/>
        <v>0.19587674418604648</v>
      </c>
      <c r="AF329" s="34"/>
    </row>
    <row r="330" spans="7:32" ht="18.5" x14ac:dyDescent="0.45">
      <c r="G330" s="59">
        <v>2014</v>
      </c>
      <c r="H330" s="59">
        <v>11</v>
      </c>
      <c r="I330" s="46">
        <f t="shared" si="46"/>
        <v>23</v>
      </c>
      <c r="J330" s="46">
        <f t="shared" si="46"/>
        <v>327</v>
      </c>
      <c r="K330" s="88">
        <v>11.2</v>
      </c>
      <c r="L330" s="88">
        <v>3.2</v>
      </c>
      <c r="M330" s="54">
        <f t="shared" si="47"/>
        <v>7.1999999999999993</v>
      </c>
      <c r="N330" s="36">
        <v>68.5</v>
      </c>
      <c r="O330" s="55">
        <f t="shared" si="48"/>
        <v>0</v>
      </c>
      <c r="P330" s="56">
        <f t="shared" si="49"/>
        <v>0</v>
      </c>
      <c r="Q330" s="129">
        <v>0</v>
      </c>
      <c r="R330" s="11">
        <f t="shared" si="50"/>
        <v>0</v>
      </c>
      <c r="S330" s="35">
        <f t="shared" si="51"/>
        <v>0.21012972972972968</v>
      </c>
      <c r="AF330" s="34"/>
    </row>
    <row r="331" spans="7:32" ht="18.5" x14ac:dyDescent="0.45">
      <c r="G331" s="59">
        <v>2014</v>
      </c>
      <c r="H331" s="59">
        <v>11</v>
      </c>
      <c r="I331" s="46">
        <f t="shared" si="46"/>
        <v>24</v>
      </c>
      <c r="J331" s="46">
        <f t="shared" si="46"/>
        <v>328</v>
      </c>
      <c r="K331" s="88">
        <v>6.9</v>
      </c>
      <c r="L331" s="88">
        <v>4</v>
      </c>
      <c r="M331" s="54">
        <f t="shared" si="47"/>
        <v>5.45</v>
      </c>
      <c r="N331" s="36">
        <v>70</v>
      </c>
      <c r="O331" s="55">
        <f t="shared" si="48"/>
        <v>0</v>
      </c>
      <c r="P331" s="56">
        <f t="shared" si="49"/>
        <v>0</v>
      </c>
      <c r="Q331" s="129">
        <v>0</v>
      </c>
      <c r="R331" s="11">
        <f t="shared" si="50"/>
        <v>0</v>
      </c>
      <c r="S331" s="35">
        <f t="shared" si="51"/>
        <v>0.17266772616136919</v>
      </c>
      <c r="AF331" s="34"/>
    </row>
    <row r="332" spans="7:32" ht="18.5" x14ac:dyDescent="0.45">
      <c r="G332" s="59">
        <v>2014</v>
      </c>
      <c r="H332" s="59">
        <v>11</v>
      </c>
      <c r="I332" s="46">
        <f t="shared" si="46"/>
        <v>25</v>
      </c>
      <c r="J332" s="46">
        <f t="shared" si="46"/>
        <v>329</v>
      </c>
      <c r="K332" s="88">
        <v>10.1</v>
      </c>
      <c r="L332" s="88">
        <v>4.7</v>
      </c>
      <c r="M332" s="54">
        <f t="shared" si="47"/>
        <v>7.4</v>
      </c>
      <c r="N332" s="36">
        <v>64</v>
      </c>
      <c r="O332" s="55">
        <f t="shared" si="48"/>
        <v>0</v>
      </c>
      <c r="P332" s="56">
        <f t="shared" si="49"/>
        <v>0</v>
      </c>
      <c r="Q332" s="129">
        <v>0</v>
      </c>
      <c r="R332" s="11">
        <f t="shared" si="50"/>
        <v>0</v>
      </c>
      <c r="S332" s="35">
        <f t="shared" si="51"/>
        <v>0.21403839285714285</v>
      </c>
      <c r="AF332" s="34"/>
    </row>
    <row r="333" spans="7:32" ht="18.5" x14ac:dyDescent="0.45">
      <c r="G333" s="59">
        <v>2014</v>
      </c>
      <c r="H333" s="59">
        <v>11</v>
      </c>
      <c r="I333" s="46">
        <f t="shared" si="46"/>
        <v>26</v>
      </c>
      <c r="J333" s="46">
        <f t="shared" si="46"/>
        <v>330</v>
      </c>
      <c r="K333" s="88">
        <v>7.6</v>
      </c>
      <c r="L333" s="88">
        <v>5</v>
      </c>
      <c r="M333" s="54">
        <f t="shared" si="47"/>
        <v>6.3</v>
      </c>
      <c r="N333" s="36">
        <v>68.5</v>
      </c>
      <c r="O333" s="55">
        <f t="shared" si="48"/>
        <v>1.4849690370574669</v>
      </c>
      <c r="P333" s="56">
        <f t="shared" si="49"/>
        <v>0.30887355970795305</v>
      </c>
      <c r="Q333" s="129">
        <v>0.38311049999999996</v>
      </c>
      <c r="R333" s="11">
        <f t="shared" si="50"/>
        <v>5.4151328288249992E-2</v>
      </c>
      <c r="S333" s="35">
        <f t="shared" si="51"/>
        <v>0.21995305455913766</v>
      </c>
    </row>
    <row r="334" spans="7:32" ht="18.5" x14ac:dyDescent="0.45">
      <c r="G334" s="59">
        <v>2014</v>
      </c>
      <c r="H334" s="59">
        <v>11</v>
      </c>
      <c r="I334" s="46">
        <f t="shared" si="46"/>
        <v>27</v>
      </c>
      <c r="J334" s="46">
        <f t="shared" si="46"/>
        <v>331</v>
      </c>
      <c r="K334" s="88">
        <v>6</v>
      </c>
      <c r="L334" s="88">
        <v>1.9</v>
      </c>
      <c r="M334" s="54">
        <f t="shared" si="47"/>
        <v>3.95</v>
      </c>
      <c r="N334" s="36">
        <v>50</v>
      </c>
      <c r="O334" s="55">
        <f t="shared" si="48"/>
        <v>10.753914317490878</v>
      </c>
      <c r="P334" s="56">
        <f t="shared" si="49"/>
        <v>3.5272838961370074</v>
      </c>
      <c r="Q334" s="129">
        <v>3.4840026999999996</v>
      </c>
      <c r="R334" s="11">
        <f t="shared" si="50"/>
        <v>0.44443244942212484</v>
      </c>
      <c r="S334" s="35">
        <f t="shared" si="51"/>
        <v>0.36297436046542303</v>
      </c>
    </row>
    <row r="335" spans="7:32" ht="18.5" x14ac:dyDescent="0.45">
      <c r="G335" s="59">
        <v>2014</v>
      </c>
      <c r="H335" s="59">
        <v>11</v>
      </c>
      <c r="I335" s="46">
        <f t="shared" si="46"/>
        <v>28</v>
      </c>
      <c r="J335" s="46">
        <f t="shared" si="46"/>
        <v>332</v>
      </c>
      <c r="K335" s="88">
        <v>9.1</v>
      </c>
      <c r="L335" s="88">
        <v>2.4</v>
      </c>
      <c r="M335" s="54">
        <f t="shared" si="47"/>
        <v>5.75</v>
      </c>
      <c r="N335" s="36">
        <v>65</v>
      </c>
      <c r="O335" s="55">
        <f t="shared" si="48"/>
        <v>30.690532763901217</v>
      </c>
      <c r="P335" s="56">
        <f t="shared" si="49"/>
        <v>16.450125561451049</v>
      </c>
      <c r="Q335" s="129">
        <v>12.710475899999999</v>
      </c>
      <c r="R335" s="11">
        <f t="shared" si="50"/>
        <v>1.7555804641649246</v>
      </c>
      <c r="S335" s="35">
        <f t="shared" si="51"/>
        <v>1.5926637982306744</v>
      </c>
    </row>
    <row r="336" spans="7:32" ht="18.5" x14ac:dyDescent="0.45">
      <c r="G336" s="59">
        <v>2014</v>
      </c>
      <c r="H336" s="59">
        <v>11</v>
      </c>
      <c r="I336" s="46">
        <f t="shared" si="46"/>
        <v>29</v>
      </c>
      <c r="J336" s="46">
        <f t="shared" si="46"/>
        <v>333</v>
      </c>
      <c r="K336" s="88">
        <v>8.9</v>
      </c>
      <c r="L336" s="88">
        <v>4.0999999999999996</v>
      </c>
      <c r="M336" s="54">
        <f t="shared" si="47"/>
        <v>6.5</v>
      </c>
      <c r="N336" s="36">
        <v>93.5</v>
      </c>
      <c r="O336" s="55">
        <f t="shared" si="48"/>
        <v>0</v>
      </c>
      <c r="P336" s="56">
        <f t="shared" si="49"/>
        <v>0</v>
      </c>
      <c r="Q336" s="129">
        <v>0</v>
      </c>
      <c r="R336" s="51">
        <f t="shared" si="50"/>
        <v>0</v>
      </c>
      <c r="S336" s="50">
        <f t="shared" si="51"/>
        <v>0.19587674418604648</v>
      </c>
    </row>
    <row r="337" spans="7:19" ht="18.5" x14ac:dyDescent="0.45">
      <c r="G337" s="59">
        <v>2014</v>
      </c>
      <c r="H337" s="60">
        <v>11</v>
      </c>
      <c r="I337" s="60">
        <f t="shared" si="46"/>
        <v>30</v>
      </c>
      <c r="J337" s="46">
        <f t="shared" si="46"/>
        <v>334</v>
      </c>
      <c r="K337" s="88">
        <v>10.4</v>
      </c>
      <c r="L337" s="88">
        <v>3.8</v>
      </c>
      <c r="M337" s="54">
        <f t="shared" si="47"/>
        <v>7.1</v>
      </c>
      <c r="N337" s="36">
        <v>79</v>
      </c>
      <c r="O337" s="55">
        <f t="shared" si="48"/>
        <v>0</v>
      </c>
      <c r="P337" s="56">
        <f t="shared" si="49"/>
        <v>0</v>
      </c>
      <c r="Q337" s="129">
        <v>0</v>
      </c>
      <c r="R337" s="49">
        <f t="shared" si="50"/>
        <v>0</v>
      </c>
      <c r="S337" s="48">
        <f t="shared" si="51"/>
        <v>0.20814886877828051</v>
      </c>
    </row>
    <row r="338" spans="7:19" ht="18.5" x14ac:dyDescent="0.45">
      <c r="G338" s="59">
        <v>2014</v>
      </c>
      <c r="H338" s="59">
        <v>12</v>
      </c>
      <c r="I338" s="46">
        <v>1</v>
      </c>
      <c r="J338" s="46">
        <f t="shared" si="46"/>
        <v>335</v>
      </c>
      <c r="K338" s="88">
        <v>6.1</v>
      </c>
      <c r="L338" s="88">
        <v>4.2</v>
      </c>
      <c r="M338" s="54">
        <f t="shared" si="47"/>
        <v>5.15</v>
      </c>
      <c r="N338" s="36">
        <v>83</v>
      </c>
      <c r="O338" s="55">
        <f t="shared" si="48"/>
        <v>9.7771754093341805</v>
      </c>
      <c r="P338" s="56">
        <f t="shared" si="49"/>
        <v>1.4861306622187951</v>
      </c>
      <c r="Q338" s="129">
        <v>2.1563049999999997</v>
      </c>
      <c r="R338" s="11">
        <f t="shared" si="50"/>
        <v>0.29024242653374993</v>
      </c>
      <c r="S338" s="35">
        <f t="shared" si="51"/>
        <v>0.28333958323733532</v>
      </c>
    </row>
    <row r="339" spans="7:19" ht="18.5" x14ac:dyDescent="0.45">
      <c r="G339" s="59">
        <v>2014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88">
        <v>6.3</v>
      </c>
      <c r="L339" s="88">
        <v>4.2</v>
      </c>
      <c r="M339" s="54">
        <f t="shared" si="47"/>
        <v>5.25</v>
      </c>
      <c r="N339" s="36">
        <v>59</v>
      </c>
      <c r="O339" s="55">
        <f t="shared" si="48"/>
        <v>9.6809758801481678</v>
      </c>
      <c r="P339" s="56">
        <f t="shared" si="49"/>
        <v>1.626403947864892</v>
      </c>
      <c r="Q339" s="129">
        <v>2.2446506999999998</v>
      </c>
      <c r="R339" s="11">
        <f t="shared" si="50"/>
        <v>0.30345039999427498</v>
      </c>
      <c r="S339" s="35">
        <f t="shared" si="51"/>
        <v>0.29868876173580799</v>
      </c>
    </row>
    <row r="340" spans="7:19" ht="18.5" x14ac:dyDescent="0.45">
      <c r="G340" s="59">
        <v>2014</v>
      </c>
      <c r="H340" s="59">
        <v>12</v>
      </c>
      <c r="I340" s="46">
        <f t="shared" si="52"/>
        <v>3</v>
      </c>
      <c r="J340" s="46">
        <f t="shared" si="46"/>
        <v>337</v>
      </c>
      <c r="K340" s="88">
        <v>7.6</v>
      </c>
      <c r="L340" s="88">
        <v>5.6</v>
      </c>
      <c r="M340" s="54">
        <f t="shared" si="47"/>
        <v>6.6</v>
      </c>
      <c r="N340" s="36">
        <v>46</v>
      </c>
      <c r="O340" s="55">
        <f t="shared" si="48"/>
        <v>6.8798245957092368</v>
      </c>
      <c r="P340" s="56">
        <f t="shared" si="49"/>
        <v>1.1007719353134779</v>
      </c>
      <c r="Q340" s="129">
        <v>1.5567266</v>
      </c>
      <c r="R340" s="11">
        <f t="shared" si="50"/>
        <v>0.22277691681959993</v>
      </c>
      <c r="S340" s="35">
        <f t="shared" si="51"/>
        <v>0.31950769450674721</v>
      </c>
    </row>
    <row r="341" spans="7:19" ht="18.5" x14ac:dyDescent="0.45">
      <c r="G341" s="59">
        <v>2014</v>
      </c>
      <c r="H341" s="59">
        <v>12</v>
      </c>
      <c r="I341" s="46">
        <f t="shared" si="52"/>
        <v>4</v>
      </c>
      <c r="J341" s="46">
        <f t="shared" si="52"/>
        <v>338</v>
      </c>
      <c r="K341" s="88">
        <v>9.6999999999999993</v>
      </c>
      <c r="L341" s="88">
        <v>5.4</v>
      </c>
      <c r="M341" s="54">
        <f t="shared" si="47"/>
        <v>7.55</v>
      </c>
      <c r="N341" s="36">
        <v>74</v>
      </c>
      <c r="O341" s="55">
        <f t="shared" si="48"/>
        <v>34.176649475406236</v>
      </c>
      <c r="P341" s="56">
        <f t="shared" si="49"/>
        <v>11.756767419539743</v>
      </c>
      <c r="Q341" s="129">
        <v>11.339233399999999</v>
      </c>
      <c r="R341" s="11">
        <f t="shared" si="50"/>
        <v>1.6858917086368499</v>
      </c>
      <c r="S341" s="35">
        <f t="shared" si="51"/>
        <v>1.4371777891544464</v>
      </c>
    </row>
    <row r="342" spans="7:19" ht="18.5" x14ac:dyDescent="0.45">
      <c r="G342" s="59">
        <v>2014</v>
      </c>
      <c r="H342" s="59">
        <v>12</v>
      </c>
      <c r="I342" s="46">
        <f t="shared" si="52"/>
        <v>5</v>
      </c>
      <c r="J342" s="46">
        <f t="shared" si="52"/>
        <v>339</v>
      </c>
      <c r="K342" s="88">
        <v>14.6</v>
      </c>
      <c r="L342" s="88">
        <v>5.3</v>
      </c>
      <c r="M342" s="54">
        <f t="shared" si="47"/>
        <v>9.9499999999999993</v>
      </c>
      <c r="N342" s="36">
        <v>96.5</v>
      </c>
      <c r="O342" s="55">
        <f t="shared" si="48"/>
        <v>16.765696852113361</v>
      </c>
      <c r="P342" s="56">
        <f t="shared" si="49"/>
        <v>12.473678457972342</v>
      </c>
      <c r="Q342" s="129">
        <v>8.1805605999999997</v>
      </c>
      <c r="R342" s="11">
        <f t="shared" si="50"/>
        <v>1.3314169147522501</v>
      </c>
      <c r="S342" s="35">
        <f t="shared" si="51"/>
        <v>1.8004675833112502</v>
      </c>
    </row>
    <row r="343" spans="7:19" ht="18.5" x14ac:dyDescent="0.45">
      <c r="G343" s="59">
        <v>2014</v>
      </c>
      <c r="H343" s="59">
        <v>12</v>
      </c>
      <c r="I343" s="46">
        <f t="shared" si="52"/>
        <v>6</v>
      </c>
      <c r="J343" s="46">
        <f t="shared" si="52"/>
        <v>340</v>
      </c>
      <c r="K343" s="88">
        <v>14.9</v>
      </c>
      <c r="L343" s="88">
        <v>9.1999999999999993</v>
      </c>
      <c r="M343" s="54">
        <f t="shared" si="47"/>
        <v>12.05</v>
      </c>
      <c r="N343" s="36">
        <v>90</v>
      </c>
      <c r="O343" s="55">
        <f t="shared" si="48"/>
        <v>24.143537452412311</v>
      </c>
      <c r="P343" s="56">
        <f t="shared" si="49"/>
        <v>11.009453078300016</v>
      </c>
      <c r="Q343" s="129">
        <v>9.2227049000000001</v>
      </c>
      <c r="R343" s="11">
        <f t="shared" si="50"/>
        <v>1.6146212525192249</v>
      </c>
      <c r="S343" s="35">
        <f t="shared" si="51"/>
        <v>1.8089836219589543</v>
      </c>
    </row>
    <row r="344" spans="7:19" ht="18.5" x14ac:dyDescent="0.45">
      <c r="G344" s="59">
        <v>2014</v>
      </c>
      <c r="H344" s="59">
        <v>12</v>
      </c>
      <c r="I344" s="46">
        <f t="shared" si="52"/>
        <v>7</v>
      </c>
      <c r="J344" s="46">
        <f t="shared" si="52"/>
        <v>341</v>
      </c>
      <c r="K344" s="88">
        <v>13.5</v>
      </c>
      <c r="L344" s="88">
        <v>9.6999999999999993</v>
      </c>
      <c r="M344" s="54">
        <f t="shared" si="47"/>
        <v>11.6</v>
      </c>
      <c r="N344" s="36">
        <v>89.5</v>
      </c>
      <c r="O344" s="55">
        <f t="shared" si="48"/>
        <v>11.711346670692196</v>
      </c>
      <c r="P344" s="56">
        <f t="shared" si="49"/>
        <v>3.560249387890428</v>
      </c>
      <c r="Q344" s="129">
        <v>3.6527387999999994</v>
      </c>
      <c r="R344" s="11">
        <f t="shared" si="50"/>
        <v>0.62984540402279987</v>
      </c>
      <c r="S344" s="35">
        <f t="shared" si="51"/>
        <v>0.76384574431781871</v>
      </c>
    </row>
    <row r="345" spans="7:19" ht="18.5" x14ac:dyDescent="0.45">
      <c r="G345" s="59">
        <v>2014</v>
      </c>
      <c r="H345" s="59">
        <v>12</v>
      </c>
      <c r="I345" s="46">
        <f t="shared" si="52"/>
        <v>8</v>
      </c>
      <c r="J345" s="46">
        <f t="shared" si="52"/>
        <v>342</v>
      </c>
      <c r="K345" s="88">
        <v>13.8</v>
      </c>
      <c r="L345" s="88">
        <v>8.1999999999999993</v>
      </c>
      <c r="M345" s="54">
        <f t="shared" si="47"/>
        <v>11</v>
      </c>
      <c r="N345" s="36">
        <v>85</v>
      </c>
      <c r="O345" s="55">
        <f t="shared" si="48"/>
        <v>13.787507393496305</v>
      </c>
      <c r="P345" s="56">
        <f t="shared" si="49"/>
        <v>6.1768033122863466</v>
      </c>
      <c r="Q345" s="129">
        <v>5.2203515999999999</v>
      </c>
      <c r="R345" s="11">
        <f t="shared" si="50"/>
        <v>0.88178002945919987</v>
      </c>
      <c r="S345" s="35">
        <f t="shared" si="51"/>
        <v>1.0842230498037091</v>
      </c>
    </row>
    <row r="346" spans="7:19" ht="18.5" x14ac:dyDescent="0.45">
      <c r="G346" s="59">
        <v>2014</v>
      </c>
      <c r="H346" s="59">
        <v>12</v>
      </c>
      <c r="I346" s="46">
        <f t="shared" si="52"/>
        <v>9</v>
      </c>
      <c r="J346" s="46">
        <f t="shared" si="52"/>
        <v>343</v>
      </c>
      <c r="K346" s="88">
        <v>15</v>
      </c>
      <c r="L346" s="88">
        <v>11.9</v>
      </c>
      <c r="M346" s="54">
        <f t="shared" si="47"/>
        <v>13.45</v>
      </c>
      <c r="N346" s="36">
        <v>83.5</v>
      </c>
      <c r="O346" s="55">
        <f t="shared" si="48"/>
        <v>28.844335420783548</v>
      </c>
      <c r="P346" s="56">
        <f t="shared" si="49"/>
        <v>7.1533951843543191</v>
      </c>
      <c r="Q346" s="129">
        <v>8.1257108999999996</v>
      </c>
      <c r="R346" s="11">
        <f t="shared" si="50"/>
        <v>1.4892904508906246</v>
      </c>
      <c r="S346" s="35">
        <f t="shared" si="51"/>
        <v>1.3546691114645111</v>
      </c>
    </row>
    <row r="347" spans="7:19" ht="18.5" x14ac:dyDescent="0.45">
      <c r="G347" s="59">
        <v>2014</v>
      </c>
      <c r="H347" s="59">
        <v>12</v>
      </c>
      <c r="I347" s="46">
        <f t="shared" si="52"/>
        <v>10</v>
      </c>
      <c r="J347" s="46">
        <f t="shared" si="52"/>
        <v>344</v>
      </c>
      <c r="K347" s="88">
        <v>11.9</v>
      </c>
      <c r="L347" s="88">
        <v>7.5</v>
      </c>
      <c r="M347" s="54">
        <f t="shared" si="47"/>
        <v>9.6999999999999993</v>
      </c>
      <c r="N347" s="36">
        <v>94.5</v>
      </c>
      <c r="O347" s="55">
        <f t="shared" si="48"/>
        <v>2.2755242808676375</v>
      </c>
      <c r="P347" s="56">
        <f t="shared" si="49"/>
        <v>0.80098454686540843</v>
      </c>
      <c r="Q347" s="129">
        <v>0.76370879999999985</v>
      </c>
      <c r="R347" s="11">
        <f t="shared" si="50"/>
        <v>0.12317668307999997</v>
      </c>
      <c r="S347" s="35">
        <f t="shared" si="51"/>
        <v>0.35195103370138797</v>
      </c>
    </row>
    <row r="348" spans="7:19" ht="18.5" x14ac:dyDescent="0.45">
      <c r="G348" s="59">
        <v>2014</v>
      </c>
      <c r="H348" s="59">
        <v>12</v>
      </c>
      <c r="I348" s="46">
        <f t="shared" si="52"/>
        <v>11</v>
      </c>
      <c r="J348" s="46">
        <f t="shared" si="52"/>
        <v>345</v>
      </c>
      <c r="K348" s="88">
        <v>12.2</v>
      </c>
      <c r="L348" s="88">
        <v>5.9</v>
      </c>
      <c r="M348" s="54">
        <f t="shared" si="47"/>
        <v>9.0500000000000007</v>
      </c>
      <c r="N348" s="36">
        <v>94</v>
      </c>
      <c r="O348" s="55">
        <f t="shared" si="48"/>
        <v>28.699318656112926</v>
      </c>
      <c r="P348" s="56">
        <f t="shared" si="49"/>
        <v>14.464456602680912</v>
      </c>
      <c r="Q348" s="129">
        <v>11.525554899999998</v>
      </c>
      <c r="R348" s="11">
        <f t="shared" si="50"/>
        <v>1.8149896392662244</v>
      </c>
      <c r="S348" s="35">
        <f t="shared" si="51"/>
        <v>1.9311238253148149</v>
      </c>
    </row>
    <row r="349" spans="7:19" ht="18.5" x14ac:dyDescent="0.45">
      <c r="G349" s="59">
        <v>2014</v>
      </c>
      <c r="H349" s="59">
        <v>12</v>
      </c>
      <c r="I349" s="46">
        <f t="shared" si="52"/>
        <v>12</v>
      </c>
      <c r="J349" s="46">
        <f t="shared" si="52"/>
        <v>346</v>
      </c>
      <c r="K349" s="88">
        <v>12.2</v>
      </c>
      <c r="L349" s="88">
        <v>8.6</v>
      </c>
      <c r="M349" s="54">
        <f t="shared" si="47"/>
        <v>10.399999999999999</v>
      </c>
      <c r="N349" s="36">
        <v>79.5</v>
      </c>
      <c r="O349" s="55">
        <f t="shared" si="48"/>
        <v>17.190526104457298</v>
      </c>
      <c r="P349" s="56">
        <f t="shared" si="49"/>
        <v>4.9508715180837015</v>
      </c>
      <c r="Q349" s="129">
        <v>5.2186767999999999</v>
      </c>
      <c r="R349" s="11">
        <f t="shared" si="50"/>
        <v>0.86313261198239988</v>
      </c>
      <c r="S349" s="35">
        <f t="shared" si="51"/>
        <v>0.89369172339771075</v>
      </c>
    </row>
    <row r="350" spans="7:19" ht="18.5" x14ac:dyDescent="0.45">
      <c r="G350" s="59">
        <v>2014</v>
      </c>
      <c r="H350" s="59">
        <v>12</v>
      </c>
      <c r="I350" s="46">
        <f t="shared" si="52"/>
        <v>13</v>
      </c>
      <c r="J350" s="46">
        <f t="shared" si="52"/>
        <v>347</v>
      </c>
      <c r="K350" s="88">
        <v>12</v>
      </c>
      <c r="L350" s="88">
        <v>5.9</v>
      </c>
      <c r="M350" s="54">
        <f t="shared" si="47"/>
        <v>8.9499999999999993</v>
      </c>
      <c r="N350" s="36">
        <v>78</v>
      </c>
      <c r="O350" s="55">
        <f t="shared" si="48"/>
        <v>2.1710009781708557</v>
      </c>
      <c r="P350" s="56">
        <f t="shared" si="49"/>
        <v>1.0594484773473776</v>
      </c>
      <c r="Q350" s="129">
        <v>0.85791629999999985</v>
      </c>
      <c r="R350" s="11">
        <f t="shared" si="50"/>
        <v>0.13459741591162497</v>
      </c>
      <c r="S350" s="35">
        <f t="shared" si="51"/>
        <v>0.36484946974531512</v>
      </c>
    </row>
    <row r="351" spans="7:19" ht="18.5" x14ac:dyDescent="0.45">
      <c r="G351" s="59">
        <v>2014</v>
      </c>
      <c r="H351" s="59">
        <v>12</v>
      </c>
      <c r="I351" s="46">
        <f t="shared" si="52"/>
        <v>14</v>
      </c>
      <c r="J351" s="46">
        <f t="shared" si="52"/>
        <v>348</v>
      </c>
      <c r="K351" s="88">
        <v>8.5</v>
      </c>
      <c r="L351" s="88">
        <v>6.6</v>
      </c>
      <c r="M351" s="54">
        <f t="shared" si="47"/>
        <v>7.55</v>
      </c>
      <c r="N351" s="36">
        <v>75.5</v>
      </c>
      <c r="O351" s="55">
        <f t="shared" si="48"/>
        <v>6.1662651901975547</v>
      </c>
      <c r="P351" s="56">
        <f t="shared" si="49"/>
        <v>0.93727230891002844</v>
      </c>
      <c r="Q351" s="129">
        <v>1.3599375999999999</v>
      </c>
      <c r="R351" s="11">
        <f t="shared" si="50"/>
        <v>0.20219246250839995</v>
      </c>
      <c r="S351" s="35">
        <f t="shared" si="51"/>
        <v>0.31420535871414279</v>
      </c>
    </row>
    <row r="352" spans="7:19" ht="18.5" x14ac:dyDescent="0.45">
      <c r="G352" s="59">
        <v>2014</v>
      </c>
      <c r="H352" s="59">
        <v>12</v>
      </c>
      <c r="I352" s="46">
        <f t="shared" si="52"/>
        <v>15</v>
      </c>
      <c r="J352" s="46">
        <f t="shared" si="52"/>
        <v>349</v>
      </c>
      <c r="K352" s="88">
        <v>9.8000000000000007</v>
      </c>
      <c r="L352" s="88">
        <v>6.3</v>
      </c>
      <c r="M352" s="54">
        <f t="shared" si="47"/>
        <v>8.0500000000000007</v>
      </c>
      <c r="N352" s="36">
        <v>65</v>
      </c>
      <c r="O352" s="55">
        <f t="shared" si="48"/>
        <v>11.805690749811236</v>
      </c>
      <c r="P352" s="56">
        <f t="shared" si="49"/>
        <v>3.3055934099471469</v>
      </c>
      <c r="Q352" s="129">
        <v>3.5338280000000002</v>
      </c>
      <c r="R352" s="11">
        <f t="shared" si="50"/>
        <v>0.53576454653700012</v>
      </c>
      <c r="S352" s="35">
        <f t="shared" si="51"/>
        <v>0.58415198935024315</v>
      </c>
    </row>
    <row r="353" spans="7:19" ht="18.5" x14ac:dyDescent="0.45">
      <c r="G353" s="59">
        <v>2014</v>
      </c>
      <c r="H353" s="59">
        <v>12</v>
      </c>
      <c r="I353" s="46">
        <f t="shared" si="52"/>
        <v>16</v>
      </c>
      <c r="J353" s="46">
        <f t="shared" si="52"/>
        <v>350</v>
      </c>
      <c r="K353" s="88">
        <v>11</v>
      </c>
      <c r="L353" s="88">
        <v>5.4</v>
      </c>
      <c r="M353" s="54">
        <f t="shared" si="47"/>
        <v>8.1999999999999993</v>
      </c>
      <c r="N353" s="36">
        <v>57.5</v>
      </c>
      <c r="O353" s="55">
        <f t="shared" si="48"/>
        <v>29.002643279533821</v>
      </c>
      <c r="P353" s="56">
        <f t="shared" si="49"/>
        <v>12.993184189231151</v>
      </c>
      <c r="Q353" s="129">
        <v>10.981244899999998</v>
      </c>
      <c r="R353" s="11">
        <f t="shared" si="50"/>
        <v>1.6745300348009995</v>
      </c>
      <c r="S353" s="35">
        <f t="shared" si="51"/>
        <v>1.6526488883200681</v>
      </c>
    </row>
    <row r="354" spans="7:19" ht="18.5" x14ac:dyDescent="0.45">
      <c r="G354" s="59">
        <v>2014</v>
      </c>
      <c r="H354" s="59">
        <v>12</v>
      </c>
      <c r="I354" s="46">
        <f t="shared" si="52"/>
        <v>17</v>
      </c>
      <c r="J354" s="46">
        <f t="shared" si="52"/>
        <v>351</v>
      </c>
      <c r="K354" s="88">
        <v>11.9</v>
      </c>
      <c r="L354" s="88">
        <v>6.7</v>
      </c>
      <c r="M354" s="54">
        <f t="shared" si="47"/>
        <v>9.3000000000000007</v>
      </c>
      <c r="N354" s="36">
        <v>62</v>
      </c>
      <c r="O354" s="55">
        <f t="shared" si="48"/>
        <v>29.064647275324837</v>
      </c>
      <c r="P354" s="56">
        <f t="shared" si="49"/>
        <v>12.090893266535133</v>
      </c>
      <c r="Q354" s="129">
        <v>10.6044149</v>
      </c>
      <c r="R354" s="11">
        <f t="shared" si="50"/>
        <v>1.6854816108283499</v>
      </c>
      <c r="S354" s="35">
        <f t="shared" si="51"/>
        <v>1.6824491887827486</v>
      </c>
    </row>
    <row r="355" spans="7:19" ht="18.5" x14ac:dyDescent="0.45">
      <c r="G355" s="59">
        <v>2014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88">
        <v>8.6</v>
      </c>
      <c r="L355" s="88">
        <v>5.9</v>
      </c>
      <c r="M355" s="54">
        <f t="shared" si="47"/>
        <v>7.25</v>
      </c>
      <c r="N355" s="36">
        <v>63.5</v>
      </c>
      <c r="O355" s="55">
        <f t="shared" si="48"/>
        <v>19.141211911046369</v>
      </c>
      <c r="P355" s="56">
        <f t="shared" si="49"/>
        <v>4.1345017727860149</v>
      </c>
      <c r="Q355" s="129">
        <v>5.0323552999999999</v>
      </c>
      <c r="R355" s="11">
        <f t="shared" si="50"/>
        <v>0.7393448340542248</v>
      </c>
      <c r="S355" s="35">
        <f t="shared" si="51"/>
        <v>0.62874461727355369</v>
      </c>
    </row>
    <row r="356" spans="7:19" ht="18.5" x14ac:dyDescent="0.45">
      <c r="G356" s="59">
        <v>2014</v>
      </c>
      <c r="H356" s="59">
        <v>12</v>
      </c>
      <c r="I356" s="46">
        <f t="shared" si="53"/>
        <v>19</v>
      </c>
      <c r="J356" s="46">
        <f t="shared" si="53"/>
        <v>353</v>
      </c>
      <c r="K356" s="88">
        <v>6.9</v>
      </c>
      <c r="L356" s="88">
        <v>4.0999999999999996</v>
      </c>
      <c r="M356" s="54">
        <f t="shared" si="47"/>
        <v>5.5</v>
      </c>
      <c r="N356" s="36">
        <v>62</v>
      </c>
      <c r="O356" s="55">
        <f t="shared" si="48"/>
        <v>7.1015878601414313</v>
      </c>
      <c r="P356" s="56">
        <f t="shared" si="49"/>
        <v>1.5907556806716809</v>
      </c>
      <c r="Q356" s="129">
        <v>1.9013166999999997</v>
      </c>
      <c r="R356" s="11">
        <f t="shared" si="50"/>
        <v>0.25982348298014996</v>
      </c>
      <c r="S356" s="35">
        <f t="shared" si="51"/>
        <v>0.30613114319732765</v>
      </c>
    </row>
    <row r="357" spans="7:19" ht="18.5" x14ac:dyDescent="0.45">
      <c r="G357" s="59">
        <v>2014</v>
      </c>
      <c r="H357" s="59">
        <v>12</v>
      </c>
      <c r="I357" s="46">
        <f t="shared" si="53"/>
        <v>20</v>
      </c>
      <c r="J357" s="46">
        <f t="shared" si="53"/>
        <v>354</v>
      </c>
      <c r="K357" s="88">
        <v>10.1</v>
      </c>
      <c r="L357" s="88">
        <v>5.0999999999999996</v>
      </c>
      <c r="M357" s="54">
        <f t="shared" si="47"/>
        <v>7.6</v>
      </c>
      <c r="N357" s="36">
        <v>65.5</v>
      </c>
      <c r="O357" s="55">
        <f t="shared" si="48"/>
        <v>17.782740071015454</v>
      </c>
      <c r="P357" s="56">
        <f t="shared" si="49"/>
        <v>7.1130960284061819</v>
      </c>
      <c r="Q357" s="129">
        <v>6.3621464999999988</v>
      </c>
      <c r="R357" s="11">
        <f t="shared" si="50"/>
        <v>0.94777532625149963</v>
      </c>
      <c r="S357" s="35">
        <f t="shared" si="51"/>
        <v>0.95940240012942313</v>
      </c>
    </row>
    <row r="358" spans="7:19" ht="18.5" x14ac:dyDescent="0.45">
      <c r="G358" s="59">
        <v>2014</v>
      </c>
      <c r="H358" s="59">
        <v>12</v>
      </c>
      <c r="I358" s="46">
        <f t="shared" si="53"/>
        <v>21</v>
      </c>
      <c r="J358" s="46">
        <f t="shared" si="53"/>
        <v>355</v>
      </c>
      <c r="K358" s="88">
        <v>8.8000000000000007</v>
      </c>
      <c r="L358" s="88">
        <v>3.7</v>
      </c>
      <c r="M358" s="54">
        <f t="shared" si="47"/>
        <v>6.25</v>
      </c>
      <c r="N358" s="36">
        <v>63</v>
      </c>
      <c r="O358" s="55">
        <f t="shared" si="48"/>
        <v>31.973988257561171</v>
      </c>
      <c r="P358" s="56">
        <f t="shared" si="49"/>
        <v>13.045387209084959</v>
      </c>
      <c r="Q358" s="129">
        <v>11.553189099999999</v>
      </c>
      <c r="R358" s="11">
        <f t="shared" si="50"/>
        <v>1.6296148704195745</v>
      </c>
      <c r="S358" s="35">
        <f t="shared" si="51"/>
        <v>1.3799911867106873</v>
      </c>
    </row>
    <row r="359" spans="7:19" ht="18.5" x14ac:dyDescent="0.45">
      <c r="G359" s="59">
        <v>2014</v>
      </c>
      <c r="H359" s="59">
        <v>12</v>
      </c>
      <c r="I359" s="46">
        <f t="shared" si="53"/>
        <v>22</v>
      </c>
      <c r="J359" s="46">
        <f t="shared" si="53"/>
        <v>356</v>
      </c>
      <c r="K359" s="88">
        <v>6.6</v>
      </c>
      <c r="L359" s="88">
        <v>2.5</v>
      </c>
      <c r="M359" s="54">
        <f t="shared" si="47"/>
        <v>4.55</v>
      </c>
      <c r="N359" s="36">
        <v>54.5</v>
      </c>
      <c r="O359" s="55">
        <f t="shared" si="48"/>
        <v>9.2883526258631122</v>
      </c>
      <c r="P359" s="56">
        <f t="shared" si="49"/>
        <v>3.0465796612831002</v>
      </c>
      <c r="Q359" s="129">
        <v>3.0091969000000001</v>
      </c>
      <c r="R359" s="11">
        <f t="shared" si="50"/>
        <v>0.39445380494347498</v>
      </c>
      <c r="S359" s="35">
        <f t="shared" si="51"/>
        <v>0.37059568349052746</v>
      </c>
    </row>
    <row r="360" spans="7:19" ht="18.5" x14ac:dyDescent="0.45">
      <c r="G360" s="59">
        <v>2014</v>
      </c>
      <c r="H360" s="59">
        <v>12</v>
      </c>
      <c r="I360" s="46">
        <f t="shared" si="53"/>
        <v>23</v>
      </c>
      <c r="J360" s="46">
        <f t="shared" si="53"/>
        <v>357</v>
      </c>
      <c r="K360" s="88">
        <v>4.2</v>
      </c>
      <c r="L360" s="88">
        <v>-0.5</v>
      </c>
      <c r="M360" s="54">
        <f t="shared" si="47"/>
        <v>1.85</v>
      </c>
      <c r="N360" s="36">
        <v>63</v>
      </c>
      <c r="O360" s="55">
        <f t="shared" si="48"/>
        <v>27.790474544454387</v>
      </c>
      <c r="P360" s="56">
        <f t="shared" si="49"/>
        <v>10.44921842871485</v>
      </c>
      <c r="Q360" s="129">
        <v>9.6397300999999995</v>
      </c>
      <c r="R360" s="11">
        <f t="shared" si="50"/>
        <v>1.1109523847672249</v>
      </c>
      <c r="S360" s="35">
        <f t="shared" si="51"/>
        <v>0.42677992693578437</v>
      </c>
    </row>
    <row r="361" spans="7:19" ht="18.5" x14ac:dyDescent="0.45">
      <c r="G361" s="59">
        <v>2014</v>
      </c>
      <c r="H361" s="59">
        <v>12</v>
      </c>
      <c r="I361" s="46">
        <f t="shared" si="53"/>
        <v>24</v>
      </c>
      <c r="J361" s="46">
        <f t="shared" si="53"/>
        <v>358</v>
      </c>
      <c r="K361" s="88">
        <v>9</v>
      </c>
      <c r="L361" s="88">
        <v>0.3</v>
      </c>
      <c r="M361" s="54">
        <f t="shared" si="47"/>
        <v>4.6500000000000004</v>
      </c>
      <c r="N361" s="36">
        <v>88.5</v>
      </c>
      <c r="O361" s="55">
        <f t="shared" si="48"/>
        <v>24.49480738176004</v>
      </c>
      <c r="P361" s="56">
        <f t="shared" si="49"/>
        <v>17.048385937704985</v>
      </c>
      <c r="Q361" s="129">
        <v>11.559888299999999</v>
      </c>
      <c r="R361" s="11">
        <f t="shared" si="50"/>
        <v>1.5220818225447748</v>
      </c>
      <c r="S361" s="35">
        <f t="shared" si="51"/>
        <v>1.403968617262175</v>
      </c>
    </row>
    <row r="362" spans="7:19" ht="18.5" x14ac:dyDescent="0.45">
      <c r="G362" s="59">
        <v>2014</v>
      </c>
      <c r="H362" s="59">
        <v>12</v>
      </c>
      <c r="I362" s="46">
        <f t="shared" si="53"/>
        <v>25</v>
      </c>
      <c r="J362" s="46">
        <f t="shared" si="53"/>
        <v>359</v>
      </c>
      <c r="K362" s="88">
        <v>9.5</v>
      </c>
      <c r="L362" s="88">
        <v>2.9</v>
      </c>
      <c r="M362" s="54">
        <f t="shared" si="47"/>
        <v>6.2</v>
      </c>
      <c r="N362" s="36">
        <v>63.5</v>
      </c>
      <c r="O362" s="55">
        <f t="shared" si="48"/>
        <v>27.450715252961434</v>
      </c>
      <c r="P362" s="56">
        <f t="shared" si="49"/>
        <v>14.493977653563638</v>
      </c>
      <c r="Q362" s="129">
        <v>11.283546299999999</v>
      </c>
      <c r="R362" s="11">
        <f t="shared" si="50"/>
        <v>1.5882719771879996</v>
      </c>
      <c r="S362" s="35">
        <f t="shared" si="51"/>
        <v>1.5035096721768539</v>
      </c>
    </row>
    <row r="363" spans="7:19" ht="18.5" x14ac:dyDescent="0.45">
      <c r="G363" s="59">
        <v>2014</v>
      </c>
      <c r="H363" s="59">
        <v>12</v>
      </c>
      <c r="I363" s="46">
        <f t="shared" si="53"/>
        <v>26</v>
      </c>
      <c r="J363" s="46">
        <f t="shared" si="53"/>
        <v>360</v>
      </c>
      <c r="K363" s="88">
        <v>10.199999999999999</v>
      </c>
      <c r="L363" s="88">
        <v>4.5</v>
      </c>
      <c r="M363" s="54">
        <f t="shared" si="47"/>
        <v>7.35</v>
      </c>
      <c r="N363" s="36">
        <v>62</v>
      </c>
      <c r="O363" s="55">
        <f t="shared" si="48"/>
        <v>29.822371044864678</v>
      </c>
      <c r="P363" s="56">
        <f t="shared" si="49"/>
        <v>13.599001196458293</v>
      </c>
      <c r="Q363" s="129">
        <v>11.391989599999999</v>
      </c>
      <c r="R363" s="11">
        <f t="shared" si="50"/>
        <v>1.6803725779505996</v>
      </c>
      <c r="S363" s="35">
        <f t="shared" si="51"/>
        <v>1.5994357595583988</v>
      </c>
    </row>
    <row r="364" spans="7:19" ht="18.5" x14ac:dyDescent="0.45">
      <c r="G364" s="59">
        <v>2014</v>
      </c>
      <c r="H364" s="59">
        <v>12</v>
      </c>
      <c r="I364" s="46">
        <f t="shared" si="53"/>
        <v>27</v>
      </c>
      <c r="J364" s="46">
        <f t="shared" si="53"/>
        <v>361</v>
      </c>
      <c r="K364" s="88">
        <v>7.2</v>
      </c>
      <c r="L364" s="88">
        <v>4.3</v>
      </c>
      <c r="M364" s="54">
        <f t="shared" si="47"/>
        <v>5.75</v>
      </c>
      <c r="N364" s="36">
        <v>65.5</v>
      </c>
      <c r="O364" s="55">
        <f t="shared" si="48"/>
        <v>11.093306722313191</v>
      </c>
      <c r="P364" s="56">
        <f t="shared" si="49"/>
        <v>2.5736471595766606</v>
      </c>
      <c r="Q364" s="129">
        <v>3.0225952999999999</v>
      </c>
      <c r="R364" s="11">
        <f t="shared" si="50"/>
        <v>0.41748312978247487</v>
      </c>
      <c r="S364" s="35">
        <f t="shared" si="51"/>
        <v>0.40062414756363357</v>
      </c>
    </row>
    <row r="365" spans="7:19" ht="18.5" x14ac:dyDescent="0.45">
      <c r="G365" s="59">
        <v>2014</v>
      </c>
      <c r="H365" s="59">
        <v>12</v>
      </c>
      <c r="I365" s="46">
        <f t="shared" si="53"/>
        <v>28</v>
      </c>
      <c r="J365" s="46">
        <f t="shared" si="53"/>
        <v>362</v>
      </c>
      <c r="K365" s="88">
        <v>8.5</v>
      </c>
      <c r="L365" s="88">
        <v>4.2</v>
      </c>
      <c r="M365" s="54">
        <f t="shared" si="47"/>
        <v>6.35</v>
      </c>
      <c r="N365" s="36">
        <v>63</v>
      </c>
      <c r="O365" s="55">
        <f t="shared" si="48"/>
        <v>19.829321808103469</v>
      </c>
      <c r="P365" s="56">
        <f t="shared" si="49"/>
        <v>6.8212867019875931</v>
      </c>
      <c r="Q365" s="129">
        <v>6.5790330999999993</v>
      </c>
      <c r="R365" s="11">
        <f t="shared" si="50"/>
        <v>0.93185260352572474</v>
      </c>
      <c r="S365" s="35">
        <f t="shared" si="51"/>
        <v>0.82163315563759109</v>
      </c>
    </row>
    <row r="366" spans="7:19" ht="18.5" x14ac:dyDescent="0.45">
      <c r="G366" s="59">
        <v>2014</v>
      </c>
      <c r="H366" s="59">
        <v>12</v>
      </c>
      <c r="I366" s="46">
        <f t="shared" si="53"/>
        <v>29</v>
      </c>
      <c r="J366" s="46">
        <f t="shared" si="53"/>
        <v>363</v>
      </c>
      <c r="K366" s="88">
        <v>9.6</v>
      </c>
      <c r="L366" s="88">
        <v>5.5</v>
      </c>
      <c r="M366" s="54">
        <f t="shared" si="47"/>
        <v>7.55</v>
      </c>
      <c r="N366" s="36">
        <v>54.5</v>
      </c>
      <c r="O366" s="55">
        <f t="shared" si="48"/>
        <v>24.506155905331337</v>
      </c>
      <c r="P366" s="56">
        <f t="shared" si="49"/>
        <v>8.0380191369486766</v>
      </c>
      <c r="Q366" s="129">
        <v>7.9393893999999996</v>
      </c>
      <c r="R366" s="11">
        <f t="shared" si="50"/>
        <v>1.1804105523658499</v>
      </c>
      <c r="S366" s="35">
        <f t="shared" si="51"/>
        <v>1.0512030505555821</v>
      </c>
    </row>
    <row r="367" spans="7:19" ht="18.5" x14ac:dyDescent="0.45">
      <c r="G367" s="59">
        <v>2014</v>
      </c>
      <c r="H367" s="59">
        <v>12</v>
      </c>
      <c r="I367" s="46">
        <f t="shared" si="53"/>
        <v>30</v>
      </c>
      <c r="J367" s="46">
        <f t="shared" si="53"/>
        <v>364</v>
      </c>
      <c r="K367" s="88">
        <v>11.7</v>
      </c>
      <c r="L367" s="88">
        <v>6.1</v>
      </c>
      <c r="M367" s="54">
        <f t="shared" si="47"/>
        <v>8.8999999999999986</v>
      </c>
      <c r="N367" s="36">
        <v>63</v>
      </c>
      <c r="O367" s="55">
        <f t="shared" si="48"/>
        <v>29.077839822905474</v>
      </c>
      <c r="P367" s="56">
        <f t="shared" si="49"/>
        <v>13.026872240661652</v>
      </c>
      <c r="Q367" s="129">
        <v>11.0097165</v>
      </c>
      <c r="R367" s="11">
        <f t="shared" si="50"/>
        <v>1.7240720601757498</v>
      </c>
      <c r="S367" s="35">
        <f t="shared" si="51"/>
        <v>1.7450816113801462</v>
      </c>
    </row>
    <row r="368" spans="7:19" ht="18.5" x14ac:dyDescent="0.45">
      <c r="G368" s="59">
        <v>2014</v>
      </c>
      <c r="H368" s="59">
        <v>12</v>
      </c>
      <c r="I368" s="46">
        <f t="shared" si="53"/>
        <v>31</v>
      </c>
      <c r="J368" s="46">
        <f t="shared" si="53"/>
        <v>365</v>
      </c>
      <c r="K368" s="88">
        <v>11.2</v>
      </c>
      <c r="L368" s="88">
        <v>5.6</v>
      </c>
      <c r="M368" s="54">
        <f t="shared" si="47"/>
        <v>8.3999999999999986</v>
      </c>
      <c r="N368" s="36">
        <v>88.5</v>
      </c>
      <c r="O368" s="55">
        <f t="shared" si="48"/>
        <v>24.612492144453586</v>
      </c>
      <c r="P368" s="56">
        <f t="shared" si="49"/>
        <v>11.026396480715206</v>
      </c>
      <c r="Q368" s="129">
        <v>9.3190058999999987</v>
      </c>
      <c r="R368" s="49">
        <f t="shared" si="50"/>
        <v>1.4319864036116998</v>
      </c>
      <c r="S368" s="48">
        <f t="shared" si="51"/>
        <v>1.4596195058026662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1190.9610679616753</v>
      </c>
      <c r="S370" s="42">
        <f>SUM(S59:S369)</f>
        <v>1800.1088928454076</v>
      </c>
    </row>
    <row r="372" spans="1:20" ht="15" customHeight="1" x14ac:dyDescent="0.35">
      <c r="R372" s="135" t="s">
        <v>8</v>
      </c>
      <c r="S372" s="137" t="s">
        <v>34</v>
      </c>
    </row>
    <row r="373" spans="1:20" ht="15" customHeight="1" x14ac:dyDescent="0.35">
      <c r="R373" s="136"/>
      <c r="S373" s="138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opLeftCell="G1" zoomScale="91" zoomScaleNormal="91" workbookViewId="0">
      <selection activeCell="B23" sqref="B23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4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55</v>
      </c>
      <c r="O2" s="47" t="s">
        <v>7</v>
      </c>
      <c r="P2" s="139" t="s">
        <v>33</v>
      </c>
      <c r="Q2" s="141" t="s">
        <v>53</v>
      </c>
      <c r="R2" s="135" t="s">
        <v>8</v>
      </c>
      <c r="S2" s="137" t="s">
        <v>34</v>
      </c>
    </row>
    <row r="3" spans="2:23" ht="24.5" customHeight="1" x14ac:dyDescent="0.35">
      <c r="B3" s="26" t="s">
        <v>9</v>
      </c>
      <c r="C3" s="16">
        <v>246</v>
      </c>
      <c r="G3" s="134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0"/>
      <c r="Q3" s="142"/>
      <c r="R3" s="136"/>
      <c r="S3" s="138"/>
    </row>
    <row r="4" spans="2:23" ht="18.5" x14ac:dyDescent="0.45">
      <c r="B4" s="27" t="s">
        <v>30</v>
      </c>
      <c r="C4" s="19">
        <v>37.31</v>
      </c>
      <c r="D4" s="18">
        <f>RADIANS(C4)</f>
        <v>0.65118234391908436</v>
      </c>
      <c r="G4" s="59">
        <v>2015</v>
      </c>
      <c r="H4" s="46">
        <v>1</v>
      </c>
      <c r="I4" s="46">
        <v>1</v>
      </c>
      <c r="J4" s="46">
        <v>1</v>
      </c>
      <c r="K4" s="2">
        <v>8.1</v>
      </c>
      <c r="L4" s="2">
        <v>5.9</v>
      </c>
      <c r="M4" s="54">
        <f>(K4+L4)/2</f>
        <v>7</v>
      </c>
      <c r="N4" s="36">
        <v>60</v>
      </c>
      <c r="O4" s="55">
        <f>((Q4)/(0.16*(K4-(L4))^0.5))</f>
        <v>12.815851701566521</v>
      </c>
      <c r="P4" s="56">
        <f>0.16*((K4-(L4))^1/2)*O4</f>
        <v>2.2555898994757069</v>
      </c>
      <c r="Q4" s="34">
        <v>3.0414368000000001</v>
      </c>
      <c r="R4" s="11">
        <f>0.0023*0.408*O4*SQRT(K4-L4)*(M4+17.8)</f>
        <v>0.44238306543360001</v>
      </c>
      <c r="S4" s="35">
        <f>0.31*(IF(N4&gt;50,1,(1+(50-N4)/70)))*(P4+2.09)*((M4/(M4+15)))</f>
        <v>0.42863318553919472</v>
      </c>
    </row>
    <row r="5" spans="2:23" ht="18.5" x14ac:dyDescent="0.45">
      <c r="B5" s="26" t="s">
        <v>29</v>
      </c>
      <c r="C5" s="17"/>
      <c r="D5" s="17">
        <f>TAN(D4)</f>
        <v>0.76207171154189146</v>
      </c>
      <c r="G5" s="59">
        <v>2015</v>
      </c>
      <c r="H5" s="46">
        <v>1</v>
      </c>
      <c r="I5" s="46">
        <f t="shared" ref="I5:J20" si="0">I4+1</f>
        <v>2</v>
      </c>
      <c r="J5" s="46">
        <f>J4+1</f>
        <v>2</v>
      </c>
      <c r="K5" s="2">
        <v>8.8000000000000007</v>
      </c>
      <c r="L5" s="2">
        <v>5.3</v>
      </c>
      <c r="M5" s="54">
        <f t="shared" ref="M5:M68" si="1">(K5+L5)/2</f>
        <v>7.0500000000000007</v>
      </c>
      <c r="N5" s="36">
        <v>61</v>
      </c>
      <c r="O5" s="55">
        <f t="shared" ref="O5:O68" si="2">((Q5)/(0.16*(K5-(L5))^0.5))</f>
        <v>25.508125179331479</v>
      </c>
      <c r="P5" s="56">
        <f t="shared" ref="P5:P68" si="3">0.16*((K5-L5)^1/2)*O5</f>
        <v>7.1422750502128158</v>
      </c>
      <c r="Q5" s="34">
        <v>7.6354132000000003</v>
      </c>
      <c r="R5" s="11">
        <f t="shared" ref="R5:R68" si="4">0.0023*0.408*O5*(K5-L5)^0.5*(M5+17.8)</f>
        <v>1.1128252056873003</v>
      </c>
      <c r="S5" s="35">
        <f t="shared" ref="S5:S68" si="5">0.31*(IF(N5&gt;50,1,(1+(50-N5)/70)))*(P5+2.09)*((M5/(M5+15)))</f>
        <v>0.91506290803810031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0.6061272273488072</v>
      </c>
      <c r="G6" s="59">
        <v>2015</v>
      </c>
      <c r="H6" s="46">
        <v>1</v>
      </c>
      <c r="I6" s="46">
        <f t="shared" si="0"/>
        <v>3</v>
      </c>
      <c r="J6" s="46">
        <f t="shared" si="0"/>
        <v>3</v>
      </c>
      <c r="K6" s="2">
        <v>5.6</v>
      </c>
      <c r="L6" s="2">
        <v>3</v>
      </c>
      <c r="M6" s="54">
        <f t="shared" si="1"/>
        <v>4.3</v>
      </c>
      <c r="N6" s="36">
        <v>60.5</v>
      </c>
      <c r="O6" s="55">
        <f t="shared" si="2"/>
        <v>4.3607779263097424</v>
      </c>
      <c r="P6" s="56">
        <f t="shared" si="3"/>
        <v>0.90704180867242623</v>
      </c>
      <c r="Q6" s="34">
        <v>1.1250469000000001</v>
      </c>
      <c r="R6" s="11">
        <f t="shared" si="4"/>
        <v>0.14582464151385</v>
      </c>
      <c r="S6" s="35">
        <f t="shared" si="5"/>
        <v>0.20699775808084683</v>
      </c>
    </row>
    <row r="7" spans="2:23" ht="18.5" x14ac:dyDescent="0.45">
      <c r="B7" s="26" t="s">
        <v>21</v>
      </c>
      <c r="C7" s="15"/>
      <c r="D7" s="17">
        <f>COS(D4)</f>
        <v>0.79536770381154365</v>
      </c>
      <c r="G7" s="59">
        <v>2015</v>
      </c>
      <c r="H7" s="46">
        <v>1</v>
      </c>
      <c r="I7" s="46">
        <f t="shared" si="0"/>
        <v>4</v>
      </c>
      <c r="J7" s="46">
        <f t="shared" si="0"/>
        <v>4</v>
      </c>
      <c r="K7" s="2">
        <v>7.7</v>
      </c>
      <c r="L7" s="2">
        <v>1.8</v>
      </c>
      <c r="M7" s="54">
        <f t="shared" si="1"/>
        <v>4.75</v>
      </c>
      <c r="N7" s="36">
        <v>60</v>
      </c>
      <c r="O7" s="55">
        <f t="shared" si="2"/>
        <v>25.243396941845202</v>
      </c>
      <c r="P7" s="56">
        <f t="shared" si="3"/>
        <v>11.914883356550936</v>
      </c>
      <c r="Q7" s="34">
        <v>9.8105596999999989</v>
      </c>
      <c r="R7" s="11">
        <f t="shared" si="4"/>
        <v>1.2975029310432746</v>
      </c>
      <c r="S7" s="35">
        <f t="shared" si="5"/>
        <v>1.0441615565833546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2015</v>
      </c>
      <c r="H8" s="46">
        <v>1</v>
      </c>
      <c r="I8" s="46">
        <f t="shared" si="0"/>
        <v>5</v>
      </c>
      <c r="J8" s="46">
        <f t="shared" si="0"/>
        <v>5</v>
      </c>
      <c r="K8" s="2">
        <v>4.7</v>
      </c>
      <c r="L8" s="2">
        <v>1.9</v>
      </c>
      <c r="M8" s="54">
        <f t="shared" si="1"/>
        <v>3.3</v>
      </c>
      <c r="N8" s="36">
        <v>81.5</v>
      </c>
      <c r="O8" s="55">
        <f t="shared" si="2"/>
        <v>1.4981988923178797</v>
      </c>
      <c r="P8" s="56">
        <f t="shared" si="3"/>
        <v>0.33559655187920512</v>
      </c>
      <c r="Q8" s="34">
        <v>0.40111459999999999</v>
      </c>
      <c r="R8" s="11">
        <f t="shared" si="4"/>
        <v>4.9638533421899993E-2</v>
      </c>
      <c r="S8" s="35">
        <f t="shared" si="5"/>
        <v>0.13559482363783751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2015</v>
      </c>
      <c r="H9" s="46">
        <v>1</v>
      </c>
      <c r="I9" s="46">
        <f t="shared" si="0"/>
        <v>6</v>
      </c>
      <c r="J9" s="46">
        <f t="shared" si="0"/>
        <v>6</v>
      </c>
      <c r="K9" s="2">
        <v>7.6</v>
      </c>
      <c r="L9" s="2">
        <v>3.2</v>
      </c>
      <c r="M9" s="54">
        <f t="shared" si="1"/>
        <v>5.4</v>
      </c>
      <c r="N9" s="36">
        <v>95.5</v>
      </c>
      <c r="O9" s="55">
        <f t="shared" si="2"/>
        <v>29.435852745105223</v>
      </c>
      <c r="P9" s="56">
        <f t="shared" si="3"/>
        <v>10.361420166277037</v>
      </c>
      <c r="Q9" s="34">
        <v>9.8792264999999997</v>
      </c>
      <c r="R9" s="11">
        <f t="shared" si="4"/>
        <v>1.3442465914019999</v>
      </c>
      <c r="S9" s="35">
        <f t="shared" si="5"/>
        <v>1.0217488901150864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2015</v>
      </c>
      <c r="H10" s="46">
        <v>1</v>
      </c>
      <c r="I10" s="46">
        <f t="shared" si="0"/>
        <v>7</v>
      </c>
      <c r="J10" s="46">
        <f t="shared" si="0"/>
        <v>7</v>
      </c>
      <c r="K10" s="2">
        <v>5.8</v>
      </c>
      <c r="L10" s="2">
        <v>-0.2</v>
      </c>
      <c r="M10" s="54">
        <f t="shared" si="1"/>
        <v>2.8</v>
      </c>
      <c r="N10" s="36">
        <v>84.5</v>
      </c>
      <c r="O10" s="55">
        <f t="shared" si="2"/>
        <v>5.1942435307132557</v>
      </c>
      <c r="P10" s="56">
        <f t="shared" si="3"/>
        <v>2.4932368947423629</v>
      </c>
      <c r="Q10" s="34">
        <v>2.0357193999999996</v>
      </c>
      <c r="R10" s="11">
        <f t="shared" si="4"/>
        <v>0.24595358218859997</v>
      </c>
      <c r="S10" s="35">
        <f t="shared" si="5"/>
        <v>0.22349716992339164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2015</v>
      </c>
      <c r="H11" s="46">
        <v>1</v>
      </c>
      <c r="I11" s="46">
        <f t="shared" si="0"/>
        <v>8</v>
      </c>
      <c r="J11" s="46">
        <f t="shared" si="0"/>
        <v>8</v>
      </c>
      <c r="K11" s="2">
        <v>0.6</v>
      </c>
      <c r="L11" s="2">
        <v>-3.2</v>
      </c>
      <c r="M11" s="54">
        <f t="shared" si="1"/>
        <v>-1.3</v>
      </c>
      <c r="N11" s="36">
        <v>70</v>
      </c>
      <c r="O11" s="55">
        <f t="shared" si="2"/>
        <v>9.1781839967357346</v>
      </c>
      <c r="P11" s="56">
        <f t="shared" si="3"/>
        <v>2.7901679350076636</v>
      </c>
      <c r="Q11" s="34">
        <v>2.8626518999999999</v>
      </c>
      <c r="R11" s="11">
        <f t="shared" si="4"/>
        <v>0.27702598099275</v>
      </c>
      <c r="S11" s="35">
        <f t="shared" si="5"/>
        <v>-0.1435553049494955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2015</v>
      </c>
      <c r="H12" s="46">
        <v>1</v>
      </c>
      <c r="I12" s="46">
        <f t="shared" si="0"/>
        <v>9</v>
      </c>
      <c r="J12" s="46">
        <f t="shared" si="0"/>
        <v>9</v>
      </c>
      <c r="K12" s="2">
        <v>-0.2</v>
      </c>
      <c r="L12" s="2">
        <v>-5.4</v>
      </c>
      <c r="M12" s="54">
        <f t="shared" si="1"/>
        <v>-2.8000000000000003</v>
      </c>
      <c r="N12" s="36">
        <v>82.5</v>
      </c>
      <c r="O12" s="55">
        <f t="shared" si="2"/>
        <v>23.861539495235494</v>
      </c>
      <c r="P12" s="56">
        <f t="shared" si="3"/>
        <v>9.9264004300179671</v>
      </c>
      <c r="Q12" s="34">
        <v>8.7060291000000003</v>
      </c>
      <c r="R12" s="11">
        <f t="shared" si="4"/>
        <v>0.76591291007250006</v>
      </c>
      <c r="S12" s="35">
        <f t="shared" si="5"/>
        <v>-0.85493734207013083</v>
      </c>
    </row>
    <row r="13" spans="2:23" ht="18.5" x14ac:dyDescent="0.45">
      <c r="B13" s="26" t="s">
        <v>12</v>
      </c>
      <c r="C13" s="17">
        <f>1-(TAN(D4)^2*(TAN(C9)^2))</f>
        <v>0.99148580302211797</v>
      </c>
      <c r="D13" s="21"/>
      <c r="G13" s="59">
        <v>2015</v>
      </c>
      <c r="H13" s="46">
        <v>1</v>
      </c>
      <c r="I13" s="46">
        <f t="shared" si="0"/>
        <v>10</v>
      </c>
      <c r="J13" s="46">
        <f t="shared" si="0"/>
        <v>10</v>
      </c>
      <c r="K13" s="2">
        <v>1.1000000000000001</v>
      </c>
      <c r="L13" s="2">
        <v>-6.2</v>
      </c>
      <c r="M13" s="54">
        <f t="shared" si="1"/>
        <v>-2.5499999999999998</v>
      </c>
      <c r="N13" s="36">
        <v>66</v>
      </c>
      <c r="O13" s="55">
        <f t="shared" si="2"/>
        <v>28.810455310732014</v>
      </c>
      <c r="P13" s="56">
        <f t="shared" si="3"/>
        <v>16.825305901467498</v>
      </c>
      <c r="Q13" s="34">
        <v>12.454650199999998</v>
      </c>
      <c r="R13" s="11">
        <f t="shared" si="4"/>
        <v>1.1139594822007497</v>
      </c>
      <c r="S13" s="35">
        <f t="shared" si="5"/>
        <v>-1.2010079771172735</v>
      </c>
      <c r="U13" t="s">
        <v>18</v>
      </c>
    </row>
    <row r="14" spans="2:23" ht="18.5" x14ac:dyDescent="0.45">
      <c r="B14" s="27" t="s">
        <v>14</v>
      </c>
      <c r="C14" s="18">
        <f>ACOS(-1*(-D4*C10))</f>
        <v>1.4918685938141518</v>
      </c>
      <c r="D14" s="21"/>
      <c r="E14" t="s">
        <v>28</v>
      </c>
      <c r="G14" s="59">
        <v>2015</v>
      </c>
      <c r="H14" s="46">
        <v>1</v>
      </c>
      <c r="I14" s="46">
        <f t="shared" si="0"/>
        <v>11</v>
      </c>
      <c r="J14" s="46">
        <f t="shared" si="0"/>
        <v>11</v>
      </c>
      <c r="K14" s="2">
        <v>2.2000000000000002</v>
      </c>
      <c r="L14" s="2">
        <v>-3.5</v>
      </c>
      <c r="M14" s="54">
        <f t="shared" si="1"/>
        <v>-0.64999999999999991</v>
      </c>
      <c r="N14" s="36">
        <v>69.5</v>
      </c>
      <c r="O14" s="55">
        <f t="shared" si="2"/>
        <v>22.73287178294963</v>
      </c>
      <c r="P14" s="56">
        <f t="shared" si="3"/>
        <v>10.366189533025032</v>
      </c>
      <c r="Q14" s="34">
        <v>8.6838379999999997</v>
      </c>
      <c r="R14" s="11">
        <f t="shared" si="4"/>
        <v>0.87346167427050014</v>
      </c>
      <c r="S14" s="35">
        <f t="shared" si="5"/>
        <v>-0.17490746974944554</v>
      </c>
    </row>
    <row r="15" spans="2:23" ht="18.5" x14ac:dyDescent="0.45">
      <c r="B15" s="26" t="s">
        <v>25</v>
      </c>
      <c r="C15" s="18">
        <f>SIN(C14)</f>
        <v>0.99688682313730015</v>
      </c>
      <c r="D15" s="21"/>
      <c r="G15" s="59">
        <v>2015</v>
      </c>
      <c r="H15" s="46">
        <v>1</v>
      </c>
      <c r="I15" s="46">
        <f t="shared" si="0"/>
        <v>12</v>
      </c>
      <c r="J15" s="46">
        <f t="shared" si="0"/>
        <v>12</v>
      </c>
      <c r="K15" s="2">
        <v>4.2</v>
      </c>
      <c r="L15" s="2">
        <v>-1.9</v>
      </c>
      <c r="M15" s="54">
        <f t="shared" si="1"/>
        <v>1.1500000000000001</v>
      </c>
      <c r="N15" s="36">
        <v>81.5</v>
      </c>
      <c r="O15" s="55">
        <f t="shared" si="2"/>
        <v>30.178926725837236</v>
      </c>
      <c r="P15" s="56">
        <f t="shared" si="3"/>
        <v>14.727316242208571</v>
      </c>
      <c r="Q15" s="34">
        <v>11.925832099999999</v>
      </c>
      <c r="R15" s="11">
        <f t="shared" si="4"/>
        <v>1.3254578498001748</v>
      </c>
      <c r="S15" s="35">
        <f t="shared" si="5"/>
        <v>0.37123054119797877</v>
      </c>
    </row>
    <row r="16" spans="2:23" ht="18.5" x14ac:dyDescent="0.45">
      <c r="B16" s="26" t="s">
        <v>26</v>
      </c>
      <c r="C16" s="18">
        <f>-1*D6*C11</f>
        <v>-7.2858361251569706E-2</v>
      </c>
      <c r="D16" s="21"/>
      <c r="E16" t="s">
        <v>16</v>
      </c>
      <c r="G16" s="59">
        <v>2015</v>
      </c>
      <c r="H16" s="46">
        <v>1</v>
      </c>
      <c r="I16" s="46">
        <f t="shared" si="0"/>
        <v>13</v>
      </c>
      <c r="J16" s="46">
        <f t="shared" si="0"/>
        <v>13</v>
      </c>
      <c r="K16" s="2">
        <v>7.3</v>
      </c>
      <c r="L16" s="2">
        <v>-0.9</v>
      </c>
      <c r="M16" s="54">
        <f t="shared" si="1"/>
        <v>3.1999999999999997</v>
      </c>
      <c r="N16" s="36">
        <v>71.5</v>
      </c>
      <c r="O16" s="55">
        <f t="shared" si="2"/>
        <v>27.782026512068747</v>
      </c>
      <c r="P16" s="56">
        <f t="shared" si="3"/>
        <v>18.225009391917094</v>
      </c>
      <c r="Q16" s="34">
        <v>12.728898699999998</v>
      </c>
      <c r="R16" s="11">
        <f t="shared" si="4"/>
        <v>1.5677548083855</v>
      </c>
      <c r="S16" s="35">
        <f t="shared" si="5"/>
        <v>1.1072796327902064</v>
      </c>
    </row>
    <row r="17" spans="2:22" ht="18.5" x14ac:dyDescent="0.45">
      <c r="B17" s="26" t="s">
        <v>27</v>
      </c>
      <c r="C17" s="18">
        <f>D7*C12</f>
        <v>0.78960074972978989</v>
      </c>
      <c r="D17" s="21"/>
      <c r="E17" t="s">
        <v>17</v>
      </c>
      <c r="G17" s="59">
        <v>2015</v>
      </c>
      <c r="H17" s="46">
        <v>1</v>
      </c>
      <c r="I17" s="46">
        <f t="shared" si="0"/>
        <v>14</v>
      </c>
      <c r="J17" s="46">
        <f t="shared" si="0"/>
        <v>14</v>
      </c>
      <c r="K17" s="2">
        <v>9.3000000000000007</v>
      </c>
      <c r="L17" s="2">
        <v>2.4</v>
      </c>
      <c r="M17" s="54">
        <f t="shared" si="1"/>
        <v>5.8500000000000005</v>
      </c>
      <c r="N17" s="36">
        <v>69.5</v>
      </c>
      <c r="O17" s="55">
        <f t="shared" si="2"/>
        <v>30.601113563200137</v>
      </c>
      <c r="P17" s="56">
        <f t="shared" si="3"/>
        <v>16.891814686886477</v>
      </c>
      <c r="Q17" s="34">
        <v>12.8612079</v>
      </c>
      <c r="R17" s="11">
        <f t="shared" si="4"/>
        <v>1.7839427794872751</v>
      </c>
      <c r="S17" s="35">
        <f t="shared" si="5"/>
        <v>1.6510081983054499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2015</v>
      </c>
      <c r="H18" s="46">
        <v>1</v>
      </c>
      <c r="I18" s="46">
        <f t="shared" si="0"/>
        <v>15</v>
      </c>
      <c r="J18" s="46">
        <f t="shared" si="0"/>
        <v>15</v>
      </c>
      <c r="K18" s="2">
        <v>7.2</v>
      </c>
      <c r="L18" s="2">
        <v>1.6</v>
      </c>
      <c r="M18" s="54">
        <f t="shared" si="1"/>
        <v>4.4000000000000004</v>
      </c>
      <c r="N18" s="36">
        <v>66.5</v>
      </c>
      <c r="O18" s="55">
        <f t="shared" si="2"/>
        <v>7.3626262613008038</v>
      </c>
      <c r="P18" s="56">
        <f t="shared" si="3"/>
        <v>3.29845656506276</v>
      </c>
      <c r="Q18" s="34">
        <v>2.7877045999999996</v>
      </c>
      <c r="R18" s="11">
        <f t="shared" si="4"/>
        <v>0.36296750203379996</v>
      </c>
      <c r="S18" s="35">
        <f t="shared" si="5"/>
        <v>0.37885849251266007</v>
      </c>
    </row>
    <row r="19" spans="2:22" ht="18.5" x14ac:dyDescent="0.45">
      <c r="G19" s="59">
        <v>2015</v>
      </c>
      <c r="H19" s="46">
        <v>1</v>
      </c>
      <c r="I19" s="46">
        <f t="shared" si="0"/>
        <v>16</v>
      </c>
      <c r="J19" s="46">
        <f t="shared" si="0"/>
        <v>16</v>
      </c>
      <c r="K19" s="2">
        <v>4</v>
      </c>
      <c r="L19" s="2">
        <v>-0.2</v>
      </c>
      <c r="M19" s="54">
        <f t="shared" si="1"/>
        <v>1.9</v>
      </c>
      <c r="N19" s="36">
        <v>55.5</v>
      </c>
      <c r="O19" s="55">
        <f t="shared" si="2"/>
        <v>1.8681109202350463</v>
      </c>
      <c r="P19" s="56">
        <f t="shared" si="3"/>
        <v>0.6276852691989756</v>
      </c>
      <c r="Q19" s="34">
        <v>0.61255809999999999</v>
      </c>
      <c r="R19" s="11">
        <f t="shared" si="4"/>
        <v>7.0775269153049991E-2</v>
      </c>
      <c r="S19" s="35">
        <f t="shared" si="5"/>
        <v>9.4716959973857789E-2</v>
      </c>
    </row>
    <row r="20" spans="2:22" ht="18.5" x14ac:dyDescent="0.45">
      <c r="B20" s="12" t="s">
        <v>7</v>
      </c>
      <c r="C20" s="23">
        <f>(24*60/3.14)*C18*C8*((C14*C16+(C17*C15)))</f>
        <v>25.124414563581702</v>
      </c>
      <c r="G20" s="59">
        <v>2015</v>
      </c>
      <c r="H20" s="46">
        <v>1</v>
      </c>
      <c r="I20" s="46">
        <f t="shared" si="0"/>
        <v>17</v>
      </c>
      <c r="J20" s="46">
        <f t="shared" si="0"/>
        <v>17</v>
      </c>
      <c r="K20" s="2">
        <v>4.4000000000000004</v>
      </c>
      <c r="L20" s="2">
        <v>-0.4</v>
      </c>
      <c r="M20" s="54">
        <f t="shared" si="1"/>
        <v>2</v>
      </c>
      <c r="N20" s="36">
        <v>57</v>
      </c>
      <c r="O20" s="55">
        <f t="shared" si="2"/>
        <v>36.851889368386317</v>
      </c>
      <c r="P20" s="56">
        <f t="shared" si="3"/>
        <v>14.151125517460349</v>
      </c>
      <c r="Q20" s="34">
        <v>12.918151099999998</v>
      </c>
      <c r="R20" s="11">
        <f t="shared" si="4"/>
        <v>1.5001461327896999</v>
      </c>
      <c r="S20" s="35">
        <f t="shared" si="5"/>
        <v>0.59232340122502436</v>
      </c>
    </row>
    <row r="21" spans="2:22" ht="18.5" x14ac:dyDescent="0.45">
      <c r="B21" s="24"/>
      <c r="G21" s="59">
        <v>2015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2">
        <v>4.7</v>
      </c>
      <c r="L21" s="2">
        <v>-0.2</v>
      </c>
      <c r="M21" s="54">
        <f t="shared" si="1"/>
        <v>2.25</v>
      </c>
      <c r="N21" s="36">
        <v>53.5</v>
      </c>
      <c r="O21" s="55">
        <f t="shared" si="2"/>
        <v>38.136061452665132</v>
      </c>
      <c r="P21" s="56">
        <f t="shared" si="3"/>
        <v>14.949336089444731</v>
      </c>
      <c r="Q21" s="34">
        <v>13.506843299999998</v>
      </c>
      <c r="R21" s="11">
        <f t="shared" si="4"/>
        <v>1.5883136008877248</v>
      </c>
      <c r="S21" s="35">
        <f t="shared" si="5"/>
        <v>0.68898185057319994</v>
      </c>
    </row>
    <row r="22" spans="2:22" ht="18.5" x14ac:dyDescent="0.45">
      <c r="C22" s="13"/>
      <c r="G22" s="59">
        <v>2015</v>
      </c>
      <c r="H22" s="46">
        <v>1</v>
      </c>
      <c r="I22" s="46">
        <f t="shared" si="6"/>
        <v>19</v>
      </c>
      <c r="J22" s="46">
        <f t="shared" si="6"/>
        <v>19</v>
      </c>
      <c r="K22" s="2">
        <v>10.9</v>
      </c>
      <c r="L22" s="2">
        <v>2.7</v>
      </c>
      <c r="M22" s="54">
        <f t="shared" si="1"/>
        <v>6.8000000000000007</v>
      </c>
      <c r="N22" s="36">
        <v>53</v>
      </c>
      <c r="O22" s="55">
        <f t="shared" si="2"/>
        <v>19.073013234215548</v>
      </c>
      <c r="P22" s="56">
        <f t="shared" si="3"/>
        <v>12.511896681645398</v>
      </c>
      <c r="Q22" s="34">
        <v>8.7386876999999998</v>
      </c>
      <c r="R22" s="11">
        <f t="shared" si="4"/>
        <v>1.2608091226683</v>
      </c>
      <c r="S22" s="35">
        <f t="shared" si="5"/>
        <v>1.4119632204086467</v>
      </c>
    </row>
    <row r="23" spans="2:22" ht="18.5" x14ac:dyDescent="0.45">
      <c r="B23" s="14"/>
      <c r="C23" s="14"/>
      <c r="D23" s="14"/>
      <c r="E23" s="14"/>
      <c r="G23" s="59">
        <v>2015</v>
      </c>
      <c r="H23" s="46">
        <v>1</v>
      </c>
      <c r="I23" s="46">
        <f t="shared" si="6"/>
        <v>20</v>
      </c>
      <c r="J23" s="46">
        <f t="shared" si="6"/>
        <v>20</v>
      </c>
      <c r="K23" s="2">
        <v>9.5</v>
      </c>
      <c r="L23" s="2">
        <v>3.7</v>
      </c>
      <c r="M23" s="54">
        <f t="shared" si="1"/>
        <v>6.6</v>
      </c>
      <c r="N23" s="36">
        <v>77</v>
      </c>
      <c r="O23" s="55">
        <f t="shared" si="2"/>
        <v>32.455601649577936</v>
      </c>
      <c r="P23" s="56">
        <f t="shared" si="3"/>
        <v>15.059399165404161</v>
      </c>
      <c r="Q23" s="34">
        <v>12.5061503</v>
      </c>
      <c r="R23" s="11">
        <f t="shared" si="4"/>
        <v>1.7897051448317995</v>
      </c>
      <c r="S23" s="35">
        <f t="shared" si="5"/>
        <v>1.6244291987230051</v>
      </c>
    </row>
    <row r="24" spans="2:22" ht="18.5" x14ac:dyDescent="0.45">
      <c r="G24" s="59">
        <v>2015</v>
      </c>
      <c r="H24" s="46">
        <v>1</v>
      </c>
      <c r="I24" s="46">
        <f t="shared" si="6"/>
        <v>21</v>
      </c>
      <c r="J24" s="46">
        <f t="shared" si="6"/>
        <v>21</v>
      </c>
      <c r="K24" s="2">
        <v>11.7</v>
      </c>
      <c r="L24" s="2">
        <v>5.9</v>
      </c>
      <c r="M24" s="54">
        <f t="shared" si="1"/>
        <v>8.8000000000000007</v>
      </c>
      <c r="N24" s="36">
        <v>87.5</v>
      </c>
      <c r="O24" s="55">
        <f t="shared" si="2"/>
        <v>23.377073684723953</v>
      </c>
      <c r="P24" s="56">
        <f t="shared" si="3"/>
        <v>10.846962189711912</v>
      </c>
      <c r="Q24" s="34">
        <v>9.0079117999999987</v>
      </c>
      <c r="R24" s="11">
        <f t="shared" si="4"/>
        <v>1.4053153120061996</v>
      </c>
      <c r="S24" s="35">
        <f t="shared" si="5"/>
        <v>1.4828585232577352</v>
      </c>
      <c r="U24" s="14"/>
      <c r="V24" s="14"/>
    </row>
    <row r="25" spans="2:22" ht="18.5" x14ac:dyDescent="0.45">
      <c r="G25" s="59">
        <v>2015</v>
      </c>
      <c r="H25" s="46">
        <v>1</v>
      </c>
      <c r="I25" s="46">
        <f t="shared" si="6"/>
        <v>22</v>
      </c>
      <c r="J25" s="46">
        <f t="shared" si="6"/>
        <v>22</v>
      </c>
      <c r="K25" s="2">
        <v>8.5</v>
      </c>
      <c r="L25" s="2">
        <v>4.0999999999999996</v>
      </c>
      <c r="M25" s="54">
        <f t="shared" si="1"/>
        <v>6.3</v>
      </c>
      <c r="N25" s="36">
        <v>77.5</v>
      </c>
      <c r="O25" s="55">
        <f t="shared" si="2"/>
        <v>39.447411053198849</v>
      </c>
      <c r="P25" s="56">
        <f t="shared" si="3"/>
        <v>13.885488690725996</v>
      </c>
      <c r="Q25" s="34">
        <v>13.239293999999999</v>
      </c>
      <c r="R25" s="11">
        <f t="shared" si="4"/>
        <v>1.8713278693709998</v>
      </c>
      <c r="S25" s="35">
        <f t="shared" si="5"/>
        <v>1.4647948081214961</v>
      </c>
    </row>
    <row r="26" spans="2:22" ht="18.5" x14ac:dyDescent="0.45">
      <c r="G26" s="59">
        <v>2015</v>
      </c>
      <c r="H26" s="46">
        <v>1</v>
      </c>
      <c r="I26" s="46">
        <f t="shared" si="6"/>
        <v>23</v>
      </c>
      <c r="J26" s="46">
        <f t="shared" si="6"/>
        <v>23</v>
      </c>
      <c r="K26" s="2">
        <v>12.3</v>
      </c>
      <c r="L26" s="2">
        <v>3.8</v>
      </c>
      <c r="M26" s="54">
        <f t="shared" si="1"/>
        <v>8.0500000000000007</v>
      </c>
      <c r="N26" s="36">
        <v>72.5</v>
      </c>
      <c r="O26" s="55">
        <f t="shared" si="2"/>
        <v>27.072829676326482</v>
      </c>
      <c r="P26" s="56">
        <f t="shared" si="3"/>
        <v>18.409524179902007</v>
      </c>
      <c r="Q26" s="34">
        <v>12.628829399999999</v>
      </c>
      <c r="R26" s="11">
        <f t="shared" si="4"/>
        <v>1.9146599825413499</v>
      </c>
      <c r="S26" s="35">
        <f t="shared" si="5"/>
        <v>2.2193736481972</v>
      </c>
    </row>
    <row r="27" spans="2:22" ht="18.5" x14ac:dyDescent="0.45">
      <c r="G27" s="59">
        <v>2015</v>
      </c>
      <c r="H27" s="46">
        <v>1</v>
      </c>
      <c r="I27" s="46">
        <f t="shared" si="6"/>
        <v>24</v>
      </c>
      <c r="J27" s="46">
        <f t="shared" si="6"/>
        <v>24</v>
      </c>
      <c r="K27" s="2">
        <v>11.9</v>
      </c>
      <c r="L27" s="2">
        <v>5</v>
      </c>
      <c r="M27" s="54">
        <f t="shared" si="1"/>
        <v>8.4499999999999993</v>
      </c>
      <c r="N27" s="36">
        <v>77.5</v>
      </c>
      <c r="O27" s="55">
        <f t="shared" si="2"/>
        <v>31.831454262179598</v>
      </c>
      <c r="P27" s="56">
        <f t="shared" si="3"/>
        <v>17.57096275272314</v>
      </c>
      <c r="Q27" s="34">
        <v>13.378302399999999</v>
      </c>
      <c r="R27" s="11">
        <f t="shared" si="4"/>
        <v>2.0596732688699997</v>
      </c>
      <c r="S27" s="35">
        <f t="shared" si="5"/>
        <v>2.1962427262583479</v>
      </c>
    </row>
    <row r="28" spans="2:22" ht="18.5" x14ac:dyDescent="0.45">
      <c r="G28" s="59">
        <v>2015</v>
      </c>
      <c r="H28" s="46">
        <v>1</v>
      </c>
      <c r="I28" s="46">
        <f t="shared" si="6"/>
        <v>25</v>
      </c>
      <c r="J28" s="46">
        <f t="shared" si="6"/>
        <v>25</v>
      </c>
      <c r="K28" s="2">
        <v>11.6</v>
      </c>
      <c r="L28" s="2">
        <v>6.9</v>
      </c>
      <c r="M28" s="54">
        <f t="shared" si="1"/>
        <v>9.25</v>
      </c>
      <c r="N28" s="36">
        <v>81</v>
      </c>
      <c r="O28" s="55">
        <f t="shared" si="2"/>
        <v>31.796754569344461</v>
      </c>
      <c r="P28" s="56">
        <f t="shared" si="3"/>
        <v>11.955579718073515</v>
      </c>
      <c r="Q28" s="34">
        <v>11.0293954</v>
      </c>
      <c r="R28" s="11">
        <f t="shared" si="4"/>
        <v>1.74979427876805</v>
      </c>
      <c r="S28" s="35">
        <f t="shared" si="5"/>
        <v>1.6608536017144659</v>
      </c>
    </row>
    <row r="29" spans="2:22" ht="18.5" x14ac:dyDescent="0.45">
      <c r="G29" s="59">
        <v>2015</v>
      </c>
      <c r="H29" s="46">
        <v>1</v>
      </c>
      <c r="I29" s="46">
        <f t="shared" si="6"/>
        <v>26</v>
      </c>
      <c r="J29" s="46">
        <f t="shared" si="6"/>
        <v>26</v>
      </c>
      <c r="K29" s="2">
        <v>12.7</v>
      </c>
      <c r="L29" s="2">
        <v>7.9</v>
      </c>
      <c r="M29" s="54">
        <f t="shared" si="1"/>
        <v>10.3</v>
      </c>
      <c r="N29" s="36">
        <v>77.5</v>
      </c>
      <c r="O29" s="55">
        <f t="shared" si="2"/>
        <v>35.023210062548991</v>
      </c>
      <c r="P29" s="56">
        <f t="shared" si="3"/>
        <v>13.448912664018808</v>
      </c>
      <c r="Q29" s="34">
        <v>12.2771214</v>
      </c>
      <c r="R29" s="11">
        <f t="shared" si="4"/>
        <v>2.0233494080091003</v>
      </c>
      <c r="S29" s="35">
        <f t="shared" si="5"/>
        <v>1.9610967642771564</v>
      </c>
    </row>
    <row r="30" spans="2:22" ht="18.5" x14ac:dyDescent="0.45">
      <c r="G30" s="59">
        <v>2015</v>
      </c>
      <c r="H30" s="46">
        <v>1</v>
      </c>
      <c r="I30" s="46">
        <f t="shared" si="6"/>
        <v>27</v>
      </c>
      <c r="J30" s="46">
        <f t="shared" si="6"/>
        <v>27</v>
      </c>
      <c r="K30" s="2">
        <v>12.6</v>
      </c>
      <c r="L30" s="2">
        <v>4.5</v>
      </c>
      <c r="M30" s="54">
        <f t="shared" si="1"/>
        <v>8.5500000000000007</v>
      </c>
      <c r="N30" s="36">
        <v>80</v>
      </c>
      <c r="O30" s="55">
        <f t="shared" si="2"/>
        <v>24.300835174085467</v>
      </c>
      <c r="P30" s="56">
        <f t="shared" si="3"/>
        <v>15.746941192807384</v>
      </c>
      <c r="Q30" s="34">
        <v>11.065822300000001</v>
      </c>
      <c r="R30" s="11">
        <f t="shared" si="4"/>
        <v>1.710142609253325</v>
      </c>
      <c r="S30" s="35">
        <f t="shared" si="5"/>
        <v>2.0075079673688312</v>
      </c>
    </row>
    <row r="31" spans="2:22" ht="18.5" x14ac:dyDescent="0.45">
      <c r="G31" s="59">
        <v>2015</v>
      </c>
      <c r="H31" s="46">
        <v>1</v>
      </c>
      <c r="I31" s="46">
        <f t="shared" si="6"/>
        <v>28</v>
      </c>
      <c r="J31" s="46">
        <f t="shared" si="6"/>
        <v>28</v>
      </c>
      <c r="K31" s="2">
        <v>8.8000000000000007</v>
      </c>
      <c r="L31" s="2">
        <v>4.0999999999999996</v>
      </c>
      <c r="M31" s="54">
        <f t="shared" si="1"/>
        <v>6.45</v>
      </c>
      <c r="N31" s="36">
        <v>85.5</v>
      </c>
      <c r="O31" s="55">
        <f t="shared" si="2"/>
        <v>9.1725585746127276</v>
      </c>
      <c r="P31" s="56">
        <f t="shared" si="3"/>
        <v>3.4488820240543867</v>
      </c>
      <c r="Q31" s="34">
        <v>3.1817012999999994</v>
      </c>
      <c r="R31" s="11">
        <f t="shared" si="4"/>
        <v>0.4525214445191249</v>
      </c>
      <c r="S31" s="35">
        <f t="shared" si="5"/>
        <v>0.5163167648996152</v>
      </c>
    </row>
    <row r="32" spans="2:22" ht="18.5" x14ac:dyDescent="0.45">
      <c r="G32" s="59">
        <v>2015</v>
      </c>
      <c r="H32" s="46">
        <v>1</v>
      </c>
      <c r="I32" s="46">
        <f t="shared" si="6"/>
        <v>29</v>
      </c>
      <c r="J32" s="46">
        <f t="shared" si="6"/>
        <v>29</v>
      </c>
      <c r="K32" s="2">
        <v>9.1999999999999993</v>
      </c>
      <c r="L32" s="2">
        <v>3.3</v>
      </c>
      <c r="M32" s="54">
        <f t="shared" si="1"/>
        <v>6.25</v>
      </c>
      <c r="N32" s="36">
        <v>69</v>
      </c>
      <c r="O32" s="55">
        <f t="shared" si="2"/>
        <v>31.461863381533245</v>
      </c>
      <c r="P32" s="56">
        <f t="shared" si="3"/>
        <v>14.849999516083692</v>
      </c>
      <c r="Q32" s="34">
        <v>12.227296099999998</v>
      </c>
      <c r="R32" s="11">
        <f t="shared" si="4"/>
        <v>1.7246998536173246</v>
      </c>
      <c r="S32" s="35">
        <f t="shared" si="5"/>
        <v>1.5445293676429248</v>
      </c>
    </row>
    <row r="33" spans="7:19" ht="18.5" x14ac:dyDescent="0.45">
      <c r="G33" s="59">
        <v>2015</v>
      </c>
      <c r="H33" s="46">
        <v>1</v>
      </c>
      <c r="I33" s="46">
        <f t="shared" si="6"/>
        <v>30</v>
      </c>
      <c r="J33" s="46">
        <f t="shared" si="6"/>
        <v>30</v>
      </c>
      <c r="K33" s="2">
        <v>9.3000000000000007</v>
      </c>
      <c r="L33" s="2">
        <v>3</v>
      </c>
      <c r="M33" s="54">
        <f t="shared" si="1"/>
        <v>6.15</v>
      </c>
      <c r="N33" s="36">
        <v>67.5</v>
      </c>
      <c r="O33" s="55">
        <f t="shared" si="2"/>
        <v>19.379624920253825</v>
      </c>
      <c r="P33" s="56">
        <f t="shared" si="3"/>
        <v>9.7673309598079303</v>
      </c>
      <c r="Q33" s="34">
        <v>7.7827955999999991</v>
      </c>
      <c r="R33" s="11">
        <f t="shared" si="4"/>
        <v>1.0932240038462999</v>
      </c>
      <c r="S33" s="35">
        <f t="shared" si="5"/>
        <v>1.0688416772989986</v>
      </c>
    </row>
    <row r="34" spans="7:19" ht="18.5" x14ac:dyDescent="0.45">
      <c r="G34" s="59">
        <v>2015</v>
      </c>
      <c r="H34" s="60">
        <v>1</v>
      </c>
      <c r="I34" s="60">
        <f t="shared" si="6"/>
        <v>31</v>
      </c>
      <c r="J34" s="46">
        <f t="shared" si="6"/>
        <v>31</v>
      </c>
      <c r="K34" s="2">
        <v>7.3</v>
      </c>
      <c r="L34" s="2">
        <v>2.2999999999999998</v>
      </c>
      <c r="M34" s="54">
        <f t="shared" si="1"/>
        <v>4.8</v>
      </c>
      <c r="N34" s="36">
        <v>86.5</v>
      </c>
      <c r="O34" s="55">
        <f t="shared" si="2"/>
        <v>23.994703499574197</v>
      </c>
      <c r="P34" s="56">
        <f t="shared" si="3"/>
        <v>9.5978813998296797</v>
      </c>
      <c r="Q34" s="34">
        <v>8.5846061000000002</v>
      </c>
      <c r="R34" s="49">
        <f t="shared" si="4"/>
        <v>1.1378809539489001</v>
      </c>
      <c r="S34" s="48">
        <f t="shared" si="5"/>
        <v>0.87836199610841226</v>
      </c>
    </row>
    <row r="35" spans="7:19" ht="18.5" x14ac:dyDescent="0.45">
      <c r="G35" s="59">
        <v>2015</v>
      </c>
      <c r="H35" s="46">
        <v>2</v>
      </c>
      <c r="I35" s="46">
        <v>1</v>
      </c>
      <c r="J35" s="46">
        <f t="shared" si="6"/>
        <v>32</v>
      </c>
      <c r="K35" s="2">
        <v>10.7</v>
      </c>
      <c r="L35" s="2">
        <v>4.3</v>
      </c>
      <c r="M35" s="54">
        <f t="shared" si="1"/>
        <v>7.5</v>
      </c>
      <c r="N35" s="36">
        <v>85.5</v>
      </c>
      <c r="O35" s="55">
        <f t="shared" si="2"/>
        <v>32.632553374758167</v>
      </c>
      <c r="P35" s="56">
        <f t="shared" si="3"/>
        <v>16.707867327876183</v>
      </c>
      <c r="Q35" s="34">
        <v>13.208728900000001</v>
      </c>
      <c r="R35" s="11">
        <f t="shared" si="4"/>
        <v>1.9599706334620499</v>
      </c>
      <c r="S35" s="35">
        <f t="shared" si="5"/>
        <v>1.9424462905472055</v>
      </c>
    </row>
    <row r="36" spans="7:19" ht="18.5" x14ac:dyDescent="0.45">
      <c r="G36" s="59">
        <v>2015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2">
        <v>13.3</v>
      </c>
      <c r="L36" s="2">
        <v>6</v>
      </c>
      <c r="M36" s="54">
        <f t="shared" si="1"/>
        <v>9.65</v>
      </c>
      <c r="N36" s="36">
        <v>70</v>
      </c>
      <c r="O36" s="55">
        <f t="shared" si="2"/>
        <v>0</v>
      </c>
      <c r="P36" s="56">
        <f t="shared" si="3"/>
        <v>0</v>
      </c>
      <c r="Q36" s="34">
        <v>0</v>
      </c>
      <c r="R36" s="11">
        <f t="shared" si="4"/>
        <v>0</v>
      </c>
      <c r="S36" s="35">
        <f t="shared" si="5"/>
        <v>0.25364036511156185</v>
      </c>
    </row>
    <row r="37" spans="7:19" ht="18.5" x14ac:dyDescent="0.45">
      <c r="G37" s="59">
        <v>2015</v>
      </c>
      <c r="H37" s="46">
        <v>2</v>
      </c>
      <c r="I37" s="46">
        <f t="shared" si="7"/>
        <v>3</v>
      </c>
      <c r="J37" s="46">
        <f t="shared" si="7"/>
        <v>34</v>
      </c>
      <c r="K37" s="2">
        <v>13</v>
      </c>
      <c r="L37" s="2">
        <v>8.1</v>
      </c>
      <c r="M37" s="54">
        <f t="shared" si="1"/>
        <v>10.55</v>
      </c>
      <c r="N37" s="36">
        <v>82.5</v>
      </c>
      <c r="O37" s="55">
        <f t="shared" si="2"/>
        <v>37.329812222660557</v>
      </c>
      <c r="P37" s="56">
        <f t="shared" si="3"/>
        <v>14.633286391282939</v>
      </c>
      <c r="Q37" s="34">
        <v>13.221289899999999</v>
      </c>
      <c r="R37" s="11">
        <f t="shared" si="4"/>
        <v>2.1983402302202246</v>
      </c>
      <c r="S37" s="35">
        <f t="shared" si="5"/>
        <v>2.1406461112599162</v>
      </c>
    </row>
    <row r="38" spans="7:19" ht="18.5" x14ac:dyDescent="0.45">
      <c r="G38" s="59">
        <v>2015</v>
      </c>
      <c r="H38" s="46">
        <v>2</v>
      </c>
      <c r="I38" s="46">
        <f t="shared" si="7"/>
        <v>4</v>
      </c>
      <c r="J38" s="46">
        <f t="shared" si="7"/>
        <v>35</v>
      </c>
      <c r="K38" s="2">
        <v>9.9</v>
      </c>
      <c r="L38" s="2">
        <v>4</v>
      </c>
      <c r="M38" s="54">
        <f t="shared" si="1"/>
        <v>6.95</v>
      </c>
      <c r="N38" s="36">
        <v>74.5</v>
      </c>
      <c r="O38" s="55">
        <f t="shared" si="2"/>
        <v>25.396380696944945</v>
      </c>
      <c r="P38" s="56">
        <f t="shared" si="3"/>
        <v>11.987091688958015</v>
      </c>
      <c r="Q38" s="34">
        <v>9.8700150999999998</v>
      </c>
      <c r="R38" s="11">
        <f t="shared" si="4"/>
        <v>1.4327190543971247</v>
      </c>
      <c r="S38" s="35">
        <f t="shared" si="5"/>
        <v>1.3817354917476103</v>
      </c>
    </row>
    <row r="39" spans="7:19" ht="18.5" x14ac:dyDescent="0.45">
      <c r="G39" s="59">
        <v>2015</v>
      </c>
      <c r="H39" s="46">
        <v>2</v>
      </c>
      <c r="I39" s="46">
        <f t="shared" si="7"/>
        <v>5</v>
      </c>
      <c r="J39" s="46">
        <f t="shared" si="7"/>
        <v>36</v>
      </c>
      <c r="K39" s="2">
        <v>10.8</v>
      </c>
      <c r="L39" s="2">
        <v>3.1</v>
      </c>
      <c r="M39" s="54">
        <f t="shared" si="1"/>
        <v>6.95</v>
      </c>
      <c r="N39" s="36">
        <v>72.5</v>
      </c>
      <c r="O39" s="55">
        <f t="shared" si="2"/>
        <v>32.956045078070034</v>
      </c>
      <c r="P39" s="56">
        <f t="shared" si="3"/>
        <v>20.300923768091145</v>
      </c>
      <c r="Q39" s="34">
        <v>14.631890199999999</v>
      </c>
      <c r="R39" s="11">
        <f t="shared" si="4"/>
        <v>2.1239468915692497</v>
      </c>
      <c r="S39" s="35">
        <f t="shared" si="5"/>
        <v>2.1977788272597891</v>
      </c>
    </row>
    <row r="40" spans="7:19" ht="18.5" x14ac:dyDescent="0.45">
      <c r="G40" s="59">
        <v>2015</v>
      </c>
      <c r="H40" s="46">
        <v>2</v>
      </c>
      <c r="I40" s="46">
        <f t="shared" si="7"/>
        <v>6</v>
      </c>
      <c r="J40" s="46">
        <f t="shared" si="7"/>
        <v>37</v>
      </c>
      <c r="K40" s="2">
        <v>12.4</v>
      </c>
      <c r="L40" s="2">
        <v>4.3</v>
      </c>
      <c r="M40" s="54">
        <f t="shared" si="1"/>
        <v>8.35</v>
      </c>
      <c r="N40" s="36">
        <v>82</v>
      </c>
      <c r="O40" s="55">
        <f t="shared" si="2"/>
        <v>34.264278737837031</v>
      </c>
      <c r="P40" s="56">
        <f t="shared" si="3"/>
        <v>22.203252622118402</v>
      </c>
      <c r="Q40" s="34">
        <v>15.602855499999999</v>
      </c>
      <c r="R40" s="11">
        <f t="shared" si="4"/>
        <v>2.3930060473211245</v>
      </c>
      <c r="S40" s="35">
        <f t="shared" si="5"/>
        <v>2.6930657135911553</v>
      </c>
    </row>
    <row r="41" spans="7:19" ht="18.5" x14ac:dyDescent="0.45">
      <c r="G41" s="59">
        <v>2015</v>
      </c>
      <c r="H41" s="46">
        <v>2</v>
      </c>
      <c r="I41" s="46">
        <f t="shared" si="7"/>
        <v>7</v>
      </c>
      <c r="J41" s="46">
        <f t="shared" si="7"/>
        <v>38</v>
      </c>
      <c r="K41" s="2">
        <v>12.1</v>
      </c>
      <c r="L41" s="2">
        <v>6.4</v>
      </c>
      <c r="M41" s="54">
        <f t="shared" si="1"/>
        <v>9.25</v>
      </c>
      <c r="N41" s="36">
        <v>83.5</v>
      </c>
      <c r="O41" s="55">
        <f t="shared" si="2"/>
        <v>33.561128308685376</v>
      </c>
      <c r="P41" s="56">
        <f t="shared" si="3"/>
        <v>15.303874508760531</v>
      </c>
      <c r="Q41" s="34">
        <v>12.820175299999999</v>
      </c>
      <c r="R41" s="11">
        <f t="shared" si="4"/>
        <v>2.0338983760382248</v>
      </c>
      <c r="S41" s="35">
        <f t="shared" si="5"/>
        <v>2.0567808310874569</v>
      </c>
    </row>
    <row r="42" spans="7:19" ht="18.5" x14ac:dyDescent="0.45">
      <c r="G42" s="59">
        <v>2015</v>
      </c>
      <c r="H42" s="46">
        <v>2</v>
      </c>
      <c r="I42" s="46">
        <f t="shared" si="7"/>
        <v>8</v>
      </c>
      <c r="J42" s="46">
        <f t="shared" si="7"/>
        <v>39</v>
      </c>
      <c r="K42" s="2">
        <v>11</v>
      </c>
      <c r="L42" s="2">
        <v>6.6</v>
      </c>
      <c r="M42" s="54">
        <f t="shared" si="1"/>
        <v>8.8000000000000007</v>
      </c>
      <c r="N42" s="36">
        <v>87</v>
      </c>
      <c r="O42" s="55">
        <f t="shared" si="2"/>
        <v>28.296843058464777</v>
      </c>
      <c r="P42" s="56">
        <f t="shared" si="3"/>
        <v>9.9604887565796023</v>
      </c>
      <c r="Q42" s="34">
        <v>9.4969533999999989</v>
      </c>
      <c r="R42" s="11">
        <f t="shared" si="4"/>
        <v>1.4816102029805998</v>
      </c>
      <c r="S42" s="35">
        <f t="shared" si="5"/>
        <v>1.381249299493662</v>
      </c>
    </row>
    <row r="43" spans="7:19" ht="18.5" x14ac:dyDescent="0.45">
      <c r="G43" s="59">
        <v>2015</v>
      </c>
      <c r="H43" s="46">
        <v>2</v>
      </c>
      <c r="I43" s="46">
        <f t="shared" si="7"/>
        <v>9</v>
      </c>
      <c r="J43" s="46">
        <f t="shared" si="7"/>
        <v>40</v>
      </c>
      <c r="K43" s="2">
        <v>7.5</v>
      </c>
      <c r="L43" s="2">
        <v>4</v>
      </c>
      <c r="M43" s="54">
        <f t="shared" si="1"/>
        <v>5.75</v>
      </c>
      <c r="N43" s="36">
        <v>79</v>
      </c>
      <c r="O43" s="55">
        <f t="shared" si="2"/>
        <v>2.3695308211114017</v>
      </c>
      <c r="P43" s="56">
        <f t="shared" si="3"/>
        <v>0.66346862991119249</v>
      </c>
      <c r="Q43" s="34">
        <v>0.70927779999999996</v>
      </c>
      <c r="R43" s="11">
        <f t="shared" si="4"/>
        <v>9.7965981694349974E-2</v>
      </c>
      <c r="S43" s="35">
        <f t="shared" si="5"/>
        <v>0.23653290760562409</v>
      </c>
    </row>
    <row r="44" spans="7:19" ht="18.5" x14ac:dyDescent="0.45">
      <c r="G44" s="59">
        <v>2015</v>
      </c>
      <c r="H44" s="46">
        <v>2</v>
      </c>
      <c r="I44" s="46">
        <f t="shared" si="7"/>
        <v>10</v>
      </c>
      <c r="J44" s="46">
        <f t="shared" si="7"/>
        <v>41</v>
      </c>
      <c r="K44" s="2">
        <v>7.2</v>
      </c>
      <c r="L44" s="2">
        <v>3.1</v>
      </c>
      <c r="M44" s="54">
        <f t="shared" si="1"/>
        <v>5.15</v>
      </c>
      <c r="N44" s="36">
        <v>64</v>
      </c>
      <c r="O44" s="55">
        <f t="shared" si="2"/>
        <v>8.2195523445790162</v>
      </c>
      <c r="P44" s="56">
        <f t="shared" si="3"/>
        <v>2.6960131690219171</v>
      </c>
      <c r="Q44" s="34">
        <v>2.6629320000000001</v>
      </c>
      <c r="R44" s="11">
        <f t="shared" si="4"/>
        <v>0.35843530733099999</v>
      </c>
      <c r="S44" s="35">
        <f t="shared" si="5"/>
        <v>0.37919950493019805</v>
      </c>
    </row>
    <row r="45" spans="7:19" ht="18.5" x14ac:dyDescent="0.45">
      <c r="G45" s="59">
        <v>2015</v>
      </c>
      <c r="H45" s="46">
        <v>2</v>
      </c>
      <c r="I45" s="46">
        <f t="shared" si="7"/>
        <v>11</v>
      </c>
      <c r="J45" s="46">
        <f t="shared" si="7"/>
        <v>42</v>
      </c>
      <c r="K45" s="2">
        <v>8.5</v>
      </c>
      <c r="L45" s="2">
        <v>3.8</v>
      </c>
      <c r="M45" s="54">
        <f t="shared" si="1"/>
        <v>6.15</v>
      </c>
      <c r="N45" s="36">
        <v>78</v>
      </c>
      <c r="O45" s="55">
        <f t="shared" si="2"/>
        <v>35.487988168655654</v>
      </c>
      <c r="P45" s="56">
        <f t="shared" si="3"/>
        <v>13.343483551414526</v>
      </c>
      <c r="Q45" s="34">
        <v>12.30978</v>
      </c>
      <c r="R45" s="11">
        <f t="shared" si="4"/>
        <v>1.7291147898150003</v>
      </c>
      <c r="S45" s="35">
        <f t="shared" si="5"/>
        <v>1.3912026662303449</v>
      </c>
    </row>
    <row r="46" spans="7:19" ht="18.5" x14ac:dyDescent="0.45">
      <c r="G46" s="59">
        <v>2015</v>
      </c>
      <c r="H46" s="46">
        <v>2</v>
      </c>
      <c r="I46" s="46">
        <f t="shared" si="7"/>
        <v>12</v>
      </c>
      <c r="J46" s="46">
        <f t="shared" si="7"/>
        <v>43</v>
      </c>
      <c r="K46" s="2">
        <v>5.9</v>
      </c>
      <c r="L46" s="2">
        <v>2</v>
      </c>
      <c r="M46" s="54">
        <f t="shared" si="1"/>
        <v>3.95</v>
      </c>
      <c r="N46" s="36">
        <v>69</v>
      </c>
      <c r="O46" s="55">
        <f t="shared" si="2"/>
        <v>26.575004151479714</v>
      </c>
      <c r="P46" s="56">
        <f t="shared" si="3"/>
        <v>8.2914012952616716</v>
      </c>
      <c r="Q46" s="34">
        <v>8.3970284999999993</v>
      </c>
      <c r="R46" s="11">
        <f t="shared" si="4"/>
        <v>1.0711564443168748</v>
      </c>
      <c r="S46" s="35">
        <f t="shared" si="5"/>
        <v>0.67081930797086631</v>
      </c>
    </row>
    <row r="47" spans="7:19" ht="18.5" x14ac:dyDescent="0.45">
      <c r="G47" s="59">
        <v>2015</v>
      </c>
      <c r="H47" s="46">
        <v>2</v>
      </c>
      <c r="I47" s="46">
        <f t="shared" si="7"/>
        <v>13</v>
      </c>
      <c r="J47" s="46">
        <f t="shared" si="7"/>
        <v>44</v>
      </c>
      <c r="K47" s="2">
        <v>6.8</v>
      </c>
      <c r="L47" s="2">
        <v>2.2000000000000002</v>
      </c>
      <c r="M47" s="54">
        <f t="shared" si="1"/>
        <v>4.5</v>
      </c>
      <c r="N47" s="36">
        <v>66.5</v>
      </c>
      <c r="O47" s="55">
        <f t="shared" si="2"/>
        <v>15.341842445641555</v>
      </c>
      <c r="P47" s="56">
        <f t="shared" si="3"/>
        <v>5.645798019996092</v>
      </c>
      <c r="Q47" s="34">
        <v>5.2647337999999992</v>
      </c>
      <c r="R47" s="11">
        <f t="shared" si="4"/>
        <v>0.68857190133509993</v>
      </c>
      <c r="S47" s="35">
        <f t="shared" si="5"/>
        <v>0.55340708912279735</v>
      </c>
    </row>
    <row r="48" spans="7:19" ht="18.5" x14ac:dyDescent="0.45">
      <c r="G48" s="59">
        <v>2015</v>
      </c>
      <c r="H48" s="46">
        <v>2</v>
      </c>
      <c r="I48" s="46">
        <f t="shared" si="7"/>
        <v>14</v>
      </c>
      <c r="J48" s="46">
        <f t="shared" si="7"/>
        <v>45</v>
      </c>
      <c r="K48" s="2">
        <v>5.3</v>
      </c>
      <c r="L48" s="2">
        <v>1.7</v>
      </c>
      <c r="M48" s="54">
        <f t="shared" si="1"/>
        <v>3.5</v>
      </c>
      <c r="N48" s="36">
        <v>62.5</v>
      </c>
      <c r="O48" s="55">
        <f t="shared" si="2"/>
        <v>17.66497579796928</v>
      </c>
      <c r="P48" s="56">
        <f t="shared" si="3"/>
        <v>5.0875130298151525</v>
      </c>
      <c r="Q48" s="34">
        <v>5.3627096000000005</v>
      </c>
      <c r="R48" s="11">
        <f t="shared" si="4"/>
        <v>0.66993381542520014</v>
      </c>
      <c r="S48" s="35">
        <f t="shared" si="5"/>
        <v>0.42095143985672651</v>
      </c>
    </row>
    <row r="49" spans="7:19" ht="18.5" x14ac:dyDescent="0.45">
      <c r="G49" s="59">
        <v>2015</v>
      </c>
      <c r="H49" s="46">
        <v>2</v>
      </c>
      <c r="I49" s="46">
        <f t="shared" si="7"/>
        <v>15</v>
      </c>
      <c r="J49" s="46">
        <f t="shared" si="7"/>
        <v>46</v>
      </c>
      <c r="K49" s="2">
        <v>9.1</v>
      </c>
      <c r="L49" s="2">
        <v>0.8</v>
      </c>
      <c r="M49" s="54">
        <f t="shared" si="1"/>
        <v>4.95</v>
      </c>
      <c r="N49" s="36">
        <v>64.5</v>
      </c>
      <c r="O49" s="55">
        <f t="shared" si="2"/>
        <v>34.698227883277184</v>
      </c>
      <c r="P49" s="56">
        <f t="shared" si="3"/>
        <v>23.039623314496048</v>
      </c>
      <c r="Q49" s="34">
        <v>15.994339999999999</v>
      </c>
      <c r="R49" s="11">
        <f t="shared" si="4"/>
        <v>2.1341047932749997</v>
      </c>
      <c r="S49" s="35">
        <f t="shared" si="5"/>
        <v>1.9329026053180043</v>
      </c>
    </row>
    <row r="50" spans="7:19" ht="18.5" x14ac:dyDescent="0.45">
      <c r="G50" s="59">
        <v>2015</v>
      </c>
      <c r="H50" s="46">
        <v>2</v>
      </c>
      <c r="I50" s="46">
        <f t="shared" si="7"/>
        <v>16</v>
      </c>
      <c r="J50" s="46">
        <f t="shared" si="7"/>
        <v>47</v>
      </c>
      <c r="K50" s="2">
        <v>6.2</v>
      </c>
      <c r="L50" s="2">
        <v>1.9</v>
      </c>
      <c r="M50" s="54">
        <f t="shared" si="1"/>
        <v>4.05</v>
      </c>
      <c r="N50" s="36">
        <v>85</v>
      </c>
      <c r="O50" s="55">
        <f t="shared" si="2"/>
        <v>10.854196962483163</v>
      </c>
      <c r="P50" s="56">
        <f t="shared" si="3"/>
        <v>3.7338437550942092</v>
      </c>
      <c r="Q50" s="34">
        <v>3.6012387000000001</v>
      </c>
      <c r="R50" s="11">
        <f t="shared" si="4"/>
        <v>0.46149963971467506</v>
      </c>
      <c r="S50" s="35">
        <f t="shared" si="5"/>
        <v>0.38382340338691756</v>
      </c>
    </row>
    <row r="51" spans="7:19" ht="18.5" x14ac:dyDescent="0.45">
      <c r="G51" s="59">
        <v>2015</v>
      </c>
      <c r="H51" s="46">
        <v>2</v>
      </c>
      <c r="I51" s="46">
        <f t="shared" si="7"/>
        <v>17</v>
      </c>
      <c r="J51" s="46">
        <f t="shared" si="7"/>
        <v>48</v>
      </c>
      <c r="K51" s="2">
        <v>4.2</v>
      </c>
      <c r="L51" s="2">
        <v>1.5</v>
      </c>
      <c r="M51" s="54">
        <f t="shared" si="1"/>
        <v>2.85</v>
      </c>
      <c r="N51" s="36">
        <v>79</v>
      </c>
      <c r="O51" s="55">
        <f t="shared" si="2"/>
        <v>6.1234678257736332</v>
      </c>
      <c r="P51" s="56">
        <f t="shared" si="3"/>
        <v>1.322669050367105</v>
      </c>
      <c r="Q51" s="34">
        <v>1.6099015000000001</v>
      </c>
      <c r="R51" s="11">
        <f t="shared" si="4"/>
        <v>0.194978792943375</v>
      </c>
      <c r="S51" s="35">
        <f t="shared" si="5"/>
        <v>0.16891277904758192</v>
      </c>
    </row>
    <row r="52" spans="7:19" ht="18.5" x14ac:dyDescent="0.45">
      <c r="G52" s="59">
        <v>2015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2">
        <v>7.7</v>
      </c>
      <c r="L52" s="2">
        <v>0.3</v>
      </c>
      <c r="M52" s="54">
        <f t="shared" si="1"/>
        <v>4</v>
      </c>
      <c r="N52" s="36">
        <v>88</v>
      </c>
      <c r="O52" s="55">
        <f t="shared" si="2"/>
        <v>19.259849271941345</v>
      </c>
      <c r="P52" s="56">
        <f t="shared" si="3"/>
        <v>11.401830768989278</v>
      </c>
      <c r="Q52" s="34">
        <v>8.3827926999999995</v>
      </c>
      <c r="R52" s="11">
        <f t="shared" si="4"/>
        <v>1.0717987262438999</v>
      </c>
      <c r="S52" s="35">
        <f t="shared" si="5"/>
        <v>0.88051948176561601</v>
      </c>
    </row>
    <row r="53" spans="7:19" ht="18.5" x14ac:dyDescent="0.45">
      <c r="G53" s="59">
        <v>2015</v>
      </c>
      <c r="H53" s="46">
        <v>2</v>
      </c>
      <c r="I53" s="46">
        <f t="shared" si="8"/>
        <v>19</v>
      </c>
      <c r="J53" s="46">
        <f t="shared" si="8"/>
        <v>50</v>
      </c>
      <c r="K53" s="2">
        <v>6.5</v>
      </c>
      <c r="L53" s="2">
        <v>3.9</v>
      </c>
      <c r="M53" s="54">
        <f t="shared" si="1"/>
        <v>5.2</v>
      </c>
      <c r="N53" s="36">
        <v>75.5</v>
      </c>
      <c r="O53" s="55">
        <f t="shared" si="2"/>
        <v>14.940573721476547</v>
      </c>
      <c r="P53" s="56">
        <f t="shared" si="3"/>
        <v>3.1076393340671218</v>
      </c>
      <c r="Q53" s="34">
        <v>3.8545521999999997</v>
      </c>
      <c r="R53" s="11">
        <f t="shared" si="4"/>
        <v>0.5199598190189999</v>
      </c>
      <c r="S53" s="35">
        <f t="shared" si="5"/>
        <v>0.41478191121367325</v>
      </c>
    </row>
    <row r="54" spans="7:19" ht="18.5" x14ac:dyDescent="0.45">
      <c r="G54" s="59">
        <v>2015</v>
      </c>
      <c r="H54" s="46">
        <v>2</v>
      </c>
      <c r="I54" s="46">
        <f t="shared" si="8"/>
        <v>20</v>
      </c>
      <c r="J54" s="46">
        <f t="shared" si="8"/>
        <v>51</v>
      </c>
      <c r="K54" s="2">
        <v>4.3</v>
      </c>
      <c r="L54" s="2">
        <v>-1.4</v>
      </c>
      <c r="M54" s="54">
        <f t="shared" si="1"/>
        <v>1.45</v>
      </c>
      <c r="N54" s="36">
        <v>81.5</v>
      </c>
      <c r="O54" s="55">
        <f t="shared" si="2"/>
        <v>11.09679816444465</v>
      </c>
      <c r="P54" s="56">
        <f t="shared" si="3"/>
        <v>5.0601399629867601</v>
      </c>
      <c r="Q54" s="34">
        <v>4.2389187999999995</v>
      </c>
      <c r="R54" s="11">
        <f t="shared" si="4"/>
        <v>0.47857923116849993</v>
      </c>
      <c r="S54" s="35">
        <f t="shared" si="5"/>
        <v>0.19537920445972939</v>
      </c>
    </row>
    <row r="55" spans="7:19" ht="18.5" x14ac:dyDescent="0.45">
      <c r="G55" s="59">
        <v>2015</v>
      </c>
      <c r="H55" s="46">
        <v>2</v>
      </c>
      <c r="I55" s="46">
        <f t="shared" si="8"/>
        <v>21</v>
      </c>
      <c r="J55" s="46">
        <f t="shared" si="8"/>
        <v>52</v>
      </c>
      <c r="K55" s="2">
        <v>3.2</v>
      </c>
      <c r="L55" s="2">
        <v>-1.7</v>
      </c>
      <c r="M55" s="54">
        <f t="shared" si="1"/>
        <v>0.75000000000000011</v>
      </c>
      <c r="N55" s="36">
        <v>71</v>
      </c>
      <c r="O55" s="55">
        <f t="shared" si="2"/>
        <v>19.420912537412281</v>
      </c>
      <c r="P55" s="56">
        <f t="shared" si="3"/>
        <v>7.6129977146656147</v>
      </c>
      <c r="Q55" s="34">
        <v>6.8784035999999995</v>
      </c>
      <c r="R55" s="11">
        <f t="shared" si="4"/>
        <v>0.74834107846469977</v>
      </c>
      <c r="S55" s="35">
        <f t="shared" si="5"/>
        <v>0.14323472816887337</v>
      </c>
    </row>
    <row r="56" spans="7:19" ht="18.5" x14ac:dyDescent="0.45">
      <c r="G56" s="59">
        <v>2015</v>
      </c>
      <c r="H56" s="46">
        <v>2</v>
      </c>
      <c r="I56" s="46">
        <f t="shared" si="8"/>
        <v>22</v>
      </c>
      <c r="J56" s="46">
        <f t="shared" si="8"/>
        <v>53</v>
      </c>
      <c r="K56" s="2">
        <v>8.6999999999999993</v>
      </c>
      <c r="L56" s="2">
        <v>-0.3</v>
      </c>
      <c r="M56" s="54">
        <f t="shared" si="1"/>
        <v>4.1999999999999993</v>
      </c>
      <c r="N56" s="36">
        <v>75</v>
      </c>
      <c r="O56" s="55">
        <f t="shared" si="2"/>
        <v>39.882047291666659</v>
      </c>
      <c r="P56" s="56">
        <f t="shared" si="3"/>
        <v>28.715074049999995</v>
      </c>
      <c r="Q56" s="34">
        <v>19.143382699999997</v>
      </c>
      <c r="R56" s="11">
        <f t="shared" si="4"/>
        <v>2.4700706697809993</v>
      </c>
      <c r="S56" s="35">
        <f t="shared" si="5"/>
        <v>2.0889690840156243</v>
      </c>
    </row>
    <row r="57" spans="7:19" ht="18.5" x14ac:dyDescent="0.45">
      <c r="G57" s="59">
        <v>2015</v>
      </c>
      <c r="H57" s="46">
        <v>2</v>
      </c>
      <c r="I57" s="46">
        <f t="shared" si="8"/>
        <v>23</v>
      </c>
      <c r="J57" s="46">
        <f t="shared" si="8"/>
        <v>54</v>
      </c>
      <c r="K57" s="2">
        <v>10.4</v>
      </c>
      <c r="L57" s="2">
        <v>3.2</v>
      </c>
      <c r="M57" s="54">
        <f t="shared" si="1"/>
        <v>6.8000000000000007</v>
      </c>
      <c r="N57" s="36">
        <v>74.5</v>
      </c>
      <c r="O57" s="55">
        <f t="shared" si="2"/>
        <v>43.664945771612096</v>
      </c>
      <c r="P57" s="56">
        <f t="shared" si="3"/>
        <v>25.151008764448569</v>
      </c>
      <c r="Q57" s="34">
        <v>18.746455099999999</v>
      </c>
      <c r="R57" s="11">
        <f t="shared" si="4"/>
        <v>2.7047197953728994</v>
      </c>
      <c r="S57" s="35">
        <f t="shared" si="5"/>
        <v>2.6341305722686967</v>
      </c>
    </row>
    <row r="58" spans="7:19" ht="18.5" x14ac:dyDescent="0.45">
      <c r="G58" s="59">
        <v>2015</v>
      </c>
      <c r="H58" s="46">
        <v>2</v>
      </c>
      <c r="I58" s="46">
        <f t="shared" si="8"/>
        <v>24</v>
      </c>
      <c r="J58" s="46">
        <f t="shared" si="8"/>
        <v>55</v>
      </c>
      <c r="K58" s="2">
        <v>9.1</v>
      </c>
      <c r="L58" s="2">
        <v>5</v>
      </c>
      <c r="M58" s="54">
        <f t="shared" si="1"/>
        <v>7.05</v>
      </c>
      <c r="N58" s="36">
        <v>71.5</v>
      </c>
      <c r="O58" s="55">
        <f t="shared" si="2"/>
        <v>29.705410478010798</v>
      </c>
      <c r="P58" s="56">
        <f t="shared" si="3"/>
        <v>9.7433746367875411</v>
      </c>
      <c r="Q58" s="34">
        <v>9.6238194999999997</v>
      </c>
      <c r="R58" s="11">
        <f t="shared" si="4"/>
        <v>1.4026259789823747</v>
      </c>
      <c r="S58" s="35">
        <f t="shared" si="5"/>
        <v>1.1728725745441799</v>
      </c>
    </row>
    <row r="59" spans="7:19" ht="18.5" x14ac:dyDescent="0.45">
      <c r="G59" s="59">
        <v>2015</v>
      </c>
      <c r="H59" s="46">
        <v>2</v>
      </c>
      <c r="I59" s="46">
        <f t="shared" si="8"/>
        <v>25</v>
      </c>
      <c r="J59" s="46">
        <f t="shared" si="8"/>
        <v>56</v>
      </c>
      <c r="K59" s="2">
        <v>6.8</v>
      </c>
      <c r="L59" s="2">
        <v>1.5</v>
      </c>
      <c r="M59" s="54">
        <f t="shared" si="1"/>
        <v>4.1500000000000004</v>
      </c>
      <c r="N59" s="36">
        <v>54.5</v>
      </c>
      <c r="O59" s="55">
        <f t="shared" si="2"/>
        <v>5.4425093669935469</v>
      </c>
      <c r="P59" s="56">
        <f t="shared" si="3"/>
        <v>2.3076239716052638</v>
      </c>
      <c r="Q59" s="34">
        <v>2.0047356000000001</v>
      </c>
      <c r="R59" s="11">
        <f t="shared" si="4"/>
        <v>0.25808314575329999</v>
      </c>
      <c r="S59" s="35">
        <f t="shared" si="5"/>
        <v>0.29543306733525698</v>
      </c>
    </row>
    <row r="60" spans="7:19" ht="18.5" x14ac:dyDescent="0.45">
      <c r="G60" s="59">
        <v>2015</v>
      </c>
      <c r="H60" s="46">
        <v>2</v>
      </c>
      <c r="I60" s="46">
        <f t="shared" si="8"/>
        <v>26</v>
      </c>
      <c r="J60" s="46">
        <f t="shared" si="8"/>
        <v>57</v>
      </c>
      <c r="K60" s="2">
        <v>10.5</v>
      </c>
      <c r="L60" s="2">
        <v>2</v>
      </c>
      <c r="M60" s="54">
        <f t="shared" si="1"/>
        <v>6.25</v>
      </c>
      <c r="N60" s="36">
        <v>56</v>
      </c>
      <c r="O60" s="55">
        <f t="shared" si="2"/>
        <v>42.074993830232749</v>
      </c>
      <c r="P60" s="56">
        <f t="shared" si="3"/>
        <v>28.610995804558272</v>
      </c>
      <c r="Q60" s="34">
        <v>19.626981199999999</v>
      </c>
      <c r="R60" s="11">
        <f t="shared" si="4"/>
        <v>2.7684494859488997</v>
      </c>
      <c r="S60" s="35">
        <f t="shared" si="5"/>
        <v>2.7992084410038425</v>
      </c>
    </row>
    <row r="61" spans="7:19" ht="18.5" x14ac:dyDescent="0.45">
      <c r="G61" s="59">
        <v>2015</v>
      </c>
      <c r="H61" s="46">
        <v>2</v>
      </c>
      <c r="I61" s="46">
        <f t="shared" si="8"/>
        <v>27</v>
      </c>
      <c r="J61" s="46">
        <f t="shared" si="8"/>
        <v>58</v>
      </c>
      <c r="K61" s="2">
        <v>14.7</v>
      </c>
      <c r="L61" s="2">
        <v>5.5</v>
      </c>
      <c r="M61" s="54">
        <f t="shared" si="1"/>
        <v>10.1</v>
      </c>
      <c r="N61" s="36">
        <v>58</v>
      </c>
      <c r="O61" s="55">
        <f t="shared" si="2"/>
        <v>32.142917195244259</v>
      </c>
      <c r="P61" s="56">
        <f t="shared" si="3"/>
        <v>23.657187055699772</v>
      </c>
      <c r="Q61" s="34">
        <v>15.5990872</v>
      </c>
      <c r="R61" s="11">
        <f t="shared" si="4"/>
        <v>2.5525332353411994</v>
      </c>
      <c r="S61" s="35">
        <f t="shared" si="5"/>
        <v>3.2117307837209554</v>
      </c>
    </row>
    <row r="62" spans="7:19" ht="18.5" x14ac:dyDescent="0.45">
      <c r="G62" s="59">
        <v>2015</v>
      </c>
      <c r="H62" s="60">
        <v>2</v>
      </c>
      <c r="I62" s="60">
        <f t="shared" si="8"/>
        <v>28</v>
      </c>
      <c r="J62" s="60">
        <f t="shared" si="8"/>
        <v>59</v>
      </c>
      <c r="K62" s="2">
        <v>13.3</v>
      </c>
      <c r="L62" s="2">
        <v>7.7</v>
      </c>
      <c r="M62" s="54">
        <f t="shared" si="1"/>
        <v>10.5</v>
      </c>
      <c r="N62" s="36">
        <v>67</v>
      </c>
      <c r="O62" s="55">
        <f t="shared" si="2"/>
        <v>32.732612997071762</v>
      </c>
      <c r="P62" s="56">
        <f t="shared" si="3"/>
        <v>14.664210622688151</v>
      </c>
      <c r="Q62" s="34">
        <v>12.393519999999999</v>
      </c>
      <c r="R62" s="49">
        <f t="shared" si="4"/>
        <v>2.0570702528399996</v>
      </c>
      <c r="S62" s="48">
        <f t="shared" si="5"/>
        <v>2.1386257088960754</v>
      </c>
    </row>
    <row r="63" spans="7:19" ht="18.5" x14ac:dyDescent="0.45">
      <c r="G63" s="59">
        <v>2015</v>
      </c>
      <c r="H63" s="46">
        <v>3</v>
      </c>
      <c r="I63" s="46">
        <v>1</v>
      </c>
      <c r="J63" s="46">
        <f t="shared" si="8"/>
        <v>60</v>
      </c>
      <c r="K63" s="2">
        <v>13</v>
      </c>
      <c r="L63" s="2">
        <v>6.8</v>
      </c>
      <c r="M63" s="54">
        <f t="shared" si="1"/>
        <v>9.9</v>
      </c>
      <c r="N63" s="36">
        <v>63</v>
      </c>
      <c r="O63" s="55">
        <f t="shared" si="2"/>
        <v>38.050089733376559</v>
      </c>
      <c r="P63" s="56">
        <f t="shared" si="3"/>
        <v>18.872844507754774</v>
      </c>
      <c r="Q63" s="34">
        <v>15.1590335</v>
      </c>
      <c r="R63" s="11">
        <f t="shared" si="4"/>
        <v>2.4627441619267505</v>
      </c>
      <c r="S63" s="35">
        <f t="shared" si="5"/>
        <v>2.5837337266786911</v>
      </c>
    </row>
    <row r="64" spans="7:19" ht="18.5" x14ac:dyDescent="0.45">
      <c r="G64" s="59">
        <v>2015</v>
      </c>
      <c r="H64" s="46">
        <v>3</v>
      </c>
      <c r="I64" s="46">
        <f t="shared" ref="I64:J79" si="9">I63+1</f>
        <v>2</v>
      </c>
      <c r="J64" s="46">
        <f>J63+1</f>
        <v>61</v>
      </c>
      <c r="K64" s="2">
        <v>12.5</v>
      </c>
      <c r="L64" s="2">
        <v>5.8</v>
      </c>
      <c r="M64" s="54">
        <f t="shared" si="1"/>
        <v>9.15</v>
      </c>
      <c r="N64" s="36">
        <v>65</v>
      </c>
      <c r="O64" s="55">
        <f t="shared" si="2"/>
        <v>25.250411645129521</v>
      </c>
      <c r="P64" s="56">
        <f t="shared" si="3"/>
        <v>13.534220641789425</v>
      </c>
      <c r="Q64" s="34">
        <v>10.4574512</v>
      </c>
      <c r="R64" s="11">
        <f t="shared" si="4"/>
        <v>1.6529230372115999</v>
      </c>
      <c r="S64" s="35">
        <f t="shared" si="5"/>
        <v>1.8351180890449568</v>
      </c>
    </row>
    <row r="65" spans="7:19" ht="18.5" x14ac:dyDescent="0.45">
      <c r="G65" s="59">
        <v>2015</v>
      </c>
      <c r="H65" s="46">
        <v>3</v>
      </c>
      <c r="I65" s="46">
        <f t="shared" si="9"/>
        <v>3</v>
      </c>
      <c r="J65" s="46">
        <f>J64+1</f>
        <v>62</v>
      </c>
      <c r="K65" s="2">
        <v>8</v>
      </c>
      <c r="L65" s="2">
        <v>5.3</v>
      </c>
      <c r="M65" s="54">
        <f t="shared" si="1"/>
        <v>6.65</v>
      </c>
      <c r="N65" s="36">
        <v>66.5</v>
      </c>
      <c r="O65" s="55">
        <f t="shared" si="2"/>
        <v>24.011319742311851</v>
      </c>
      <c r="P65" s="56">
        <f t="shared" si="3"/>
        <v>5.1864450643393605</v>
      </c>
      <c r="Q65" s="34">
        <v>6.3127399000000004</v>
      </c>
      <c r="R65" s="11">
        <f t="shared" si="4"/>
        <v>0.90524216710507521</v>
      </c>
      <c r="S65" s="35">
        <f t="shared" si="5"/>
        <v>0.69285872979841079</v>
      </c>
    </row>
    <row r="66" spans="7:19" ht="18.5" x14ac:dyDescent="0.45">
      <c r="G66" s="59">
        <v>2015</v>
      </c>
      <c r="H66" s="46">
        <v>3</v>
      </c>
      <c r="I66" s="46">
        <f t="shared" si="9"/>
        <v>4</v>
      </c>
      <c r="J66" s="46">
        <f>J65+1</f>
        <v>63</v>
      </c>
      <c r="K66" s="2">
        <v>9.1999999999999993</v>
      </c>
      <c r="L66" s="2">
        <v>3.1</v>
      </c>
      <c r="M66" s="54">
        <f t="shared" si="1"/>
        <v>6.1499999999999995</v>
      </c>
      <c r="N66" s="36">
        <v>57.5</v>
      </c>
      <c r="O66" s="55">
        <f t="shared" si="2"/>
        <v>24.049477892885353</v>
      </c>
      <c r="P66" s="56">
        <f t="shared" si="3"/>
        <v>11.736145211728052</v>
      </c>
      <c r="Q66" s="34">
        <v>9.5036525999999988</v>
      </c>
      <c r="R66" s="11">
        <f t="shared" si="4"/>
        <v>1.3349471938510498</v>
      </c>
      <c r="S66" s="35">
        <f t="shared" si="5"/>
        <v>1.2463142244047059</v>
      </c>
    </row>
    <row r="67" spans="7:19" ht="18.5" x14ac:dyDescent="0.45">
      <c r="G67" s="59">
        <v>2015</v>
      </c>
      <c r="H67" s="46">
        <v>3</v>
      </c>
      <c r="I67" s="46">
        <f t="shared" si="9"/>
        <v>5</v>
      </c>
      <c r="J67" s="46">
        <f t="shared" si="9"/>
        <v>64</v>
      </c>
      <c r="K67" s="2">
        <v>7.6</v>
      </c>
      <c r="L67" s="2">
        <v>0.2</v>
      </c>
      <c r="M67" s="54">
        <f t="shared" si="1"/>
        <v>3.9</v>
      </c>
      <c r="N67" s="36">
        <v>59.5</v>
      </c>
      <c r="O67" s="55">
        <f t="shared" si="2"/>
        <v>49.089960958352066</v>
      </c>
      <c r="P67" s="56">
        <f t="shared" si="3"/>
        <v>29.06125688734442</v>
      </c>
      <c r="Q67" s="34">
        <v>21.366260999999998</v>
      </c>
      <c r="R67" s="11">
        <f t="shared" si="4"/>
        <v>2.7192947206004994</v>
      </c>
      <c r="S67" s="35">
        <f t="shared" si="5"/>
        <v>1.9926915119999684</v>
      </c>
    </row>
    <row r="68" spans="7:19" ht="18.5" x14ac:dyDescent="0.45">
      <c r="G68" s="59">
        <v>2015</v>
      </c>
      <c r="H68" s="46">
        <v>3</v>
      </c>
      <c r="I68" s="46">
        <f t="shared" si="9"/>
        <v>6</v>
      </c>
      <c r="J68" s="46">
        <f t="shared" si="9"/>
        <v>65</v>
      </c>
      <c r="K68" s="2">
        <v>12.3</v>
      </c>
      <c r="L68" s="2">
        <v>2</v>
      </c>
      <c r="M68" s="54">
        <f t="shared" si="1"/>
        <v>7.15</v>
      </c>
      <c r="N68" s="36">
        <v>39.5</v>
      </c>
      <c r="O68" s="55">
        <f t="shared" si="2"/>
        <v>41.219498940240491</v>
      </c>
      <c r="P68" s="56">
        <f t="shared" si="3"/>
        <v>33.964867126758165</v>
      </c>
      <c r="Q68" s="34">
        <v>21.166122399999999</v>
      </c>
      <c r="R68" s="11">
        <f t="shared" si="4"/>
        <v>3.0972757315061994</v>
      </c>
      <c r="S68" s="35">
        <f t="shared" si="5"/>
        <v>4.1491176042631333</v>
      </c>
    </row>
    <row r="69" spans="7:19" ht="18.5" x14ac:dyDescent="0.45">
      <c r="G69" s="59">
        <v>2015</v>
      </c>
      <c r="H69" s="46">
        <v>3</v>
      </c>
      <c r="I69" s="46">
        <f t="shared" si="9"/>
        <v>7</v>
      </c>
      <c r="J69" s="46">
        <f t="shared" si="9"/>
        <v>66</v>
      </c>
      <c r="K69" s="2">
        <v>14.9</v>
      </c>
      <c r="L69" s="2">
        <v>6.7</v>
      </c>
      <c r="M69" s="54">
        <f t="shared" ref="M69:M132" si="10">(K69+L69)/2</f>
        <v>10.8</v>
      </c>
      <c r="N69" s="36">
        <v>31.5</v>
      </c>
      <c r="O69" s="55">
        <f t="shared" ref="O69:O132" si="11">((Q69)/(0.16*(K69-(L69))^0.5))</f>
        <v>41.539160392950393</v>
      </c>
      <c r="P69" s="56">
        <f t="shared" ref="P69:P132" si="12">0.16*((K69-L69)^1/2)*O69</f>
        <v>27.249689217775455</v>
      </c>
      <c r="Q69" s="34">
        <v>19.0320085</v>
      </c>
      <c r="R69" s="11">
        <f t="shared" ref="R69:R132" si="13">0.0023*0.408*O69*(K69-L69)^0.5*(M69+17.8)</f>
        <v>3.1924100737814993</v>
      </c>
      <c r="S69" s="35">
        <f t="shared" ref="S69:S132" si="14">0.31*(IF(N69&gt;50,1,(1+(50-N69)/70)))*(P69+2.09)*((M69/(M69+15)))</f>
        <v>4.8135610386757648</v>
      </c>
    </row>
    <row r="70" spans="7:19" ht="18.5" x14ac:dyDescent="0.45">
      <c r="G70" s="59">
        <v>2015</v>
      </c>
      <c r="H70" s="46">
        <v>3</v>
      </c>
      <c r="I70" s="46">
        <f t="shared" si="9"/>
        <v>8</v>
      </c>
      <c r="J70" s="46">
        <f t="shared" si="9"/>
        <v>67</v>
      </c>
      <c r="K70" s="2">
        <v>16.899999999999999</v>
      </c>
      <c r="L70" s="2">
        <v>9.3000000000000007</v>
      </c>
      <c r="M70" s="54">
        <f t="shared" si="10"/>
        <v>13.1</v>
      </c>
      <c r="N70" s="36">
        <v>45.5</v>
      </c>
      <c r="O70" s="55">
        <f t="shared" si="11"/>
        <v>40.101607023566189</v>
      </c>
      <c r="P70" s="56">
        <f t="shared" si="12"/>
        <v>24.381777070328237</v>
      </c>
      <c r="Q70" s="34">
        <v>17.688400199999997</v>
      </c>
      <c r="R70" s="11">
        <f t="shared" si="13"/>
        <v>3.2056422356456986</v>
      </c>
      <c r="S70" s="35">
        <f t="shared" si="14"/>
        <v>4.0716271265144481</v>
      </c>
    </row>
    <row r="71" spans="7:19" ht="18.5" x14ac:dyDescent="0.45">
      <c r="G71" s="59">
        <v>2015</v>
      </c>
      <c r="H71" s="46">
        <v>3</v>
      </c>
      <c r="I71" s="46">
        <f t="shared" si="9"/>
        <v>9</v>
      </c>
      <c r="J71" s="46">
        <f t="shared" si="9"/>
        <v>68</v>
      </c>
      <c r="K71" s="2">
        <v>17.5</v>
      </c>
      <c r="L71" s="2">
        <v>11</v>
      </c>
      <c r="M71" s="54">
        <f t="shared" si="10"/>
        <v>14.25</v>
      </c>
      <c r="N71" s="36">
        <v>45.5</v>
      </c>
      <c r="O71" s="55">
        <f t="shared" si="11"/>
        <v>50.962919548998002</v>
      </c>
      <c r="P71" s="56">
        <f t="shared" si="12"/>
        <v>26.500718165478961</v>
      </c>
      <c r="Q71" s="34">
        <v>20.7888737</v>
      </c>
      <c r="R71" s="11">
        <f t="shared" si="13"/>
        <v>3.907752153228524</v>
      </c>
      <c r="S71" s="35">
        <f t="shared" si="14"/>
        <v>4.595512851502928</v>
      </c>
    </row>
    <row r="72" spans="7:19" ht="18.5" x14ac:dyDescent="0.45">
      <c r="G72" s="59">
        <v>2015</v>
      </c>
      <c r="H72" s="46">
        <v>3</v>
      </c>
      <c r="I72" s="46">
        <f t="shared" si="9"/>
        <v>10</v>
      </c>
      <c r="J72" s="46">
        <f t="shared" si="9"/>
        <v>69</v>
      </c>
      <c r="K72" s="2">
        <v>16.399999999999999</v>
      </c>
      <c r="L72" s="2">
        <v>9.6</v>
      </c>
      <c r="M72" s="54">
        <f t="shared" si="10"/>
        <v>13</v>
      </c>
      <c r="N72" s="36">
        <v>46.5</v>
      </c>
      <c r="O72" s="55">
        <f t="shared" si="11"/>
        <v>39.135497299699068</v>
      </c>
      <c r="P72" s="56">
        <f t="shared" si="12"/>
        <v>21.289710531036292</v>
      </c>
      <c r="Q72" s="34">
        <v>16.328462599999998</v>
      </c>
      <c r="R72" s="11">
        <f t="shared" si="13"/>
        <v>2.9496061409891992</v>
      </c>
      <c r="S72" s="35">
        <f t="shared" si="14"/>
        <v>3.5332587540028602</v>
      </c>
    </row>
    <row r="73" spans="7:19" ht="18.5" x14ac:dyDescent="0.45">
      <c r="G73" s="59">
        <v>2015</v>
      </c>
      <c r="H73" s="46">
        <v>3</v>
      </c>
      <c r="I73" s="46">
        <f t="shared" si="9"/>
        <v>11</v>
      </c>
      <c r="J73" s="46">
        <f t="shared" si="9"/>
        <v>70</v>
      </c>
      <c r="K73" s="2">
        <v>16.399999999999999</v>
      </c>
      <c r="L73" s="2">
        <v>10.8</v>
      </c>
      <c r="M73" s="54">
        <f t="shared" si="10"/>
        <v>13.6</v>
      </c>
      <c r="N73" s="36">
        <v>57</v>
      </c>
      <c r="O73" s="55">
        <f t="shared" si="11"/>
        <v>46.195005923637709</v>
      </c>
      <c r="P73" s="56">
        <f t="shared" si="12"/>
        <v>20.695362653789687</v>
      </c>
      <c r="Q73" s="34">
        <v>17.490773799999999</v>
      </c>
      <c r="R73" s="11">
        <f t="shared" si="13"/>
        <v>3.2211183937817998</v>
      </c>
      <c r="S73" s="35">
        <f t="shared" si="14"/>
        <v>3.3588492639292764</v>
      </c>
    </row>
    <row r="74" spans="7:19" ht="18.5" x14ac:dyDescent="0.45">
      <c r="G74" s="59">
        <v>2015</v>
      </c>
      <c r="H74" s="46">
        <v>3</v>
      </c>
      <c r="I74" s="46">
        <f t="shared" si="9"/>
        <v>12</v>
      </c>
      <c r="J74" s="46">
        <f t="shared" si="9"/>
        <v>71</v>
      </c>
      <c r="K74" s="2">
        <v>16.3</v>
      </c>
      <c r="L74" s="2">
        <v>4.4000000000000004</v>
      </c>
      <c r="M74" s="54">
        <f t="shared" si="10"/>
        <v>10.350000000000001</v>
      </c>
      <c r="N74" s="36">
        <v>62</v>
      </c>
      <c r="O74" s="55">
        <f t="shared" si="11"/>
        <v>2.8341077984281657</v>
      </c>
      <c r="P74" s="56">
        <f t="shared" si="12"/>
        <v>2.6980706241036141</v>
      </c>
      <c r="Q74" s="34">
        <v>1.5642631999999999</v>
      </c>
      <c r="R74" s="11">
        <f t="shared" si="13"/>
        <v>0.25825946325420002</v>
      </c>
      <c r="S74" s="35">
        <f t="shared" si="14"/>
        <v>0.60601674940577699</v>
      </c>
    </row>
    <row r="75" spans="7:19" ht="18.5" x14ac:dyDescent="0.45">
      <c r="G75" s="59">
        <v>2015</v>
      </c>
      <c r="H75" s="46">
        <v>3</v>
      </c>
      <c r="I75" s="46">
        <f t="shared" si="9"/>
        <v>13</v>
      </c>
      <c r="J75" s="46">
        <f t="shared" si="9"/>
        <v>72</v>
      </c>
      <c r="K75" s="2">
        <v>13.2</v>
      </c>
      <c r="L75" s="2">
        <v>4.5999999999999996</v>
      </c>
      <c r="M75" s="54">
        <f t="shared" si="10"/>
        <v>8.8999999999999986</v>
      </c>
      <c r="N75" s="36">
        <v>63</v>
      </c>
      <c r="O75" s="55">
        <f t="shared" si="11"/>
        <v>37.793571159036169</v>
      </c>
      <c r="P75" s="56">
        <f t="shared" si="12"/>
        <v>26.001976957416883</v>
      </c>
      <c r="Q75" s="34">
        <v>17.733201099999999</v>
      </c>
      <c r="R75" s="11">
        <f t="shared" si="13"/>
        <v>2.7769394928550502</v>
      </c>
      <c r="S75" s="35">
        <f t="shared" si="14"/>
        <v>3.2429190136197978</v>
      </c>
    </row>
    <row r="76" spans="7:19" ht="18.5" x14ac:dyDescent="0.45">
      <c r="G76" s="59">
        <v>2015</v>
      </c>
      <c r="H76" s="46">
        <v>3</v>
      </c>
      <c r="I76" s="46">
        <f t="shared" si="9"/>
        <v>14</v>
      </c>
      <c r="J76" s="46">
        <f t="shared" si="9"/>
        <v>73</v>
      </c>
      <c r="K76" s="2">
        <v>14.9</v>
      </c>
      <c r="L76" s="2">
        <v>7.4</v>
      </c>
      <c r="M76" s="54">
        <f t="shared" si="10"/>
        <v>11.15</v>
      </c>
      <c r="N76" s="36">
        <v>49.5</v>
      </c>
      <c r="O76" s="55">
        <f t="shared" si="11"/>
        <v>41.550078252501663</v>
      </c>
      <c r="P76" s="56">
        <f t="shared" si="12"/>
        <v>24.930046951500998</v>
      </c>
      <c r="Q76" s="34">
        <v>18.206332099999997</v>
      </c>
      <c r="R76" s="11">
        <f t="shared" si="13"/>
        <v>3.0912849883401745</v>
      </c>
      <c r="S76" s="35">
        <f t="shared" si="14"/>
        <v>3.5970133058149996</v>
      </c>
    </row>
    <row r="77" spans="7:19" ht="18.5" x14ac:dyDescent="0.45">
      <c r="G77" s="59">
        <v>2015</v>
      </c>
      <c r="H77" s="46">
        <v>3</v>
      </c>
      <c r="I77" s="46">
        <f t="shared" si="9"/>
        <v>15</v>
      </c>
      <c r="J77" s="46">
        <f t="shared" si="9"/>
        <v>74</v>
      </c>
      <c r="K77" s="2">
        <v>16.5</v>
      </c>
      <c r="L77" s="2">
        <v>7.8</v>
      </c>
      <c r="M77" s="54">
        <f t="shared" si="10"/>
        <v>12.15</v>
      </c>
      <c r="N77" s="36">
        <v>44</v>
      </c>
      <c r="O77" s="55">
        <f t="shared" si="11"/>
        <v>46.393656691911914</v>
      </c>
      <c r="P77" s="56">
        <f t="shared" si="12"/>
        <v>32.289985057570689</v>
      </c>
      <c r="Q77" s="34">
        <v>21.894660399999996</v>
      </c>
      <c r="R77" s="11">
        <f t="shared" si="13"/>
        <v>3.8459448882176992</v>
      </c>
      <c r="S77" s="35">
        <f t="shared" si="14"/>
        <v>5.1783258314495351</v>
      </c>
    </row>
    <row r="78" spans="7:19" ht="18.5" x14ac:dyDescent="0.45">
      <c r="G78" s="59">
        <v>2015</v>
      </c>
      <c r="H78" s="46">
        <v>3</v>
      </c>
      <c r="I78" s="46">
        <f t="shared" si="9"/>
        <v>16</v>
      </c>
      <c r="J78" s="46">
        <f t="shared" si="9"/>
        <v>75</v>
      </c>
      <c r="K78" s="2">
        <v>11.9</v>
      </c>
      <c r="L78" s="2">
        <v>4.7</v>
      </c>
      <c r="M78" s="54">
        <f t="shared" si="10"/>
        <v>8.3000000000000007</v>
      </c>
      <c r="N78" s="36">
        <v>43</v>
      </c>
      <c r="O78" s="55">
        <f t="shared" si="11"/>
        <v>23.921949720409021</v>
      </c>
      <c r="P78" s="56">
        <f t="shared" si="12"/>
        <v>13.779043038955598</v>
      </c>
      <c r="Q78" s="34">
        <v>10.270292299999999</v>
      </c>
      <c r="R78" s="11">
        <f t="shared" si="13"/>
        <v>1.5721403992609497</v>
      </c>
      <c r="S78" s="35">
        <f t="shared" si="14"/>
        <v>1.9276460306075551</v>
      </c>
    </row>
    <row r="79" spans="7:19" ht="18.5" x14ac:dyDescent="0.45">
      <c r="G79" s="59">
        <v>2015</v>
      </c>
      <c r="H79" s="46">
        <v>3</v>
      </c>
      <c r="I79" s="46">
        <f t="shared" si="9"/>
        <v>17</v>
      </c>
      <c r="J79" s="46">
        <f t="shared" si="9"/>
        <v>76</v>
      </c>
      <c r="K79" s="2">
        <v>10.199999999999999</v>
      </c>
      <c r="L79" s="2">
        <v>4.5</v>
      </c>
      <c r="M79" s="54">
        <f t="shared" si="10"/>
        <v>7.35</v>
      </c>
      <c r="N79" s="36">
        <v>77.5</v>
      </c>
      <c r="O79" s="55">
        <f t="shared" si="11"/>
        <v>28.994824362312752</v>
      </c>
      <c r="P79" s="56">
        <f t="shared" si="12"/>
        <v>13.221639909214614</v>
      </c>
      <c r="Q79" s="34">
        <v>11.075871099999999</v>
      </c>
      <c r="R79" s="11">
        <f t="shared" si="13"/>
        <v>1.6337435976377248</v>
      </c>
      <c r="S79" s="35">
        <f t="shared" si="14"/>
        <v>1.5609651692682549</v>
      </c>
    </row>
    <row r="80" spans="7:19" ht="18.5" x14ac:dyDescent="0.45">
      <c r="G80" s="59">
        <v>2015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2">
        <v>12.9</v>
      </c>
      <c r="L80" s="2">
        <v>5</v>
      </c>
      <c r="M80" s="54">
        <f t="shared" si="10"/>
        <v>8.9499999999999993</v>
      </c>
      <c r="N80" s="36">
        <v>58.5</v>
      </c>
      <c r="O80" s="55">
        <f t="shared" si="11"/>
        <v>40.527342131874711</v>
      </c>
      <c r="P80" s="56">
        <f t="shared" si="12"/>
        <v>25.613280227344816</v>
      </c>
      <c r="Q80" s="34">
        <v>18.225592299999999</v>
      </c>
      <c r="R80" s="11">
        <f t="shared" si="13"/>
        <v>2.8593903939566245</v>
      </c>
      <c r="S80" s="35">
        <f t="shared" si="14"/>
        <v>3.2093006676729932</v>
      </c>
    </row>
    <row r="81" spans="7:19" ht="18.5" x14ac:dyDescent="0.45">
      <c r="G81" s="59">
        <v>2015</v>
      </c>
      <c r="H81" s="46">
        <v>3</v>
      </c>
      <c r="I81" s="46">
        <f t="shared" si="15"/>
        <v>19</v>
      </c>
      <c r="J81" s="46">
        <f t="shared" si="15"/>
        <v>78</v>
      </c>
      <c r="K81" s="2">
        <v>11.4</v>
      </c>
      <c r="L81" s="2">
        <v>6.4</v>
      </c>
      <c r="M81" s="54">
        <f t="shared" si="10"/>
        <v>8.9</v>
      </c>
      <c r="N81" s="36">
        <v>60.5</v>
      </c>
      <c r="O81" s="55">
        <f t="shared" si="11"/>
        <v>15.444476519723001</v>
      </c>
      <c r="P81" s="56">
        <f t="shared" si="12"/>
        <v>6.1777906078892002</v>
      </c>
      <c r="Q81" s="34">
        <v>5.5255839</v>
      </c>
      <c r="R81" s="11">
        <f t="shared" si="13"/>
        <v>0.86528157361245006</v>
      </c>
      <c r="S81" s="35">
        <f t="shared" si="14"/>
        <v>0.95442821285214674</v>
      </c>
    </row>
    <row r="82" spans="7:19" ht="18.5" x14ac:dyDescent="0.45">
      <c r="G82" s="59">
        <v>2015</v>
      </c>
      <c r="H82" s="46">
        <v>3</v>
      </c>
      <c r="I82" s="46">
        <f t="shared" si="15"/>
        <v>20</v>
      </c>
      <c r="J82" s="46">
        <f t="shared" si="15"/>
        <v>79</v>
      </c>
      <c r="K82" s="2">
        <v>10.7</v>
      </c>
      <c r="L82" s="2">
        <v>5.4</v>
      </c>
      <c r="M82" s="54">
        <f t="shared" si="10"/>
        <v>8.0500000000000007</v>
      </c>
      <c r="N82" s="36">
        <v>50.5</v>
      </c>
      <c r="O82" s="55">
        <f t="shared" si="11"/>
        <v>21.219875702388372</v>
      </c>
      <c r="P82" s="56">
        <f t="shared" si="12"/>
        <v>8.9972272978126675</v>
      </c>
      <c r="Q82" s="34">
        <v>7.8162915999999996</v>
      </c>
      <c r="R82" s="11">
        <f t="shared" si="13"/>
        <v>1.1850299235488997</v>
      </c>
      <c r="S82" s="35">
        <f t="shared" si="14"/>
        <v>1.2003546950842305</v>
      </c>
    </row>
    <row r="83" spans="7:19" ht="18.5" x14ac:dyDescent="0.45">
      <c r="G83" s="59">
        <v>2015</v>
      </c>
      <c r="H83" s="46">
        <v>3</v>
      </c>
      <c r="I83" s="46">
        <f t="shared" si="15"/>
        <v>21</v>
      </c>
      <c r="J83" s="46">
        <f t="shared" si="15"/>
        <v>80</v>
      </c>
      <c r="K83" s="2">
        <v>9</v>
      </c>
      <c r="L83" s="2">
        <v>4</v>
      </c>
      <c r="M83" s="54">
        <f t="shared" si="10"/>
        <v>6.5</v>
      </c>
      <c r="N83" s="36">
        <v>49</v>
      </c>
      <c r="O83" s="55">
        <f t="shared" si="11"/>
        <v>25.230542493650688</v>
      </c>
      <c r="P83" s="56">
        <f t="shared" si="12"/>
        <v>10.092216997460277</v>
      </c>
      <c r="Q83" s="34">
        <v>9.0267532999999993</v>
      </c>
      <c r="R83" s="11">
        <f t="shared" si="13"/>
        <v>1.2864883669393499</v>
      </c>
      <c r="S83" s="35">
        <f t="shared" si="14"/>
        <v>1.1580391194296706</v>
      </c>
    </row>
    <row r="84" spans="7:19" ht="18.5" x14ac:dyDescent="0.45">
      <c r="G84" s="59">
        <v>2015</v>
      </c>
      <c r="H84" s="46">
        <v>3</v>
      </c>
      <c r="I84" s="46">
        <f t="shared" si="15"/>
        <v>22</v>
      </c>
      <c r="J84" s="46">
        <f t="shared" si="15"/>
        <v>81</v>
      </c>
      <c r="K84" s="2">
        <v>7.7</v>
      </c>
      <c r="L84" s="2">
        <v>-1</v>
      </c>
      <c r="M84" s="54">
        <f t="shared" si="10"/>
        <v>3.35</v>
      </c>
      <c r="N84" s="36">
        <v>46</v>
      </c>
      <c r="O84" s="55">
        <f t="shared" si="11"/>
        <v>17.143437394970814</v>
      </c>
      <c r="P84" s="56">
        <f t="shared" si="12"/>
        <v>11.931832426899685</v>
      </c>
      <c r="Q84" s="34">
        <v>8.0905400999999983</v>
      </c>
      <c r="R84" s="11">
        <f t="shared" si="13"/>
        <v>1.0035890240694747</v>
      </c>
      <c r="S84" s="35">
        <f t="shared" si="14"/>
        <v>0.83889746996871473</v>
      </c>
    </row>
    <row r="85" spans="7:19" ht="18.5" x14ac:dyDescent="0.45">
      <c r="G85" s="59">
        <v>2015</v>
      </c>
      <c r="H85" s="46">
        <v>3</v>
      </c>
      <c r="I85" s="46">
        <f t="shared" si="15"/>
        <v>23</v>
      </c>
      <c r="J85" s="46">
        <f t="shared" si="15"/>
        <v>82</v>
      </c>
      <c r="K85" s="2">
        <v>11</v>
      </c>
      <c r="L85" s="2">
        <v>1.6</v>
      </c>
      <c r="M85" s="54">
        <f t="shared" si="10"/>
        <v>6.3</v>
      </c>
      <c r="N85" s="36">
        <v>66</v>
      </c>
      <c r="O85" s="55">
        <f t="shared" si="11"/>
        <v>46.899794633042006</v>
      </c>
      <c r="P85" s="56">
        <f t="shared" si="12"/>
        <v>35.268645564047588</v>
      </c>
      <c r="Q85" s="34">
        <v>23.006727599999998</v>
      </c>
      <c r="R85" s="11">
        <f t="shared" si="13"/>
        <v>3.2519204227133991</v>
      </c>
      <c r="S85" s="35">
        <f t="shared" si="14"/>
        <v>3.425419473548589</v>
      </c>
    </row>
    <row r="86" spans="7:19" ht="18.5" x14ac:dyDescent="0.45">
      <c r="G86" s="59">
        <v>2015</v>
      </c>
      <c r="H86" s="46">
        <v>3</v>
      </c>
      <c r="I86" s="46">
        <f t="shared" si="15"/>
        <v>24</v>
      </c>
      <c r="J86" s="46">
        <f t="shared" si="15"/>
        <v>83</v>
      </c>
      <c r="K86" s="2">
        <v>8.9</v>
      </c>
      <c r="L86" s="2">
        <v>4.4000000000000004</v>
      </c>
      <c r="M86" s="54">
        <f t="shared" si="10"/>
        <v>6.65</v>
      </c>
      <c r="N86" s="36">
        <v>60</v>
      </c>
      <c r="O86" s="55">
        <f t="shared" si="11"/>
        <v>22.619412549206491</v>
      </c>
      <c r="P86" s="56">
        <f t="shared" si="12"/>
        <v>8.1429885177143362</v>
      </c>
      <c r="Q86" s="34">
        <v>7.6772831999999998</v>
      </c>
      <c r="R86" s="11">
        <f t="shared" si="13"/>
        <v>1.1009166529176</v>
      </c>
      <c r="S86" s="35">
        <f t="shared" si="14"/>
        <v>0.97437902213709493</v>
      </c>
    </row>
    <row r="87" spans="7:19" ht="18.5" x14ac:dyDescent="0.45">
      <c r="G87" s="59">
        <v>2015</v>
      </c>
      <c r="H87" s="46">
        <v>3</v>
      </c>
      <c r="I87" s="46">
        <f t="shared" si="15"/>
        <v>25</v>
      </c>
      <c r="J87" s="46">
        <f t="shared" si="15"/>
        <v>84</v>
      </c>
      <c r="K87" s="2">
        <v>8.1</v>
      </c>
      <c r="L87" s="2">
        <v>4.8</v>
      </c>
      <c r="M87" s="54">
        <f t="shared" si="10"/>
        <v>6.4499999999999993</v>
      </c>
      <c r="N87" s="36">
        <v>52</v>
      </c>
      <c r="O87" s="55">
        <f t="shared" si="11"/>
        <v>18.437500596059852</v>
      </c>
      <c r="P87" s="56">
        <f t="shared" si="12"/>
        <v>4.8675001573598013</v>
      </c>
      <c r="Q87" s="34">
        <v>5.3589412999999997</v>
      </c>
      <c r="R87" s="11">
        <f t="shared" si="13"/>
        <v>0.76218212506912475</v>
      </c>
      <c r="S87" s="35">
        <f t="shared" si="14"/>
        <v>0.64855578389934365</v>
      </c>
    </row>
    <row r="88" spans="7:19" ht="18.5" x14ac:dyDescent="0.45">
      <c r="G88" s="59">
        <v>2015</v>
      </c>
      <c r="H88" s="46">
        <v>3</v>
      </c>
      <c r="I88" s="46">
        <f t="shared" si="15"/>
        <v>26</v>
      </c>
      <c r="J88" s="46">
        <f t="shared" si="15"/>
        <v>85</v>
      </c>
      <c r="K88" s="2">
        <v>14.7</v>
      </c>
      <c r="L88" s="2">
        <v>3.2</v>
      </c>
      <c r="M88" s="54">
        <f t="shared" si="10"/>
        <v>8.9499999999999993</v>
      </c>
      <c r="N88" s="36">
        <v>50.5</v>
      </c>
      <c r="O88" s="55">
        <f t="shared" si="11"/>
        <v>43.402051467917069</v>
      </c>
      <c r="P88" s="56">
        <f t="shared" si="12"/>
        <v>39.929887350483703</v>
      </c>
      <c r="Q88" s="34">
        <v>23.549362800000001</v>
      </c>
      <c r="R88" s="11">
        <f t="shared" si="13"/>
        <v>3.6946300929884996</v>
      </c>
      <c r="S88" s="35">
        <f t="shared" si="14"/>
        <v>4.8678153425435085</v>
      </c>
    </row>
    <row r="89" spans="7:19" ht="18.5" x14ac:dyDescent="0.45">
      <c r="G89" s="59">
        <v>2015</v>
      </c>
      <c r="H89" s="46">
        <v>3</v>
      </c>
      <c r="I89" s="46">
        <f t="shared" si="15"/>
        <v>27</v>
      </c>
      <c r="J89" s="46">
        <f t="shared" si="15"/>
        <v>86</v>
      </c>
      <c r="K89" s="2">
        <v>16.3</v>
      </c>
      <c r="L89" s="2">
        <v>8.9</v>
      </c>
      <c r="M89" s="54">
        <f t="shared" si="10"/>
        <v>12.600000000000001</v>
      </c>
      <c r="N89" s="36">
        <v>56</v>
      </c>
      <c r="O89" s="55">
        <f t="shared" si="11"/>
        <v>52.824376565648222</v>
      </c>
      <c r="P89" s="56">
        <f t="shared" si="12"/>
        <v>31.272030926863753</v>
      </c>
      <c r="Q89" s="34">
        <v>22.991654399999998</v>
      </c>
      <c r="R89" s="11">
        <f t="shared" si="13"/>
        <v>4.0993200129023997</v>
      </c>
      <c r="S89" s="35">
        <f t="shared" si="14"/>
        <v>4.7214526376931092</v>
      </c>
    </row>
    <row r="90" spans="7:19" ht="18.5" x14ac:dyDescent="0.45">
      <c r="G90" s="59">
        <v>2015</v>
      </c>
      <c r="H90" s="46">
        <v>3</v>
      </c>
      <c r="I90" s="46">
        <f t="shared" si="15"/>
        <v>28</v>
      </c>
      <c r="J90" s="46">
        <f t="shared" si="15"/>
        <v>87</v>
      </c>
      <c r="K90" s="2">
        <v>15.9</v>
      </c>
      <c r="L90" s="2">
        <v>11.2</v>
      </c>
      <c r="M90" s="54">
        <f t="shared" si="10"/>
        <v>13.55</v>
      </c>
      <c r="N90" s="36">
        <v>78</v>
      </c>
      <c r="O90" s="55">
        <f t="shared" si="11"/>
        <v>34.2241812430576</v>
      </c>
      <c r="P90" s="56">
        <f t="shared" si="12"/>
        <v>12.868292147389662</v>
      </c>
      <c r="Q90" s="34">
        <v>11.871401099999998</v>
      </c>
      <c r="R90" s="11">
        <f t="shared" si="13"/>
        <v>2.1827678096045244</v>
      </c>
      <c r="S90" s="35">
        <f t="shared" si="14"/>
        <v>2.2007813017551761</v>
      </c>
    </row>
    <row r="91" spans="7:19" ht="18.5" x14ac:dyDescent="0.45">
      <c r="G91" s="59">
        <v>2015</v>
      </c>
      <c r="H91" s="46">
        <v>3</v>
      </c>
      <c r="I91" s="46">
        <f t="shared" si="15"/>
        <v>29</v>
      </c>
      <c r="J91" s="46">
        <f t="shared" si="15"/>
        <v>88</v>
      </c>
      <c r="K91" s="2">
        <v>13.6</v>
      </c>
      <c r="L91" s="2">
        <v>8.6</v>
      </c>
      <c r="M91" s="54">
        <f t="shared" si="10"/>
        <v>11.1</v>
      </c>
      <c r="N91" s="36">
        <v>60.5</v>
      </c>
      <c r="O91" s="55">
        <f t="shared" si="11"/>
        <v>5.3564726097425304</v>
      </c>
      <c r="P91" s="56">
        <f t="shared" si="12"/>
        <v>2.1425890438970123</v>
      </c>
      <c r="Q91" s="34">
        <v>1.9163899</v>
      </c>
      <c r="R91" s="11">
        <f t="shared" si="13"/>
        <v>0.32482521346514998</v>
      </c>
      <c r="S91" s="35">
        <f t="shared" si="14"/>
        <v>0.55802064751147962</v>
      </c>
    </row>
    <row r="92" spans="7:19" ht="18.5" x14ac:dyDescent="0.45">
      <c r="G92" s="59">
        <v>2015</v>
      </c>
      <c r="H92" s="46">
        <v>3</v>
      </c>
      <c r="I92" s="46">
        <f t="shared" si="15"/>
        <v>30</v>
      </c>
      <c r="J92" s="46">
        <f t="shared" si="15"/>
        <v>89</v>
      </c>
      <c r="K92" s="2">
        <v>12.4</v>
      </c>
      <c r="L92" s="2">
        <v>7.8</v>
      </c>
      <c r="M92" s="54">
        <f t="shared" si="10"/>
        <v>10.1</v>
      </c>
      <c r="N92" s="36">
        <v>63.5</v>
      </c>
      <c r="O92" s="55">
        <f t="shared" si="11"/>
        <v>56.668671257183242</v>
      </c>
      <c r="P92" s="56">
        <f t="shared" si="12"/>
        <v>20.854071022643435</v>
      </c>
      <c r="Q92" s="34">
        <v>19.446521499999999</v>
      </c>
      <c r="R92" s="11">
        <f t="shared" si="13"/>
        <v>3.1821023758702491</v>
      </c>
      <c r="S92" s="35">
        <f t="shared" si="14"/>
        <v>2.862067186131338</v>
      </c>
    </row>
    <row r="93" spans="7:19" ht="18.5" x14ac:dyDescent="0.45">
      <c r="G93" s="59">
        <v>2015</v>
      </c>
      <c r="H93" s="60">
        <v>3</v>
      </c>
      <c r="I93" s="60">
        <f t="shared" si="15"/>
        <v>31</v>
      </c>
      <c r="J93" s="46">
        <f t="shared" si="15"/>
        <v>90</v>
      </c>
      <c r="K93" s="2">
        <v>12.8</v>
      </c>
      <c r="L93" s="2">
        <v>6.2</v>
      </c>
      <c r="M93" s="54">
        <f t="shared" si="10"/>
        <v>9.5</v>
      </c>
      <c r="N93" s="36">
        <v>54</v>
      </c>
      <c r="O93" s="55">
        <f t="shared" si="11"/>
        <v>0</v>
      </c>
      <c r="P93" s="56">
        <f t="shared" si="12"/>
        <v>0</v>
      </c>
      <c r="Q93" s="34">
        <v>0</v>
      </c>
      <c r="R93" s="49">
        <f t="shared" si="13"/>
        <v>0</v>
      </c>
      <c r="S93" s="48">
        <f t="shared" si="14"/>
        <v>0.25122653061224487</v>
      </c>
    </row>
    <row r="94" spans="7:19" ht="18.5" x14ac:dyDescent="0.45">
      <c r="G94" s="59">
        <v>2015</v>
      </c>
      <c r="H94" s="59">
        <v>4</v>
      </c>
      <c r="I94" s="46">
        <v>1</v>
      </c>
      <c r="J94" s="46">
        <f t="shared" si="15"/>
        <v>91</v>
      </c>
      <c r="K94" s="2">
        <v>15.2</v>
      </c>
      <c r="L94" s="2">
        <v>8.8000000000000007</v>
      </c>
      <c r="M94" s="54">
        <f t="shared" si="10"/>
        <v>12</v>
      </c>
      <c r="N94" s="36">
        <v>51</v>
      </c>
      <c r="O94" s="55">
        <f t="shared" si="11"/>
        <v>0</v>
      </c>
      <c r="P94" s="56">
        <f t="shared" si="12"/>
        <v>0</v>
      </c>
      <c r="Q94" s="34">
        <v>0</v>
      </c>
      <c r="R94" s="11">
        <f t="shared" si="13"/>
        <v>0</v>
      </c>
      <c r="S94" s="35">
        <f t="shared" si="14"/>
        <v>0.28795555555555552</v>
      </c>
    </row>
    <row r="95" spans="7:19" ht="18.5" x14ac:dyDescent="0.45">
      <c r="G95" s="59">
        <v>2015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2">
        <v>14.1</v>
      </c>
      <c r="L95" s="2">
        <v>9.8000000000000007</v>
      </c>
      <c r="M95" s="54">
        <f t="shared" si="10"/>
        <v>11.95</v>
      </c>
      <c r="N95" s="36">
        <v>46</v>
      </c>
      <c r="O95" s="55">
        <f t="shared" si="11"/>
        <v>0</v>
      </c>
      <c r="P95" s="56">
        <f t="shared" si="12"/>
        <v>0</v>
      </c>
      <c r="Q95" s="34">
        <v>0</v>
      </c>
      <c r="R95" s="11">
        <f t="shared" si="13"/>
        <v>0</v>
      </c>
      <c r="S95" s="35">
        <f t="shared" si="14"/>
        <v>0.30370419825072886</v>
      </c>
    </row>
    <row r="96" spans="7:19" ht="18.5" x14ac:dyDescent="0.45">
      <c r="G96" s="59">
        <v>2015</v>
      </c>
      <c r="H96" s="59">
        <v>4</v>
      </c>
      <c r="I96" s="46">
        <f t="shared" si="16"/>
        <v>3</v>
      </c>
      <c r="J96" s="46">
        <f t="shared" si="16"/>
        <v>93</v>
      </c>
      <c r="K96" s="2">
        <v>13.7</v>
      </c>
      <c r="L96" s="2">
        <v>7.4</v>
      </c>
      <c r="M96" s="54">
        <f t="shared" si="10"/>
        <v>10.55</v>
      </c>
      <c r="N96" s="36">
        <v>47.5</v>
      </c>
      <c r="O96" s="55">
        <f t="shared" si="11"/>
        <v>0</v>
      </c>
      <c r="P96" s="56">
        <f t="shared" si="12"/>
        <v>0</v>
      </c>
      <c r="Q96" s="34">
        <v>0</v>
      </c>
      <c r="R96" s="11">
        <f t="shared" si="13"/>
        <v>0</v>
      </c>
      <c r="S96" s="35">
        <f t="shared" si="14"/>
        <v>0.27708275789767967</v>
      </c>
    </row>
    <row r="97" spans="7:32" ht="18.5" x14ac:dyDescent="0.45">
      <c r="G97" s="59">
        <v>2015</v>
      </c>
      <c r="H97" s="59">
        <v>4</v>
      </c>
      <c r="I97" s="46">
        <f t="shared" si="16"/>
        <v>4</v>
      </c>
      <c r="J97" s="46">
        <f t="shared" si="16"/>
        <v>94</v>
      </c>
      <c r="K97" s="2">
        <v>14.9</v>
      </c>
      <c r="L97" s="2">
        <v>10</v>
      </c>
      <c r="M97" s="54">
        <f t="shared" si="10"/>
        <v>12.45</v>
      </c>
      <c r="N97" s="36">
        <v>47.5</v>
      </c>
      <c r="O97" s="55">
        <f t="shared" si="11"/>
        <v>0</v>
      </c>
      <c r="P97" s="56">
        <f t="shared" si="12"/>
        <v>0</v>
      </c>
      <c r="Q97" s="34">
        <v>0</v>
      </c>
      <c r="R97" s="11">
        <f t="shared" si="13"/>
        <v>0</v>
      </c>
      <c r="S97" s="35">
        <f t="shared" si="14"/>
        <v>0.30435115144418423</v>
      </c>
    </row>
    <row r="98" spans="7:32" ht="18.5" x14ac:dyDescent="0.45">
      <c r="G98" s="59">
        <v>2015</v>
      </c>
      <c r="H98" s="59">
        <v>4</v>
      </c>
      <c r="I98" s="46">
        <f t="shared" si="16"/>
        <v>5</v>
      </c>
      <c r="J98" s="46">
        <f t="shared" si="16"/>
        <v>95</v>
      </c>
      <c r="K98" s="2">
        <v>15.2</v>
      </c>
      <c r="L98" s="2">
        <v>4.3</v>
      </c>
      <c r="M98" s="54">
        <f t="shared" si="10"/>
        <v>9.75</v>
      </c>
      <c r="N98" s="36">
        <v>62.5</v>
      </c>
      <c r="O98" s="55">
        <f t="shared" si="11"/>
        <v>0</v>
      </c>
      <c r="P98" s="56">
        <f t="shared" si="12"/>
        <v>0</v>
      </c>
      <c r="Q98" s="34">
        <v>0</v>
      </c>
      <c r="R98" s="11">
        <f t="shared" si="13"/>
        <v>0</v>
      </c>
      <c r="S98" s="35">
        <f t="shared" si="14"/>
        <v>0.25523333333333331</v>
      </c>
    </row>
    <row r="99" spans="7:32" ht="18.5" x14ac:dyDescent="0.45">
      <c r="G99" s="59">
        <v>2015</v>
      </c>
      <c r="H99" s="59">
        <v>4</v>
      </c>
      <c r="I99" s="46">
        <f t="shared" si="16"/>
        <v>6</v>
      </c>
      <c r="J99" s="46">
        <f t="shared" si="16"/>
        <v>96</v>
      </c>
      <c r="K99" s="2">
        <v>18.2</v>
      </c>
      <c r="L99" s="2">
        <v>9.4</v>
      </c>
      <c r="M99" s="54">
        <f t="shared" si="10"/>
        <v>13.8</v>
      </c>
      <c r="N99" s="36">
        <v>60.5</v>
      </c>
      <c r="O99" s="55">
        <f t="shared" si="11"/>
        <v>0</v>
      </c>
      <c r="P99" s="56">
        <f t="shared" si="12"/>
        <v>0</v>
      </c>
      <c r="Q99" s="34">
        <v>0</v>
      </c>
      <c r="R99" s="11">
        <f t="shared" si="13"/>
        <v>0</v>
      </c>
      <c r="S99" s="35">
        <f t="shared" si="14"/>
        <v>0.3104520833333333</v>
      </c>
    </row>
    <row r="100" spans="7:32" ht="18.5" x14ac:dyDescent="0.45">
      <c r="G100" s="59">
        <v>2015</v>
      </c>
      <c r="H100" s="59">
        <v>4</v>
      </c>
      <c r="I100" s="46">
        <f t="shared" si="16"/>
        <v>7</v>
      </c>
      <c r="J100" s="46">
        <f t="shared" si="16"/>
        <v>97</v>
      </c>
      <c r="K100" s="2">
        <v>20.399999999999999</v>
      </c>
      <c r="L100" s="2">
        <v>12.9</v>
      </c>
      <c r="M100" s="54">
        <f t="shared" si="10"/>
        <v>16.649999999999999</v>
      </c>
      <c r="N100" s="36">
        <v>41.5</v>
      </c>
      <c r="O100" s="55">
        <f t="shared" si="11"/>
        <v>0</v>
      </c>
      <c r="P100" s="56">
        <f t="shared" si="12"/>
        <v>0</v>
      </c>
      <c r="Q100" s="34">
        <v>0</v>
      </c>
      <c r="R100" s="11">
        <f t="shared" si="13"/>
        <v>0</v>
      </c>
      <c r="S100" s="35">
        <f t="shared" si="14"/>
        <v>0.3822259072444143</v>
      </c>
    </row>
    <row r="101" spans="7:32" ht="18.5" x14ac:dyDescent="0.45">
      <c r="G101" s="59">
        <v>2015</v>
      </c>
      <c r="H101" s="59">
        <v>4</v>
      </c>
      <c r="I101" s="46">
        <f t="shared" si="16"/>
        <v>8</v>
      </c>
      <c r="J101" s="46">
        <f t="shared" si="16"/>
        <v>98</v>
      </c>
      <c r="K101" s="2">
        <v>19.2</v>
      </c>
      <c r="L101" s="2">
        <v>12.4</v>
      </c>
      <c r="M101" s="54">
        <f t="shared" si="10"/>
        <v>15.8</v>
      </c>
      <c r="N101" s="36">
        <v>36.5</v>
      </c>
      <c r="O101" s="55">
        <f t="shared" si="11"/>
        <v>0</v>
      </c>
      <c r="P101" s="56">
        <f t="shared" si="12"/>
        <v>0</v>
      </c>
      <c r="Q101" s="34">
        <v>0</v>
      </c>
      <c r="R101" s="11">
        <f t="shared" si="13"/>
        <v>0</v>
      </c>
      <c r="S101" s="35">
        <f t="shared" si="14"/>
        <v>0.39646311224489794</v>
      </c>
    </row>
    <row r="102" spans="7:32" ht="18.5" x14ac:dyDescent="0.45">
      <c r="G102" s="59">
        <v>2015</v>
      </c>
      <c r="H102" s="59">
        <v>4</v>
      </c>
      <c r="I102" s="46">
        <f t="shared" si="16"/>
        <v>9</v>
      </c>
      <c r="J102" s="46">
        <f t="shared" si="16"/>
        <v>99</v>
      </c>
      <c r="K102" s="2">
        <v>23.4</v>
      </c>
      <c r="L102" s="2">
        <v>13.6</v>
      </c>
      <c r="M102" s="54">
        <f t="shared" si="10"/>
        <v>18.5</v>
      </c>
      <c r="N102" s="36">
        <v>55.5</v>
      </c>
      <c r="O102" s="55">
        <f t="shared" si="11"/>
        <v>0</v>
      </c>
      <c r="P102" s="56">
        <f t="shared" si="12"/>
        <v>0</v>
      </c>
      <c r="Q102" s="34">
        <v>0</v>
      </c>
      <c r="R102" s="11">
        <f t="shared" si="13"/>
        <v>0</v>
      </c>
      <c r="S102" s="35">
        <f t="shared" si="14"/>
        <v>0.35779552238805967</v>
      </c>
    </row>
    <row r="103" spans="7:32" ht="18.5" x14ac:dyDescent="0.45">
      <c r="G103" s="59">
        <v>2015</v>
      </c>
      <c r="H103" s="59">
        <v>4</v>
      </c>
      <c r="I103" s="46">
        <f t="shared" si="16"/>
        <v>10</v>
      </c>
      <c r="J103" s="46">
        <f t="shared" si="16"/>
        <v>100</v>
      </c>
      <c r="K103" s="2">
        <v>15.2</v>
      </c>
      <c r="L103" s="2">
        <v>8.1</v>
      </c>
      <c r="M103" s="54">
        <f t="shared" si="10"/>
        <v>11.649999999999999</v>
      </c>
      <c r="N103" s="36">
        <v>70.5</v>
      </c>
      <c r="O103" s="55">
        <f t="shared" si="11"/>
        <v>0</v>
      </c>
      <c r="P103" s="56">
        <f t="shared" si="12"/>
        <v>0</v>
      </c>
      <c r="Q103" s="34">
        <v>0</v>
      </c>
      <c r="R103" s="11">
        <f t="shared" si="13"/>
        <v>0</v>
      </c>
      <c r="S103" s="35">
        <f t="shared" si="14"/>
        <v>0.28322833020637894</v>
      </c>
      <c r="AF103" s="34"/>
    </row>
    <row r="104" spans="7:32" ht="18.5" x14ac:dyDescent="0.45">
      <c r="G104" s="59">
        <v>2015</v>
      </c>
      <c r="H104" s="59">
        <v>4</v>
      </c>
      <c r="I104" s="46">
        <f t="shared" si="16"/>
        <v>11</v>
      </c>
      <c r="J104" s="46">
        <f t="shared" si="16"/>
        <v>101</v>
      </c>
      <c r="K104" s="2">
        <v>13.6</v>
      </c>
      <c r="L104" s="2">
        <v>7.8</v>
      </c>
      <c r="M104" s="54">
        <f t="shared" si="10"/>
        <v>10.7</v>
      </c>
      <c r="N104" s="36">
        <v>57.5</v>
      </c>
      <c r="O104" s="55">
        <f t="shared" si="11"/>
        <v>0</v>
      </c>
      <c r="P104" s="56">
        <f t="shared" si="12"/>
        <v>0</v>
      </c>
      <c r="Q104" s="34">
        <v>0</v>
      </c>
      <c r="R104" s="11">
        <f t="shared" si="13"/>
        <v>0</v>
      </c>
      <c r="S104" s="35">
        <f t="shared" si="14"/>
        <v>0.26974824902723732</v>
      </c>
      <c r="AF104" s="34"/>
    </row>
    <row r="105" spans="7:32" ht="18.5" x14ac:dyDescent="0.45">
      <c r="G105" s="59">
        <v>2015</v>
      </c>
      <c r="H105" s="59">
        <v>4</v>
      </c>
      <c r="I105" s="46">
        <f t="shared" si="16"/>
        <v>12</v>
      </c>
      <c r="J105" s="46">
        <f t="shared" si="16"/>
        <v>102</v>
      </c>
      <c r="K105" s="2">
        <v>10.6</v>
      </c>
      <c r="L105" s="2">
        <v>4.8</v>
      </c>
      <c r="M105" s="54">
        <f t="shared" si="10"/>
        <v>7.6999999999999993</v>
      </c>
      <c r="N105" s="36">
        <v>58.5</v>
      </c>
      <c r="O105" s="55">
        <f t="shared" si="11"/>
        <v>0</v>
      </c>
      <c r="P105" s="56">
        <f t="shared" si="12"/>
        <v>0</v>
      </c>
      <c r="Q105" s="34">
        <v>0</v>
      </c>
      <c r="R105" s="11">
        <f t="shared" si="13"/>
        <v>0</v>
      </c>
      <c r="S105" s="35">
        <f t="shared" si="14"/>
        <v>0.21977224669603521</v>
      </c>
      <c r="AF105" s="34"/>
    </row>
    <row r="106" spans="7:32" ht="18.5" x14ac:dyDescent="0.45">
      <c r="G106" s="59">
        <v>2015</v>
      </c>
      <c r="H106" s="59">
        <v>4</v>
      </c>
      <c r="I106" s="46">
        <f t="shared" si="16"/>
        <v>13</v>
      </c>
      <c r="J106" s="46">
        <f t="shared" si="16"/>
        <v>103</v>
      </c>
      <c r="K106" s="2">
        <v>7.6</v>
      </c>
      <c r="L106" s="2">
        <v>4.0999999999999996</v>
      </c>
      <c r="M106" s="54">
        <f t="shared" si="10"/>
        <v>5.85</v>
      </c>
      <c r="N106" s="36">
        <v>53</v>
      </c>
      <c r="O106" s="55">
        <f t="shared" si="11"/>
        <v>0</v>
      </c>
      <c r="P106" s="56">
        <f t="shared" si="12"/>
        <v>0</v>
      </c>
      <c r="Q106" s="34">
        <v>0</v>
      </c>
      <c r="R106" s="11">
        <f t="shared" si="13"/>
        <v>0</v>
      </c>
      <c r="S106" s="35">
        <f t="shared" si="14"/>
        <v>0.18178489208633089</v>
      </c>
      <c r="AF106" s="34"/>
    </row>
    <row r="107" spans="7:32" ht="18.5" x14ac:dyDescent="0.45">
      <c r="G107" s="59">
        <v>2015</v>
      </c>
      <c r="H107" s="59">
        <v>4</v>
      </c>
      <c r="I107" s="46">
        <f t="shared" si="16"/>
        <v>14</v>
      </c>
      <c r="J107" s="46">
        <f t="shared" si="16"/>
        <v>104</v>
      </c>
      <c r="K107" s="2">
        <v>10.8</v>
      </c>
      <c r="L107" s="2">
        <v>5.7</v>
      </c>
      <c r="M107" s="54">
        <f t="shared" si="10"/>
        <v>8.25</v>
      </c>
      <c r="N107" s="36">
        <v>47</v>
      </c>
      <c r="O107" s="55">
        <f t="shared" si="11"/>
        <v>0</v>
      </c>
      <c r="P107" s="56">
        <f t="shared" si="12"/>
        <v>0</v>
      </c>
      <c r="Q107" s="34">
        <v>0</v>
      </c>
      <c r="R107" s="11">
        <f t="shared" si="13"/>
        <v>0</v>
      </c>
      <c r="S107" s="35">
        <f t="shared" si="14"/>
        <v>0.23975285714285713</v>
      </c>
      <c r="AF107" s="34"/>
    </row>
    <row r="108" spans="7:32" ht="18.5" x14ac:dyDescent="0.45">
      <c r="G108" s="59">
        <v>2015</v>
      </c>
      <c r="H108" s="59">
        <v>4</v>
      </c>
      <c r="I108" s="46">
        <f t="shared" si="16"/>
        <v>15</v>
      </c>
      <c r="J108" s="46">
        <f t="shared" si="16"/>
        <v>105</v>
      </c>
      <c r="K108" s="2">
        <v>14.2</v>
      </c>
      <c r="L108" s="2">
        <v>6.4</v>
      </c>
      <c r="M108" s="54">
        <f t="shared" si="10"/>
        <v>10.3</v>
      </c>
      <c r="N108" s="36">
        <v>44.5</v>
      </c>
      <c r="O108" s="55">
        <f t="shared" si="11"/>
        <v>0</v>
      </c>
      <c r="P108" s="56">
        <f t="shared" si="12"/>
        <v>0</v>
      </c>
      <c r="Q108" s="34">
        <v>0</v>
      </c>
      <c r="R108" s="11">
        <f t="shared" si="13"/>
        <v>0</v>
      </c>
      <c r="S108" s="35">
        <f t="shared" si="14"/>
        <v>0.28449431677018633</v>
      </c>
      <c r="AF108" s="34"/>
    </row>
    <row r="109" spans="7:32" ht="18.5" x14ac:dyDescent="0.45">
      <c r="G109" s="59">
        <v>2015</v>
      </c>
      <c r="H109" s="59">
        <v>4</v>
      </c>
      <c r="I109" s="46">
        <f t="shared" si="16"/>
        <v>16</v>
      </c>
      <c r="J109" s="46">
        <f t="shared" si="16"/>
        <v>106</v>
      </c>
      <c r="K109" s="2">
        <v>15.2</v>
      </c>
      <c r="L109" s="2">
        <v>8.1999999999999993</v>
      </c>
      <c r="M109" s="54">
        <f t="shared" si="10"/>
        <v>11.7</v>
      </c>
      <c r="N109" s="36">
        <v>64.5</v>
      </c>
      <c r="O109" s="55">
        <f t="shared" si="11"/>
        <v>0</v>
      </c>
      <c r="P109" s="56">
        <f t="shared" si="12"/>
        <v>0</v>
      </c>
      <c r="Q109" s="34">
        <v>0</v>
      </c>
      <c r="R109" s="11">
        <f t="shared" si="13"/>
        <v>0</v>
      </c>
      <c r="S109" s="35">
        <f t="shared" si="14"/>
        <v>0.28391123595505613</v>
      </c>
      <c r="AF109" s="34"/>
    </row>
    <row r="110" spans="7:32" ht="18.5" x14ac:dyDescent="0.45">
      <c r="G110" s="59">
        <v>2015</v>
      </c>
      <c r="H110" s="59">
        <v>4</v>
      </c>
      <c r="I110" s="46">
        <f t="shared" si="16"/>
        <v>17</v>
      </c>
      <c r="J110" s="46">
        <f t="shared" si="16"/>
        <v>107</v>
      </c>
      <c r="K110" s="2">
        <v>19.5</v>
      </c>
      <c r="L110" s="2">
        <v>11.4</v>
      </c>
      <c r="M110" s="54">
        <f t="shared" si="10"/>
        <v>15.45</v>
      </c>
      <c r="N110" s="36">
        <v>72.5</v>
      </c>
      <c r="O110" s="55">
        <f t="shared" si="11"/>
        <v>0</v>
      </c>
      <c r="P110" s="56">
        <f t="shared" si="12"/>
        <v>0</v>
      </c>
      <c r="Q110" s="34">
        <v>0</v>
      </c>
      <c r="R110" s="11">
        <f t="shared" si="13"/>
        <v>0</v>
      </c>
      <c r="S110" s="35">
        <f t="shared" si="14"/>
        <v>0.32873743842364522</v>
      </c>
      <c r="AF110" s="34"/>
    </row>
    <row r="111" spans="7:32" ht="18.5" x14ac:dyDescent="0.45">
      <c r="G111" s="59">
        <v>2015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2">
        <v>19.399999999999999</v>
      </c>
      <c r="L111" s="2">
        <v>14.1</v>
      </c>
      <c r="M111" s="54">
        <f t="shared" si="10"/>
        <v>16.75</v>
      </c>
      <c r="N111" s="36">
        <v>65</v>
      </c>
      <c r="O111" s="55">
        <f t="shared" si="11"/>
        <v>0</v>
      </c>
      <c r="P111" s="56">
        <f t="shared" si="12"/>
        <v>0</v>
      </c>
      <c r="Q111" s="34">
        <v>0</v>
      </c>
      <c r="R111" s="11">
        <f t="shared" si="13"/>
        <v>0</v>
      </c>
      <c r="S111" s="35">
        <f t="shared" si="14"/>
        <v>0.34180551181102353</v>
      </c>
      <c r="AF111" s="34"/>
    </row>
    <row r="112" spans="7:32" ht="18.5" x14ac:dyDescent="0.45">
      <c r="G112" s="59">
        <v>2015</v>
      </c>
      <c r="H112" s="59">
        <v>4</v>
      </c>
      <c r="I112" s="46">
        <f t="shared" si="17"/>
        <v>19</v>
      </c>
      <c r="J112" s="46">
        <f t="shared" si="17"/>
        <v>109</v>
      </c>
      <c r="K112" s="2">
        <v>17.7</v>
      </c>
      <c r="L112" s="2">
        <v>12.6</v>
      </c>
      <c r="M112" s="54">
        <f t="shared" si="10"/>
        <v>15.149999999999999</v>
      </c>
      <c r="N112" s="36">
        <v>82</v>
      </c>
      <c r="O112" s="55">
        <f t="shared" si="11"/>
        <v>0</v>
      </c>
      <c r="P112" s="56">
        <f t="shared" si="12"/>
        <v>0</v>
      </c>
      <c r="Q112" s="34">
        <v>0</v>
      </c>
      <c r="R112" s="11">
        <f t="shared" si="13"/>
        <v>0</v>
      </c>
      <c r="S112" s="35">
        <f t="shared" si="14"/>
        <v>0.32556169154228848</v>
      </c>
      <c r="AF112" s="34"/>
    </row>
    <row r="113" spans="7:32" ht="18.5" x14ac:dyDescent="0.45">
      <c r="G113" s="59">
        <v>2015</v>
      </c>
      <c r="H113" s="59">
        <v>4</v>
      </c>
      <c r="I113" s="46">
        <f t="shared" si="17"/>
        <v>20</v>
      </c>
      <c r="J113" s="46">
        <f t="shared" si="17"/>
        <v>110</v>
      </c>
      <c r="K113" s="2">
        <v>16.3</v>
      </c>
      <c r="L113" s="2">
        <v>8.6999999999999993</v>
      </c>
      <c r="M113" s="54">
        <f t="shared" si="10"/>
        <v>12.5</v>
      </c>
      <c r="N113" s="36">
        <v>76</v>
      </c>
      <c r="O113" s="55">
        <f t="shared" si="11"/>
        <v>0</v>
      </c>
      <c r="P113" s="56">
        <f t="shared" si="12"/>
        <v>0</v>
      </c>
      <c r="Q113" s="34">
        <v>0</v>
      </c>
      <c r="R113" s="11">
        <f t="shared" si="13"/>
        <v>0</v>
      </c>
      <c r="S113" s="35">
        <f t="shared" si="14"/>
        <v>0.29449999999999993</v>
      </c>
      <c r="AF113" s="34"/>
    </row>
    <row r="114" spans="7:32" ht="18.5" x14ac:dyDescent="0.45">
      <c r="G114" s="59">
        <v>2015</v>
      </c>
      <c r="H114" s="59">
        <v>4</v>
      </c>
      <c r="I114" s="46">
        <f t="shared" si="17"/>
        <v>21</v>
      </c>
      <c r="J114" s="46">
        <f t="shared" si="17"/>
        <v>111</v>
      </c>
      <c r="K114" s="2">
        <v>18.100000000000001</v>
      </c>
      <c r="L114" s="2">
        <v>12.6</v>
      </c>
      <c r="M114" s="54">
        <f t="shared" si="10"/>
        <v>15.350000000000001</v>
      </c>
      <c r="N114" s="36">
        <v>67</v>
      </c>
      <c r="O114" s="55">
        <f t="shared" si="11"/>
        <v>0</v>
      </c>
      <c r="P114" s="56">
        <f t="shared" si="12"/>
        <v>0</v>
      </c>
      <c r="Q114" s="34">
        <v>0</v>
      </c>
      <c r="R114" s="11">
        <f t="shared" si="13"/>
        <v>0</v>
      </c>
      <c r="S114" s="35">
        <f t="shared" si="14"/>
        <v>0.32768583196046125</v>
      </c>
      <c r="AF114" s="34"/>
    </row>
    <row r="115" spans="7:32" ht="18.5" x14ac:dyDescent="0.45">
      <c r="G115" s="59">
        <v>2015</v>
      </c>
      <c r="H115" s="59">
        <v>4</v>
      </c>
      <c r="I115" s="46">
        <f t="shared" si="17"/>
        <v>22</v>
      </c>
      <c r="J115" s="46">
        <f t="shared" si="17"/>
        <v>112</v>
      </c>
      <c r="K115" s="2">
        <v>14.4</v>
      </c>
      <c r="L115" s="2">
        <v>9.5</v>
      </c>
      <c r="M115" s="54">
        <f t="shared" si="10"/>
        <v>11.95</v>
      </c>
      <c r="N115" s="36">
        <v>70</v>
      </c>
      <c r="O115" s="55">
        <f t="shared" si="11"/>
        <v>0</v>
      </c>
      <c r="P115" s="56">
        <f t="shared" si="12"/>
        <v>0</v>
      </c>
      <c r="Q115" s="34">
        <v>0</v>
      </c>
      <c r="R115" s="11">
        <f t="shared" si="13"/>
        <v>0</v>
      </c>
      <c r="S115" s="35">
        <f t="shared" si="14"/>
        <v>0.2872877551020408</v>
      </c>
      <c r="AF115" s="34"/>
    </row>
    <row r="116" spans="7:32" ht="18.5" x14ac:dyDescent="0.45">
      <c r="G116" s="59">
        <v>2015</v>
      </c>
      <c r="H116" s="59">
        <v>4</v>
      </c>
      <c r="I116" s="46">
        <f t="shared" si="17"/>
        <v>23</v>
      </c>
      <c r="J116" s="46">
        <f t="shared" si="17"/>
        <v>113</v>
      </c>
      <c r="K116" s="2">
        <v>12.9</v>
      </c>
      <c r="L116" s="2">
        <v>6.8</v>
      </c>
      <c r="M116" s="54">
        <f t="shared" si="10"/>
        <v>9.85</v>
      </c>
      <c r="N116" s="36">
        <v>58.5</v>
      </c>
      <c r="O116" s="55">
        <f t="shared" si="11"/>
        <v>0</v>
      </c>
      <c r="P116" s="56">
        <f t="shared" si="12"/>
        <v>0</v>
      </c>
      <c r="Q116" s="34">
        <v>0</v>
      </c>
      <c r="R116" s="11">
        <f t="shared" si="13"/>
        <v>0</v>
      </c>
      <c r="S116" s="35">
        <f t="shared" si="14"/>
        <v>0.25681348088531181</v>
      </c>
      <c r="AF116" s="34"/>
    </row>
    <row r="117" spans="7:32" ht="18.5" x14ac:dyDescent="0.45">
      <c r="G117" s="59">
        <v>2015</v>
      </c>
      <c r="H117" s="59">
        <v>4</v>
      </c>
      <c r="I117" s="46">
        <f t="shared" si="17"/>
        <v>24</v>
      </c>
      <c r="J117" s="46">
        <f t="shared" si="17"/>
        <v>114</v>
      </c>
      <c r="K117" s="2">
        <v>8.5</v>
      </c>
      <c r="L117" s="2">
        <v>2.9</v>
      </c>
      <c r="M117" s="54">
        <f t="shared" si="10"/>
        <v>5.7</v>
      </c>
      <c r="N117" s="36">
        <v>43</v>
      </c>
      <c r="O117" s="55">
        <f t="shared" si="11"/>
        <v>0</v>
      </c>
      <c r="P117" s="56">
        <f t="shared" si="12"/>
        <v>0</v>
      </c>
      <c r="Q117" s="34">
        <v>0</v>
      </c>
      <c r="R117" s="11">
        <f t="shared" si="13"/>
        <v>0</v>
      </c>
      <c r="S117" s="35">
        <f t="shared" si="14"/>
        <v>0.19624797101449276</v>
      </c>
      <c r="AF117" s="34"/>
    </row>
    <row r="118" spans="7:32" ht="18.5" x14ac:dyDescent="0.45">
      <c r="G118" s="59">
        <v>2015</v>
      </c>
      <c r="H118" s="59">
        <v>4</v>
      </c>
      <c r="I118" s="46">
        <f t="shared" si="17"/>
        <v>25</v>
      </c>
      <c r="J118" s="46">
        <f t="shared" si="17"/>
        <v>115</v>
      </c>
      <c r="K118" s="2">
        <v>16.100000000000001</v>
      </c>
      <c r="L118" s="2">
        <v>5.6</v>
      </c>
      <c r="M118" s="54">
        <f t="shared" si="10"/>
        <v>10.850000000000001</v>
      </c>
      <c r="N118" s="36">
        <v>27.5</v>
      </c>
      <c r="O118" s="55">
        <f t="shared" si="11"/>
        <v>0</v>
      </c>
      <c r="P118" s="56">
        <f t="shared" si="12"/>
        <v>0</v>
      </c>
      <c r="Q118" s="34">
        <v>0</v>
      </c>
      <c r="R118" s="11">
        <f t="shared" si="13"/>
        <v>0</v>
      </c>
      <c r="S118" s="35">
        <f t="shared" si="14"/>
        <v>0.3593526595744681</v>
      </c>
      <c r="AF118" s="34"/>
    </row>
    <row r="119" spans="7:32" ht="18.5" x14ac:dyDescent="0.45">
      <c r="G119" s="59">
        <v>2015</v>
      </c>
      <c r="H119" s="59">
        <v>4</v>
      </c>
      <c r="I119" s="46">
        <f t="shared" si="17"/>
        <v>26</v>
      </c>
      <c r="J119" s="46">
        <f t="shared" si="17"/>
        <v>116</v>
      </c>
      <c r="K119" s="2">
        <v>17.7</v>
      </c>
      <c r="L119" s="2">
        <v>10.199999999999999</v>
      </c>
      <c r="M119" s="54">
        <f t="shared" si="10"/>
        <v>13.95</v>
      </c>
      <c r="N119" s="36">
        <v>37.5</v>
      </c>
      <c r="O119" s="55">
        <f t="shared" si="11"/>
        <v>0</v>
      </c>
      <c r="P119" s="56">
        <f t="shared" si="12"/>
        <v>0</v>
      </c>
      <c r="Q119" s="34">
        <v>0</v>
      </c>
      <c r="R119" s="11">
        <f t="shared" si="13"/>
        <v>0</v>
      </c>
      <c r="S119" s="35">
        <f t="shared" si="14"/>
        <v>0.36795061065877127</v>
      </c>
      <c r="AF119" s="34"/>
    </row>
    <row r="120" spans="7:32" ht="18.5" x14ac:dyDescent="0.45">
      <c r="G120" s="59">
        <v>2015</v>
      </c>
      <c r="H120" s="59">
        <v>4</v>
      </c>
      <c r="I120" s="46">
        <f t="shared" si="17"/>
        <v>27</v>
      </c>
      <c r="J120" s="46">
        <f t="shared" si="17"/>
        <v>117</v>
      </c>
      <c r="K120" s="2">
        <v>20.7</v>
      </c>
      <c r="L120" s="2">
        <v>13.2</v>
      </c>
      <c r="M120" s="54">
        <f t="shared" si="10"/>
        <v>16.95</v>
      </c>
      <c r="N120" s="36">
        <v>39.5</v>
      </c>
      <c r="O120" s="55">
        <f t="shared" si="11"/>
        <v>0</v>
      </c>
      <c r="P120" s="56">
        <f t="shared" si="12"/>
        <v>0</v>
      </c>
      <c r="Q120" s="34">
        <v>0</v>
      </c>
      <c r="R120" s="11">
        <f t="shared" si="13"/>
        <v>0</v>
      </c>
      <c r="S120" s="35">
        <f t="shared" si="14"/>
        <v>0.39527983568075109</v>
      </c>
      <c r="AF120" s="34"/>
    </row>
    <row r="121" spans="7:32" ht="18.5" x14ac:dyDescent="0.45">
      <c r="G121" s="59">
        <v>2015</v>
      </c>
      <c r="H121" s="59">
        <v>4</v>
      </c>
      <c r="I121" s="46">
        <f t="shared" si="17"/>
        <v>28</v>
      </c>
      <c r="J121" s="46">
        <f t="shared" si="17"/>
        <v>118</v>
      </c>
      <c r="K121" s="2">
        <v>23.9</v>
      </c>
      <c r="L121" s="2">
        <v>15.8</v>
      </c>
      <c r="M121" s="54">
        <f t="shared" si="10"/>
        <v>19.850000000000001</v>
      </c>
      <c r="N121" s="36">
        <v>38</v>
      </c>
      <c r="O121" s="55">
        <f t="shared" si="11"/>
        <v>0</v>
      </c>
      <c r="P121" s="56">
        <f t="shared" si="12"/>
        <v>0</v>
      </c>
      <c r="Q121" s="34">
        <v>0</v>
      </c>
      <c r="R121" s="11">
        <f t="shared" si="13"/>
        <v>0</v>
      </c>
      <c r="S121" s="35">
        <f t="shared" si="14"/>
        <v>0.43229630252100842</v>
      </c>
      <c r="AF121" s="34"/>
    </row>
    <row r="122" spans="7:32" ht="18.5" x14ac:dyDescent="0.45">
      <c r="G122" s="59">
        <v>2015</v>
      </c>
      <c r="H122" s="59">
        <v>4</v>
      </c>
      <c r="I122" s="46">
        <f t="shared" si="17"/>
        <v>29</v>
      </c>
      <c r="J122" s="46">
        <f t="shared" si="17"/>
        <v>119</v>
      </c>
      <c r="K122" s="2">
        <v>24.1</v>
      </c>
      <c r="L122" s="2">
        <v>17</v>
      </c>
      <c r="M122" s="54">
        <f t="shared" si="10"/>
        <v>20.55</v>
      </c>
      <c r="N122" s="36">
        <v>35</v>
      </c>
      <c r="O122" s="55">
        <f t="shared" si="11"/>
        <v>0</v>
      </c>
      <c r="P122" s="56">
        <f t="shared" si="12"/>
        <v>0</v>
      </c>
      <c r="Q122" s="34">
        <v>0</v>
      </c>
      <c r="R122" s="11">
        <f t="shared" si="13"/>
        <v>0</v>
      </c>
      <c r="S122" s="35">
        <f t="shared" si="14"/>
        <v>0.45477971669680528</v>
      </c>
      <c r="AF122" s="34"/>
    </row>
    <row r="123" spans="7:32" ht="18.5" x14ac:dyDescent="0.45">
      <c r="G123" s="59">
        <v>2015</v>
      </c>
      <c r="H123" s="60">
        <v>4</v>
      </c>
      <c r="I123" s="60">
        <f t="shared" si="17"/>
        <v>30</v>
      </c>
      <c r="J123" s="46">
        <f t="shared" si="17"/>
        <v>120</v>
      </c>
      <c r="K123" s="2">
        <v>23.9</v>
      </c>
      <c r="L123" s="2">
        <v>19.899999999999999</v>
      </c>
      <c r="M123" s="54">
        <f t="shared" si="10"/>
        <v>21.9</v>
      </c>
      <c r="N123" s="36">
        <v>29.5</v>
      </c>
      <c r="O123" s="55">
        <f t="shared" si="11"/>
        <v>0</v>
      </c>
      <c r="P123" s="56">
        <f t="shared" si="12"/>
        <v>0</v>
      </c>
      <c r="Q123" s="34">
        <v>0</v>
      </c>
      <c r="R123" s="49">
        <f t="shared" si="13"/>
        <v>0</v>
      </c>
      <c r="S123" s="48">
        <f t="shared" si="14"/>
        <v>0.49713720673635303</v>
      </c>
      <c r="AF123" s="34"/>
    </row>
    <row r="124" spans="7:32" ht="18.5" x14ac:dyDescent="0.45">
      <c r="G124" s="59">
        <v>2015</v>
      </c>
      <c r="H124" s="59">
        <v>5</v>
      </c>
      <c r="I124" s="46">
        <v>1</v>
      </c>
      <c r="J124" s="46">
        <f t="shared" si="17"/>
        <v>121</v>
      </c>
      <c r="K124" s="2">
        <v>24</v>
      </c>
      <c r="L124" s="2">
        <v>15.6</v>
      </c>
      <c r="M124" s="54">
        <f t="shared" si="10"/>
        <v>19.8</v>
      </c>
      <c r="N124" s="36">
        <v>26.5</v>
      </c>
      <c r="O124" s="55">
        <f t="shared" si="11"/>
        <v>63.028371786012208</v>
      </c>
      <c r="P124" s="56">
        <f t="shared" si="12"/>
        <v>42.355065840200204</v>
      </c>
      <c r="Q124" s="34">
        <v>29.227772199999997</v>
      </c>
      <c r="R124" s="11">
        <f t="shared" si="13"/>
        <v>6.4454252366327989</v>
      </c>
      <c r="S124" s="35">
        <f t="shared" si="14"/>
        <v>10.470918153074063</v>
      </c>
      <c r="AF124" s="34"/>
    </row>
    <row r="125" spans="7:32" ht="18.5" x14ac:dyDescent="0.45">
      <c r="G125" s="59">
        <v>2015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2">
        <v>19.899999999999999</v>
      </c>
      <c r="L125" s="2">
        <v>12.1</v>
      </c>
      <c r="M125" s="54">
        <f t="shared" si="10"/>
        <v>16</v>
      </c>
      <c r="N125" s="36">
        <v>23.5</v>
      </c>
      <c r="O125" s="55">
        <f t="shared" si="11"/>
        <v>58.652860399694248</v>
      </c>
      <c r="P125" s="56">
        <f t="shared" si="12"/>
        <v>36.599384889409201</v>
      </c>
      <c r="Q125" s="34">
        <v>26.2093639</v>
      </c>
      <c r="R125" s="11">
        <f t="shared" si="13"/>
        <v>5.1956656714442992</v>
      </c>
      <c r="S125" s="35">
        <f t="shared" si="14"/>
        <v>8.5337728956068286</v>
      </c>
      <c r="AF125" s="34"/>
    </row>
    <row r="126" spans="7:32" ht="18.5" x14ac:dyDescent="0.45">
      <c r="G126" s="59">
        <v>2015</v>
      </c>
      <c r="H126" s="59">
        <v>5</v>
      </c>
      <c r="I126" s="46">
        <f t="shared" si="18"/>
        <v>3</v>
      </c>
      <c r="J126" s="46">
        <f t="shared" si="17"/>
        <v>123</v>
      </c>
      <c r="K126" s="2">
        <v>21.3</v>
      </c>
      <c r="L126" s="2">
        <v>12.3</v>
      </c>
      <c r="M126" s="54">
        <f t="shared" si="10"/>
        <v>16.8</v>
      </c>
      <c r="N126" s="36">
        <v>23</v>
      </c>
      <c r="O126" s="55">
        <f t="shared" si="11"/>
        <v>52.016496666666676</v>
      </c>
      <c r="P126" s="56">
        <f t="shared" si="12"/>
        <v>37.451877600000003</v>
      </c>
      <c r="Q126" s="34">
        <v>24.967918400000002</v>
      </c>
      <c r="R126" s="11">
        <f t="shared" si="13"/>
        <v>5.0667147129936012</v>
      </c>
      <c r="S126" s="35">
        <f t="shared" si="14"/>
        <v>8.9737679957132084</v>
      </c>
      <c r="AF126" s="34"/>
    </row>
    <row r="127" spans="7:32" ht="18.5" x14ac:dyDescent="0.45">
      <c r="G127" s="59">
        <v>2015</v>
      </c>
      <c r="H127" s="59">
        <v>5</v>
      </c>
      <c r="I127" s="46">
        <f t="shared" si="18"/>
        <v>4</v>
      </c>
      <c r="J127" s="46">
        <f t="shared" si="18"/>
        <v>124</v>
      </c>
      <c r="K127" s="2">
        <v>25</v>
      </c>
      <c r="L127" s="2">
        <v>17.2</v>
      </c>
      <c r="M127" s="54">
        <f t="shared" si="10"/>
        <v>21.1</v>
      </c>
      <c r="N127" s="36">
        <v>30</v>
      </c>
      <c r="O127" s="55">
        <f t="shared" si="11"/>
        <v>59.108238295667711</v>
      </c>
      <c r="P127" s="56">
        <f t="shared" si="12"/>
        <v>36.883540696496659</v>
      </c>
      <c r="Q127" s="34">
        <v>26.412852099999999</v>
      </c>
      <c r="R127" s="11">
        <f t="shared" si="13"/>
        <v>6.0260525873368502</v>
      </c>
      <c r="S127" s="35">
        <f t="shared" si="14"/>
        <v>9.0792772744838199</v>
      </c>
      <c r="AF127" s="34"/>
    </row>
    <row r="128" spans="7:32" ht="18.5" x14ac:dyDescent="0.45">
      <c r="G128" s="59">
        <v>2015</v>
      </c>
      <c r="H128" s="59">
        <v>5</v>
      </c>
      <c r="I128" s="46">
        <f t="shared" si="18"/>
        <v>5</v>
      </c>
      <c r="J128" s="46">
        <f t="shared" si="18"/>
        <v>125</v>
      </c>
      <c r="K128" s="2">
        <v>21</v>
      </c>
      <c r="L128" s="2">
        <v>9.9</v>
      </c>
      <c r="M128" s="54">
        <f t="shared" si="10"/>
        <v>15.45</v>
      </c>
      <c r="N128" s="36">
        <v>36</v>
      </c>
      <c r="O128" s="55">
        <f t="shared" si="11"/>
        <v>56.047735689817053</v>
      </c>
      <c r="P128" s="56">
        <f t="shared" si="12"/>
        <v>49.770389292557546</v>
      </c>
      <c r="Q128" s="34">
        <v>29.877175900000001</v>
      </c>
      <c r="R128" s="11">
        <f t="shared" si="13"/>
        <v>5.8263854187288748</v>
      </c>
      <c r="S128" s="35">
        <f t="shared" si="14"/>
        <v>9.788584611495736</v>
      </c>
      <c r="AF128" s="34"/>
    </row>
    <row r="129" spans="7:32" ht="18.5" x14ac:dyDescent="0.45">
      <c r="G129" s="59">
        <v>2015</v>
      </c>
      <c r="H129" s="59">
        <v>5</v>
      </c>
      <c r="I129" s="46">
        <f t="shared" si="18"/>
        <v>6</v>
      </c>
      <c r="J129" s="46">
        <f t="shared" si="18"/>
        <v>126</v>
      </c>
      <c r="K129" s="2">
        <v>23.1</v>
      </c>
      <c r="L129" s="2">
        <v>14.2</v>
      </c>
      <c r="M129" s="54">
        <f t="shared" si="10"/>
        <v>18.649999999999999</v>
      </c>
      <c r="N129" s="36">
        <v>38</v>
      </c>
      <c r="O129" s="55">
        <f t="shared" si="11"/>
        <v>62.320900388746523</v>
      </c>
      <c r="P129" s="56">
        <f t="shared" si="12"/>
        <v>44.372481076787537</v>
      </c>
      <c r="Q129" s="34">
        <v>29.747378900000001</v>
      </c>
      <c r="R129" s="11">
        <f t="shared" si="13"/>
        <v>6.359372350707825</v>
      </c>
      <c r="S129" s="35">
        <f t="shared" si="14"/>
        <v>9.3513361988226151</v>
      </c>
      <c r="AF129" s="34"/>
    </row>
    <row r="130" spans="7:32" ht="18.5" x14ac:dyDescent="0.45">
      <c r="G130" s="59">
        <v>2015</v>
      </c>
      <c r="H130" s="59">
        <v>5</v>
      </c>
      <c r="I130" s="46">
        <f t="shared" si="18"/>
        <v>7</v>
      </c>
      <c r="J130" s="46">
        <f t="shared" si="18"/>
        <v>127</v>
      </c>
      <c r="K130" s="2">
        <v>21.6</v>
      </c>
      <c r="L130" s="2">
        <v>11</v>
      </c>
      <c r="M130" s="54">
        <f t="shared" si="10"/>
        <v>16.3</v>
      </c>
      <c r="N130" s="36">
        <v>47.5</v>
      </c>
      <c r="O130" s="55">
        <f t="shared" si="11"/>
        <v>60.556591987455668</v>
      </c>
      <c r="P130" s="56">
        <f t="shared" si="12"/>
        <v>51.35199000536241</v>
      </c>
      <c r="Q130" s="34">
        <v>31.545276699999995</v>
      </c>
      <c r="R130" s="11">
        <f t="shared" si="13"/>
        <v>6.3089449315315491</v>
      </c>
      <c r="S130" s="35">
        <f t="shared" si="14"/>
        <v>8.9356787875579577</v>
      </c>
      <c r="AF130" s="34"/>
    </row>
    <row r="131" spans="7:32" ht="18.5" x14ac:dyDescent="0.45">
      <c r="G131" s="59">
        <v>2015</v>
      </c>
      <c r="H131" s="59">
        <v>5</v>
      </c>
      <c r="I131" s="46">
        <f t="shared" si="18"/>
        <v>8</v>
      </c>
      <c r="J131" s="46">
        <f t="shared" si="18"/>
        <v>128</v>
      </c>
      <c r="K131" s="2">
        <v>24.6</v>
      </c>
      <c r="L131" s="2">
        <v>16.100000000000001</v>
      </c>
      <c r="M131" s="54">
        <f t="shared" si="10"/>
        <v>20.350000000000001</v>
      </c>
      <c r="N131" s="36">
        <v>46</v>
      </c>
      <c r="O131" s="55">
        <f t="shared" si="11"/>
        <v>0</v>
      </c>
      <c r="P131" s="56">
        <f t="shared" si="12"/>
        <v>0</v>
      </c>
      <c r="Q131" s="34">
        <v>0</v>
      </c>
      <c r="R131" s="11">
        <f t="shared" si="13"/>
        <v>0</v>
      </c>
      <c r="S131" s="35">
        <f t="shared" si="14"/>
        <v>0.39429081026469998</v>
      </c>
      <c r="AF131" s="34"/>
    </row>
    <row r="132" spans="7:32" ht="18.5" x14ac:dyDescent="0.45">
      <c r="G132" s="59">
        <v>2015</v>
      </c>
      <c r="H132" s="59">
        <v>5</v>
      </c>
      <c r="I132" s="46">
        <f t="shared" si="18"/>
        <v>9</v>
      </c>
      <c r="J132" s="46">
        <f t="shared" si="18"/>
        <v>129</v>
      </c>
      <c r="K132" s="2">
        <v>26</v>
      </c>
      <c r="L132" s="2">
        <v>18.100000000000001</v>
      </c>
      <c r="M132" s="54">
        <f t="shared" si="10"/>
        <v>22.05</v>
      </c>
      <c r="N132" s="36">
        <v>60</v>
      </c>
      <c r="O132" s="55">
        <f t="shared" si="11"/>
        <v>0</v>
      </c>
      <c r="P132" s="56">
        <f t="shared" si="12"/>
        <v>0</v>
      </c>
      <c r="Q132" s="34">
        <v>0</v>
      </c>
      <c r="R132" s="11">
        <f t="shared" si="13"/>
        <v>0</v>
      </c>
      <c r="S132" s="35">
        <f t="shared" si="14"/>
        <v>0.38559230769230768</v>
      </c>
      <c r="AF132" s="34"/>
    </row>
    <row r="133" spans="7:32" ht="18.5" x14ac:dyDescent="0.45">
      <c r="G133" s="59">
        <v>2015</v>
      </c>
      <c r="H133" s="59">
        <v>5</v>
      </c>
      <c r="I133" s="46">
        <f t="shared" si="18"/>
        <v>10</v>
      </c>
      <c r="J133" s="46">
        <f t="shared" si="18"/>
        <v>130</v>
      </c>
      <c r="K133" s="2">
        <v>20.9</v>
      </c>
      <c r="L133" s="2">
        <v>14.2</v>
      </c>
      <c r="M133" s="54">
        <f t="shared" ref="M133:M196" si="19">(K133+L133)/2</f>
        <v>17.549999999999997</v>
      </c>
      <c r="N133" s="36">
        <v>59</v>
      </c>
      <c r="O133" s="55">
        <f t="shared" ref="O133:O196" si="20">((Q133)/(0.16*(K133-(L133))^0.5))</f>
        <v>52.957521732670351</v>
      </c>
      <c r="P133" s="56">
        <f t="shared" ref="P133:P196" si="21">0.16*((K133-L133)^1/2)*O133</f>
        <v>28.385231648711304</v>
      </c>
      <c r="Q133" s="34">
        <v>21.932343400000001</v>
      </c>
      <c r="R133" s="11">
        <f t="shared" ref="R133:R196" si="22">0.0023*0.408*O133*(K133-L133)^0.5*(M133+17.8)</f>
        <v>4.5471834093493486</v>
      </c>
      <c r="S133" s="35">
        <f t="shared" ref="S133:S196" si="23">0.31*(IF(N133&gt;50,1,(1+(50-N133)/70)))*(P133+2.09)*((M133/(M133+15)))</f>
        <v>5.0937172898560323</v>
      </c>
      <c r="AF133" s="34"/>
    </row>
    <row r="134" spans="7:32" ht="18.5" x14ac:dyDescent="0.45">
      <c r="G134" s="59">
        <v>2015</v>
      </c>
      <c r="H134" s="59">
        <v>5</v>
      </c>
      <c r="I134" s="46">
        <f t="shared" si="18"/>
        <v>11</v>
      </c>
      <c r="J134" s="46">
        <f t="shared" si="18"/>
        <v>131</v>
      </c>
      <c r="K134" s="2">
        <v>22.2</v>
      </c>
      <c r="L134" s="2">
        <v>17.3</v>
      </c>
      <c r="M134" s="54">
        <f t="shared" si="19"/>
        <v>19.75</v>
      </c>
      <c r="N134" s="36">
        <v>67</v>
      </c>
      <c r="O134" s="55">
        <f t="shared" si="20"/>
        <v>0</v>
      </c>
      <c r="P134" s="56">
        <f t="shared" si="21"/>
        <v>0</v>
      </c>
      <c r="Q134" s="34">
        <v>0</v>
      </c>
      <c r="R134" s="11">
        <f t="shared" si="22"/>
        <v>0</v>
      </c>
      <c r="S134" s="35">
        <f t="shared" si="23"/>
        <v>0.36823093525179851</v>
      </c>
      <c r="AF134" s="34"/>
    </row>
    <row r="135" spans="7:32" ht="18.5" x14ac:dyDescent="0.45">
      <c r="G135" s="59">
        <v>2015</v>
      </c>
      <c r="H135" s="59">
        <v>5</v>
      </c>
      <c r="I135" s="46">
        <f t="shared" si="18"/>
        <v>12</v>
      </c>
      <c r="J135" s="46">
        <f t="shared" si="18"/>
        <v>132</v>
      </c>
      <c r="K135" s="2">
        <v>23.4</v>
      </c>
      <c r="L135" s="2">
        <v>13.5</v>
      </c>
      <c r="M135" s="54">
        <f t="shared" si="19"/>
        <v>18.45</v>
      </c>
      <c r="N135" s="36">
        <v>82</v>
      </c>
      <c r="O135" s="55">
        <f t="shared" si="20"/>
        <v>31.503036809467982</v>
      </c>
      <c r="P135" s="56">
        <f t="shared" si="21"/>
        <v>24.950405153098639</v>
      </c>
      <c r="Q135" s="34">
        <v>15.859518599999998</v>
      </c>
      <c r="R135" s="11">
        <f t="shared" si="22"/>
        <v>3.3718327763512494</v>
      </c>
      <c r="S135" s="35">
        <f t="shared" si="23"/>
        <v>4.6235455089132333</v>
      </c>
      <c r="AF135" s="34"/>
    </row>
    <row r="136" spans="7:32" ht="18.5" x14ac:dyDescent="0.45">
      <c r="G136" s="59">
        <v>2015</v>
      </c>
      <c r="H136" s="59">
        <v>5</v>
      </c>
      <c r="I136" s="46">
        <f t="shared" si="18"/>
        <v>13</v>
      </c>
      <c r="J136" s="46">
        <f t="shared" si="18"/>
        <v>133</v>
      </c>
      <c r="K136" s="2">
        <v>22.7</v>
      </c>
      <c r="L136" s="2">
        <v>12.9</v>
      </c>
      <c r="M136" s="54">
        <f t="shared" si="19"/>
        <v>17.8</v>
      </c>
      <c r="N136" s="36">
        <v>68.5</v>
      </c>
      <c r="O136" s="55">
        <f t="shared" si="20"/>
        <v>57.124116273817151</v>
      </c>
      <c r="P136" s="56">
        <f t="shared" si="21"/>
        <v>44.785307158672644</v>
      </c>
      <c r="Q136" s="34">
        <v>28.6122832</v>
      </c>
      <c r="R136" s="11">
        <f t="shared" si="22"/>
        <v>5.9740730584607995</v>
      </c>
      <c r="S136" s="35">
        <f t="shared" si="23"/>
        <v>7.8859129543157209</v>
      </c>
      <c r="AF136" s="34"/>
    </row>
    <row r="137" spans="7:32" ht="18.5" x14ac:dyDescent="0.45">
      <c r="G137" s="59">
        <v>2015</v>
      </c>
      <c r="H137" s="59">
        <v>5</v>
      </c>
      <c r="I137" s="46">
        <f t="shared" si="18"/>
        <v>14</v>
      </c>
      <c r="J137" s="46">
        <f t="shared" si="18"/>
        <v>134</v>
      </c>
      <c r="K137" s="2">
        <v>20.6</v>
      </c>
      <c r="L137" s="2">
        <v>10.6</v>
      </c>
      <c r="M137" s="54">
        <f t="shared" si="19"/>
        <v>15.600000000000001</v>
      </c>
      <c r="N137" s="36">
        <v>62</v>
      </c>
      <c r="O137" s="55">
        <f t="shared" si="20"/>
        <v>49.784116677350006</v>
      </c>
      <c r="P137" s="56">
        <f t="shared" si="21"/>
        <v>39.827293341880015</v>
      </c>
      <c r="Q137" s="34">
        <v>25.188991999999999</v>
      </c>
      <c r="R137" s="11">
        <f t="shared" si="22"/>
        <v>4.9342968318719995</v>
      </c>
      <c r="S137" s="35">
        <f t="shared" si="23"/>
        <v>6.6245761634422138</v>
      </c>
      <c r="AF137" s="34"/>
    </row>
    <row r="138" spans="7:32" ht="18.5" x14ac:dyDescent="0.45">
      <c r="G138" s="59">
        <v>2015</v>
      </c>
      <c r="H138" s="59">
        <v>5</v>
      </c>
      <c r="I138" s="46">
        <f t="shared" si="18"/>
        <v>15</v>
      </c>
      <c r="J138" s="46">
        <f t="shared" si="18"/>
        <v>135</v>
      </c>
      <c r="K138" s="2">
        <v>21.9</v>
      </c>
      <c r="L138" s="2">
        <v>13</v>
      </c>
      <c r="M138" s="54">
        <f t="shared" si="19"/>
        <v>17.45</v>
      </c>
      <c r="N138" s="36">
        <v>66.5</v>
      </c>
      <c r="O138" s="55">
        <f t="shared" si="20"/>
        <v>54.806989418121411</v>
      </c>
      <c r="P138" s="56">
        <f t="shared" si="21"/>
        <v>39.022576465702436</v>
      </c>
      <c r="Q138" s="34">
        <v>26.160794699999997</v>
      </c>
      <c r="R138" s="11">
        <f t="shared" si="22"/>
        <v>5.4085153972713735</v>
      </c>
      <c r="S138" s="35">
        <f t="shared" si="23"/>
        <v>6.8535741877108558</v>
      </c>
      <c r="AF138" s="34"/>
    </row>
    <row r="139" spans="7:32" ht="18.5" x14ac:dyDescent="0.45">
      <c r="G139" s="59">
        <v>2015</v>
      </c>
      <c r="H139" s="59">
        <v>5</v>
      </c>
      <c r="I139" s="46">
        <f t="shared" si="18"/>
        <v>16</v>
      </c>
      <c r="J139" s="46">
        <f t="shared" si="18"/>
        <v>136</v>
      </c>
      <c r="K139" s="2">
        <v>24.6</v>
      </c>
      <c r="L139" s="2">
        <v>15.8</v>
      </c>
      <c r="M139" s="54">
        <f t="shared" si="19"/>
        <v>20.200000000000003</v>
      </c>
      <c r="N139" s="36">
        <v>61.5</v>
      </c>
      <c r="O139" s="55">
        <f t="shared" si="20"/>
        <v>64.505336176600267</v>
      </c>
      <c r="P139" s="56">
        <f t="shared" si="21"/>
        <v>45.411756668326589</v>
      </c>
      <c r="Q139" s="34">
        <v>30.616600099999999</v>
      </c>
      <c r="R139" s="11">
        <f t="shared" si="22"/>
        <v>6.823521664287</v>
      </c>
      <c r="S139" s="35">
        <f t="shared" si="23"/>
        <v>8.4504545527574173</v>
      </c>
      <c r="AF139" s="34"/>
    </row>
    <row r="140" spans="7:32" ht="18.5" x14ac:dyDescent="0.45">
      <c r="G140" s="59">
        <v>2015</v>
      </c>
      <c r="H140" s="59">
        <v>5</v>
      </c>
      <c r="I140" s="46">
        <f t="shared" si="18"/>
        <v>17</v>
      </c>
      <c r="J140" s="46">
        <f t="shared" si="18"/>
        <v>137</v>
      </c>
      <c r="K140" s="2">
        <v>25.9</v>
      </c>
      <c r="L140" s="2">
        <v>16.899999999999999</v>
      </c>
      <c r="M140" s="54">
        <f t="shared" si="19"/>
        <v>21.4</v>
      </c>
      <c r="N140" s="36">
        <v>56.5</v>
      </c>
      <c r="O140" s="55">
        <f t="shared" si="20"/>
        <v>23.436732499999998</v>
      </c>
      <c r="P140" s="56">
        <f t="shared" si="21"/>
        <v>16.874447399999998</v>
      </c>
      <c r="Q140" s="34">
        <v>11.249631599999999</v>
      </c>
      <c r="R140" s="11">
        <f t="shared" si="22"/>
        <v>2.5863803018927998</v>
      </c>
      <c r="S140" s="35">
        <f t="shared" si="23"/>
        <v>3.4563226387802191</v>
      </c>
      <c r="AF140" s="34"/>
    </row>
    <row r="141" spans="7:32" ht="18.5" x14ac:dyDescent="0.45">
      <c r="G141" s="59">
        <v>2015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2">
        <v>26.3</v>
      </c>
      <c r="L141" s="2">
        <v>15.8</v>
      </c>
      <c r="M141" s="54">
        <f t="shared" si="19"/>
        <v>21.05</v>
      </c>
      <c r="N141" s="36">
        <v>53.5</v>
      </c>
      <c r="O141" s="55">
        <f t="shared" si="20"/>
        <v>59.514988208794733</v>
      </c>
      <c r="P141" s="56">
        <f t="shared" si="21"/>
        <v>49.992590095387577</v>
      </c>
      <c r="Q141" s="34">
        <v>30.8560965</v>
      </c>
      <c r="R141" s="11">
        <f t="shared" si="22"/>
        <v>7.0307235820316238</v>
      </c>
      <c r="S141" s="35">
        <f t="shared" si="23"/>
        <v>9.42759893668382</v>
      </c>
      <c r="AF141" s="34"/>
    </row>
    <row r="142" spans="7:32" ht="18.5" x14ac:dyDescent="0.45">
      <c r="G142" s="59">
        <v>2015</v>
      </c>
      <c r="H142" s="59">
        <v>5</v>
      </c>
      <c r="I142" s="46">
        <f t="shared" si="24"/>
        <v>19</v>
      </c>
      <c r="J142" s="46">
        <f t="shared" si="24"/>
        <v>139</v>
      </c>
      <c r="K142" s="2">
        <v>28.7</v>
      </c>
      <c r="L142" s="2">
        <v>18.2</v>
      </c>
      <c r="M142" s="54">
        <f t="shared" si="19"/>
        <v>23.45</v>
      </c>
      <c r="N142" s="36">
        <v>54</v>
      </c>
      <c r="O142" s="55">
        <f t="shared" si="20"/>
        <v>58.704172710299176</v>
      </c>
      <c r="P142" s="56">
        <f t="shared" si="21"/>
        <v>49.311505076651308</v>
      </c>
      <c r="Q142" s="34">
        <v>30.435721699999998</v>
      </c>
      <c r="R142" s="11">
        <f t="shared" si="22"/>
        <v>7.3633521955331238</v>
      </c>
      <c r="S142" s="35">
        <f t="shared" si="23"/>
        <v>9.718159717938013</v>
      </c>
      <c r="AF142" s="34"/>
    </row>
    <row r="143" spans="7:32" ht="18.5" x14ac:dyDescent="0.45">
      <c r="G143" s="59">
        <v>2015</v>
      </c>
      <c r="H143" s="59">
        <v>5</v>
      </c>
      <c r="I143" s="46">
        <f t="shared" si="24"/>
        <v>20</v>
      </c>
      <c r="J143" s="46">
        <f t="shared" si="24"/>
        <v>140</v>
      </c>
      <c r="K143" s="2">
        <v>30.8</v>
      </c>
      <c r="L143" s="2">
        <v>20.8</v>
      </c>
      <c r="M143" s="54">
        <f t="shared" si="19"/>
        <v>25.8</v>
      </c>
      <c r="N143" s="36">
        <v>43.5</v>
      </c>
      <c r="O143" s="55">
        <f t="shared" si="20"/>
        <v>0</v>
      </c>
      <c r="P143" s="56">
        <f t="shared" si="21"/>
        <v>0</v>
      </c>
      <c r="Q143" s="34">
        <v>0</v>
      </c>
      <c r="R143" s="11">
        <f t="shared" si="22"/>
        <v>0</v>
      </c>
      <c r="S143" s="35">
        <f t="shared" si="23"/>
        <v>0.44774517857142865</v>
      </c>
      <c r="AF143" s="34"/>
    </row>
    <row r="144" spans="7:32" ht="18.5" x14ac:dyDescent="0.45">
      <c r="G144" s="59">
        <v>2015</v>
      </c>
      <c r="H144" s="59">
        <v>5</v>
      </c>
      <c r="I144" s="46">
        <f t="shared" si="24"/>
        <v>21</v>
      </c>
      <c r="J144" s="46">
        <f t="shared" si="24"/>
        <v>141</v>
      </c>
      <c r="K144" s="2">
        <v>32.6</v>
      </c>
      <c r="L144" s="2">
        <v>23.2</v>
      </c>
      <c r="M144" s="54">
        <f t="shared" si="19"/>
        <v>27.9</v>
      </c>
      <c r="N144" s="36">
        <v>53</v>
      </c>
      <c r="O144" s="55">
        <f t="shared" si="20"/>
        <v>0</v>
      </c>
      <c r="P144" s="56">
        <f t="shared" si="21"/>
        <v>0</v>
      </c>
      <c r="Q144" s="34">
        <v>0</v>
      </c>
      <c r="R144" s="11">
        <f t="shared" si="22"/>
        <v>0</v>
      </c>
      <c r="S144" s="35">
        <f t="shared" si="23"/>
        <v>0.4213615384615384</v>
      </c>
      <c r="AF144" s="34"/>
    </row>
    <row r="145" spans="7:32" ht="18.5" x14ac:dyDescent="0.45">
      <c r="G145" s="59">
        <v>2015</v>
      </c>
      <c r="H145" s="59">
        <v>5</v>
      </c>
      <c r="I145" s="46">
        <f t="shared" si="24"/>
        <v>22</v>
      </c>
      <c r="J145" s="46">
        <f t="shared" si="24"/>
        <v>142</v>
      </c>
      <c r="K145" s="2">
        <v>26.8</v>
      </c>
      <c r="L145" s="2">
        <v>21.1</v>
      </c>
      <c r="M145" s="54">
        <f t="shared" si="19"/>
        <v>23.950000000000003</v>
      </c>
      <c r="N145" s="36">
        <v>51</v>
      </c>
      <c r="O145" s="55">
        <f t="shared" si="20"/>
        <v>30.131467951460234</v>
      </c>
      <c r="P145" s="56">
        <f t="shared" si="21"/>
        <v>13.739949385865865</v>
      </c>
      <c r="Q145" s="34">
        <v>11.510062999999999</v>
      </c>
      <c r="R145" s="11">
        <f t="shared" si="22"/>
        <v>2.8183971889162494</v>
      </c>
      <c r="S145" s="35">
        <f t="shared" si="23"/>
        <v>3.017444395773071</v>
      </c>
      <c r="AF145" s="34"/>
    </row>
    <row r="146" spans="7:32" ht="18.5" x14ac:dyDescent="0.45">
      <c r="G146" s="59">
        <v>2015</v>
      </c>
      <c r="H146" s="59">
        <v>5</v>
      </c>
      <c r="I146" s="46">
        <f t="shared" si="24"/>
        <v>23</v>
      </c>
      <c r="J146" s="46">
        <f t="shared" si="24"/>
        <v>143</v>
      </c>
      <c r="K146" s="2">
        <v>24.8</v>
      </c>
      <c r="L146" s="2">
        <v>12.4</v>
      </c>
      <c r="M146" s="54">
        <f t="shared" si="19"/>
        <v>18.600000000000001</v>
      </c>
      <c r="N146" s="36">
        <v>43.5</v>
      </c>
      <c r="O146" s="55">
        <f t="shared" si="20"/>
        <v>0</v>
      </c>
      <c r="P146" s="56">
        <f t="shared" si="21"/>
        <v>0</v>
      </c>
      <c r="Q146" s="34">
        <v>0</v>
      </c>
      <c r="R146" s="11">
        <f t="shared" si="22"/>
        <v>0</v>
      </c>
      <c r="S146" s="35">
        <f t="shared" si="23"/>
        <v>0.39196297193877555</v>
      </c>
      <c r="AF146" s="34"/>
    </row>
    <row r="147" spans="7:32" ht="18.5" x14ac:dyDescent="0.45">
      <c r="G147" s="59">
        <v>2015</v>
      </c>
      <c r="H147" s="59">
        <v>5</v>
      </c>
      <c r="I147" s="46">
        <f t="shared" si="24"/>
        <v>24</v>
      </c>
      <c r="J147" s="46">
        <f t="shared" si="24"/>
        <v>144</v>
      </c>
      <c r="K147" s="2">
        <v>27.9</v>
      </c>
      <c r="L147" s="2">
        <v>19.600000000000001</v>
      </c>
      <c r="M147" s="54">
        <f t="shared" si="19"/>
        <v>23.75</v>
      </c>
      <c r="N147" s="36">
        <v>37.5</v>
      </c>
      <c r="O147" s="55">
        <f t="shared" si="20"/>
        <v>47.84994624772667</v>
      </c>
      <c r="P147" s="56">
        <f t="shared" si="21"/>
        <v>31.772364308490499</v>
      </c>
      <c r="Q147" s="34">
        <v>22.056697299999996</v>
      </c>
      <c r="R147" s="11">
        <f t="shared" si="22"/>
        <v>5.3750131075599725</v>
      </c>
      <c r="S147" s="35">
        <f t="shared" si="23"/>
        <v>7.5827508647941233</v>
      </c>
      <c r="AF147" s="34"/>
    </row>
    <row r="148" spans="7:32" ht="18.5" x14ac:dyDescent="0.45">
      <c r="G148" s="59">
        <v>2015</v>
      </c>
      <c r="H148" s="59">
        <v>5</v>
      </c>
      <c r="I148" s="46">
        <f t="shared" si="24"/>
        <v>25</v>
      </c>
      <c r="J148" s="46">
        <f t="shared" si="24"/>
        <v>145</v>
      </c>
      <c r="K148" s="2">
        <v>27.7</v>
      </c>
      <c r="L148" s="2">
        <v>19.3</v>
      </c>
      <c r="M148" s="54">
        <f t="shared" si="19"/>
        <v>23.5</v>
      </c>
      <c r="N148" s="36">
        <v>40</v>
      </c>
      <c r="O148" s="55">
        <f t="shared" si="20"/>
        <v>63.820221799712094</v>
      </c>
      <c r="P148" s="56">
        <f t="shared" si="21"/>
        <v>42.887189049406523</v>
      </c>
      <c r="Q148" s="34">
        <v>29.5949721</v>
      </c>
      <c r="R148" s="11">
        <f t="shared" si="22"/>
        <v>7.1686273194364496</v>
      </c>
      <c r="S148" s="35">
        <f t="shared" si="23"/>
        <v>9.7264214389588552</v>
      </c>
      <c r="AF148" s="34"/>
    </row>
    <row r="149" spans="7:32" ht="18.5" x14ac:dyDescent="0.45">
      <c r="G149" s="59">
        <v>2015</v>
      </c>
      <c r="H149" s="59">
        <v>5</v>
      </c>
      <c r="I149" s="46">
        <f t="shared" si="24"/>
        <v>26</v>
      </c>
      <c r="J149" s="46">
        <f t="shared" si="24"/>
        <v>146</v>
      </c>
      <c r="K149" s="2">
        <v>27.4</v>
      </c>
      <c r="L149" s="2">
        <v>17.399999999999999</v>
      </c>
      <c r="M149" s="54">
        <f t="shared" si="19"/>
        <v>22.4</v>
      </c>
      <c r="N149" s="36">
        <v>45.5</v>
      </c>
      <c r="O149" s="55">
        <f t="shared" si="20"/>
        <v>57.432135399625089</v>
      </c>
      <c r="P149" s="56">
        <f t="shared" si="21"/>
        <v>45.945708319700074</v>
      </c>
      <c r="Q149" s="34">
        <v>29.058617399999999</v>
      </c>
      <c r="R149" s="11">
        <f t="shared" si="22"/>
        <v>6.8512374002501994</v>
      </c>
      <c r="S149" s="35">
        <f t="shared" si="23"/>
        <v>9.492061464329181</v>
      </c>
      <c r="AF149" s="34"/>
    </row>
    <row r="150" spans="7:32" ht="18.5" x14ac:dyDescent="0.45">
      <c r="G150" s="59">
        <v>2015</v>
      </c>
      <c r="H150" s="59">
        <v>5</v>
      </c>
      <c r="I150" s="46">
        <f t="shared" si="24"/>
        <v>27</v>
      </c>
      <c r="J150" s="46">
        <f t="shared" si="24"/>
        <v>147</v>
      </c>
      <c r="K150" s="2">
        <v>27.5</v>
      </c>
      <c r="L150" s="2">
        <v>20</v>
      </c>
      <c r="M150" s="54">
        <f t="shared" si="19"/>
        <v>23.75</v>
      </c>
      <c r="N150" s="36">
        <v>50.5</v>
      </c>
      <c r="O150" s="55">
        <f t="shared" si="20"/>
        <v>45.473556883340663</v>
      </c>
      <c r="P150" s="56">
        <f t="shared" si="21"/>
        <v>27.284134130004396</v>
      </c>
      <c r="Q150" s="34">
        <v>19.9255143</v>
      </c>
      <c r="R150" s="11">
        <f t="shared" si="22"/>
        <v>4.8556635239027246</v>
      </c>
      <c r="S150" s="35">
        <f t="shared" si="23"/>
        <v>5.5810854847008349</v>
      </c>
      <c r="AF150" s="34"/>
    </row>
    <row r="151" spans="7:32" ht="18.5" x14ac:dyDescent="0.45">
      <c r="G151" s="59">
        <v>2015</v>
      </c>
      <c r="H151" s="59">
        <v>5</v>
      </c>
      <c r="I151" s="46">
        <f t="shared" si="24"/>
        <v>28</v>
      </c>
      <c r="J151" s="46">
        <f t="shared" si="24"/>
        <v>148</v>
      </c>
      <c r="K151" s="2">
        <v>30.3</v>
      </c>
      <c r="L151" s="2">
        <v>16.899999999999999</v>
      </c>
      <c r="M151" s="54">
        <f t="shared" si="19"/>
        <v>23.6</v>
      </c>
      <c r="N151" s="36">
        <v>54.5</v>
      </c>
      <c r="O151" s="55">
        <f t="shared" si="20"/>
        <v>47.261867092862531</v>
      </c>
      <c r="P151" s="56">
        <f t="shared" si="21"/>
        <v>50.66472152354865</v>
      </c>
      <c r="Q151" s="34">
        <v>27.681094399999999</v>
      </c>
      <c r="R151" s="11">
        <f t="shared" si="22"/>
        <v>6.7212742123583986</v>
      </c>
      <c r="S151" s="35">
        <f t="shared" si="23"/>
        <v>9.998796442131658</v>
      </c>
      <c r="AF151" s="34"/>
    </row>
    <row r="152" spans="7:32" ht="18.5" x14ac:dyDescent="0.45">
      <c r="G152" s="59">
        <v>2015</v>
      </c>
      <c r="H152" s="59">
        <v>5</v>
      </c>
      <c r="I152" s="46">
        <f t="shared" si="24"/>
        <v>29</v>
      </c>
      <c r="J152" s="46">
        <f t="shared" si="24"/>
        <v>149</v>
      </c>
      <c r="K152" s="2">
        <v>25.5</v>
      </c>
      <c r="L152" s="2">
        <v>17.7</v>
      </c>
      <c r="M152" s="54">
        <f t="shared" si="19"/>
        <v>21.6</v>
      </c>
      <c r="N152" s="36">
        <v>48</v>
      </c>
      <c r="O152" s="55">
        <f t="shared" si="20"/>
        <v>68.407879484014842</v>
      </c>
      <c r="P152" s="56">
        <f t="shared" si="21"/>
        <v>42.686516798025266</v>
      </c>
      <c r="Q152" s="34">
        <v>30.568449600000001</v>
      </c>
      <c r="R152" s="11">
        <f t="shared" si="22"/>
        <v>7.0637879020176007</v>
      </c>
      <c r="S152" s="35">
        <f t="shared" si="23"/>
        <v>8.4259547488405762</v>
      </c>
      <c r="AF152" s="34"/>
    </row>
    <row r="153" spans="7:32" ht="18.5" x14ac:dyDescent="0.45">
      <c r="G153" s="59">
        <v>2015</v>
      </c>
      <c r="H153" s="59">
        <v>5</v>
      </c>
      <c r="I153" s="46">
        <f t="shared" si="24"/>
        <v>30</v>
      </c>
      <c r="J153" s="46">
        <f t="shared" si="24"/>
        <v>150</v>
      </c>
      <c r="K153" s="2">
        <v>25.7</v>
      </c>
      <c r="L153" s="2">
        <v>17.899999999999999</v>
      </c>
      <c r="M153" s="54">
        <f t="shared" si="19"/>
        <v>21.799999999999997</v>
      </c>
      <c r="N153" s="36">
        <v>32.5</v>
      </c>
      <c r="O153" s="55">
        <f t="shared" si="20"/>
        <v>68.411627450236836</v>
      </c>
      <c r="P153" s="56">
        <f t="shared" si="21"/>
        <v>42.688855528947791</v>
      </c>
      <c r="Q153" s="34">
        <v>30.570124399999997</v>
      </c>
      <c r="R153" s="11">
        <f t="shared" si="22"/>
        <v>7.1000336723975987</v>
      </c>
      <c r="S153" s="35">
        <f t="shared" si="23"/>
        <v>10.279059295673543</v>
      </c>
      <c r="AF153" s="34"/>
    </row>
    <row r="154" spans="7:32" ht="18.5" x14ac:dyDescent="0.45">
      <c r="G154" s="59">
        <v>2015</v>
      </c>
      <c r="H154" s="60">
        <v>5</v>
      </c>
      <c r="I154" s="60">
        <f t="shared" si="24"/>
        <v>31</v>
      </c>
      <c r="J154" s="46">
        <f t="shared" si="24"/>
        <v>151</v>
      </c>
      <c r="K154" s="2">
        <v>26.3</v>
      </c>
      <c r="L154" s="2">
        <v>17.7</v>
      </c>
      <c r="M154" s="54">
        <f t="shared" si="19"/>
        <v>22</v>
      </c>
      <c r="N154" s="36">
        <v>32</v>
      </c>
      <c r="O154" s="55">
        <f t="shared" si="20"/>
        <v>0</v>
      </c>
      <c r="P154" s="56">
        <f t="shared" si="21"/>
        <v>0</v>
      </c>
      <c r="Q154" s="34">
        <v>0</v>
      </c>
      <c r="R154" s="49">
        <f t="shared" si="22"/>
        <v>0</v>
      </c>
      <c r="S154" s="48">
        <f t="shared" si="23"/>
        <v>0.48429899613899607</v>
      </c>
      <c r="AF154" s="34"/>
    </row>
    <row r="155" spans="7:32" ht="18.5" x14ac:dyDescent="0.45">
      <c r="G155" s="59">
        <v>2015</v>
      </c>
      <c r="H155" s="59">
        <v>6</v>
      </c>
      <c r="I155" s="46">
        <v>1</v>
      </c>
      <c r="J155" s="46">
        <f t="shared" si="24"/>
        <v>152</v>
      </c>
      <c r="K155" s="2">
        <v>31.3</v>
      </c>
      <c r="L155" s="2">
        <v>19.100000000000001</v>
      </c>
      <c r="M155" s="54">
        <f t="shared" si="19"/>
        <v>25.200000000000003</v>
      </c>
      <c r="N155" s="36">
        <v>36.5</v>
      </c>
      <c r="O155" s="55">
        <f t="shared" si="20"/>
        <v>43.595730243267674</v>
      </c>
      <c r="P155" s="56">
        <f t="shared" si="21"/>
        <v>42.549432717429248</v>
      </c>
      <c r="Q155" s="34">
        <v>24.363734299999997</v>
      </c>
      <c r="R155" s="11">
        <f t="shared" si="22"/>
        <v>6.1444119717884984</v>
      </c>
      <c r="S155" s="35">
        <f t="shared" si="23"/>
        <v>10.347687007976024</v>
      </c>
      <c r="AF155" s="34"/>
    </row>
    <row r="156" spans="7:32" ht="18.5" x14ac:dyDescent="0.45">
      <c r="G156" s="59">
        <v>2015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2">
        <v>27.9</v>
      </c>
      <c r="L156" s="2">
        <v>18.3</v>
      </c>
      <c r="M156" s="54">
        <f t="shared" si="19"/>
        <v>23.1</v>
      </c>
      <c r="N156" s="36">
        <v>35.5</v>
      </c>
      <c r="O156" s="55">
        <f t="shared" si="20"/>
        <v>37.358027602076682</v>
      </c>
      <c r="P156" s="56">
        <f t="shared" si="21"/>
        <v>28.690965198394885</v>
      </c>
      <c r="Q156" s="34">
        <v>18.519938399999997</v>
      </c>
      <c r="R156" s="11">
        <f t="shared" si="22"/>
        <v>4.4425350434843995</v>
      </c>
      <c r="S156" s="35">
        <f t="shared" si="23"/>
        <v>6.9837647378673182</v>
      </c>
      <c r="AF156" s="34"/>
    </row>
    <row r="157" spans="7:32" ht="18.5" x14ac:dyDescent="0.45">
      <c r="G157" s="59">
        <v>2015</v>
      </c>
      <c r="H157" s="59">
        <v>6</v>
      </c>
      <c r="I157" s="46">
        <f t="shared" si="25"/>
        <v>3</v>
      </c>
      <c r="J157" s="46">
        <f t="shared" si="25"/>
        <v>154</v>
      </c>
      <c r="K157" s="2">
        <v>33</v>
      </c>
      <c r="L157" s="2">
        <v>20</v>
      </c>
      <c r="M157" s="54">
        <f t="shared" si="19"/>
        <v>26.5</v>
      </c>
      <c r="N157" s="36">
        <v>32.5</v>
      </c>
      <c r="O157" s="55">
        <f t="shared" si="20"/>
        <v>47.239528746704998</v>
      </c>
      <c r="P157" s="56">
        <f t="shared" si="21"/>
        <v>49.129109896573198</v>
      </c>
      <c r="Q157" s="34">
        <v>27.251926899999997</v>
      </c>
      <c r="R157" s="11">
        <f t="shared" si="22"/>
        <v>7.080582021194548</v>
      </c>
      <c r="S157" s="35">
        <f t="shared" si="23"/>
        <v>12.67364421085388</v>
      </c>
      <c r="AF157" s="34"/>
    </row>
    <row r="158" spans="7:32" ht="18.5" x14ac:dyDescent="0.45">
      <c r="G158" s="59">
        <v>2015</v>
      </c>
      <c r="H158" s="59">
        <v>6</v>
      </c>
      <c r="I158" s="46">
        <f t="shared" si="25"/>
        <v>4</v>
      </c>
      <c r="J158" s="46">
        <f t="shared" si="25"/>
        <v>155</v>
      </c>
      <c r="K158" s="2">
        <v>29.5</v>
      </c>
      <c r="L158" s="2">
        <v>20.7</v>
      </c>
      <c r="M158" s="54">
        <f t="shared" si="19"/>
        <v>25.1</v>
      </c>
      <c r="N158" s="36">
        <v>37</v>
      </c>
      <c r="O158" s="55">
        <f t="shared" si="20"/>
        <v>63.2024030155861</v>
      </c>
      <c r="P158" s="56">
        <f t="shared" si="21"/>
        <v>44.494491722972619</v>
      </c>
      <c r="Q158" s="34">
        <v>29.9981802</v>
      </c>
      <c r="R158" s="11">
        <f t="shared" si="22"/>
        <v>7.5477971228517005</v>
      </c>
      <c r="S158" s="35">
        <f t="shared" si="23"/>
        <v>10.717968007839451</v>
      </c>
      <c r="AF158" s="34"/>
    </row>
    <row r="159" spans="7:32" ht="18.5" x14ac:dyDescent="0.45">
      <c r="G159" s="59">
        <v>2015</v>
      </c>
      <c r="H159" s="59">
        <v>6</v>
      </c>
      <c r="I159" s="46">
        <f t="shared" si="25"/>
        <v>5</v>
      </c>
      <c r="J159" s="46">
        <f t="shared" si="25"/>
        <v>156</v>
      </c>
      <c r="K159" s="2">
        <v>31.5</v>
      </c>
      <c r="L159" s="2">
        <v>22.9</v>
      </c>
      <c r="M159" s="54">
        <f t="shared" si="19"/>
        <v>27.2</v>
      </c>
      <c r="N159" s="36">
        <v>36</v>
      </c>
      <c r="O159" s="55">
        <f t="shared" si="20"/>
        <v>0</v>
      </c>
      <c r="P159" s="56">
        <f t="shared" si="21"/>
        <v>0</v>
      </c>
      <c r="Q159" s="34">
        <v>0</v>
      </c>
      <c r="R159" s="11">
        <f t="shared" si="22"/>
        <v>0</v>
      </c>
      <c r="S159" s="35">
        <f t="shared" si="23"/>
        <v>0.50112454976303311</v>
      </c>
      <c r="AF159" s="34"/>
    </row>
    <row r="160" spans="7:32" ht="18.5" x14ac:dyDescent="0.45">
      <c r="G160" s="59">
        <v>2015</v>
      </c>
      <c r="H160" s="59">
        <v>6</v>
      </c>
      <c r="I160" s="46">
        <f t="shared" si="25"/>
        <v>6</v>
      </c>
      <c r="J160" s="46">
        <f t="shared" si="25"/>
        <v>157</v>
      </c>
      <c r="K160" s="2">
        <v>28.7</v>
      </c>
      <c r="L160" s="2">
        <v>19.399999999999999</v>
      </c>
      <c r="M160" s="54">
        <f t="shared" si="19"/>
        <v>24.049999999999997</v>
      </c>
      <c r="N160" s="36">
        <v>28.5</v>
      </c>
      <c r="O160" s="55">
        <f t="shared" si="20"/>
        <v>63.743629079864313</v>
      </c>
      <c r="P160" s="56">
        <f t="shared" si="21"/>
        <v>47.425260035419058</v>
      </c>
      <c r="Q160" s="34">
        <v>31.102710800000001</v>
      </c>
      <c r="R160" s="11">
        <f t="shared" si="22"/>
        <v>7.6341681415376978</v>
      </c>
      <c r="S160" s="35">
        <f t="shared" si="23"/>
        <v>12.357136798703898</v>
      </c>
      <c r="AF160" s="34"/>
    </row>
    <row r="161" spans="7:32" ht="18.5" x14ac:dyDescent="0.45">
      <c r="G161" s="59">
        <v>2015</v>
      </c>
      <c r="H161" s="59">
        <v>6</v>
      </c>
      <c r="I161" s="46">
        <f t="shared" si="25"/>
        <v>7</v>
      </c>
      <c r="J161" s="46">
        <f t="shared" si="25"/>
        <v>158</v>
      </c>
      <c r="K161" s="2">
        <v>29.2</v>
      </c>
      <c r="L161" s="2">
        <v>19.899999999999999</v>
      </c>
      <c r="M161" s="54">
        <f t="shared" si="19"/>
        <v>24.549999999999997</v>
      </c>
      <c r="N161" s="36">
        <v>39.5</v>
      </c>
      <c r="O161" s="55">
        <f t="shared" si="20"/>
        <v>53.6754582760028</v>
      </c>
      <c r="P161" s="56">
        <f t="shared" si="21"/>
        <v>39.934540957346087</v>
      </c>
      <c r="Q161" s="34">
        <v>26.190103699999998</v>
      </c>
      <c r="R161" s="11">
        <f t="shared" si="22"/>
        <v>6.5051699797911722</v>
      </c>
      <c r="S161" s="35">
        <f t="shared" si="23"/>
        <v>9.2996696409422199</v>
      </c>
      <c r="AF161" s="34"/>
    </row>
    <row r="162" spans="7:32" ht="18.5" x14ac:dyDescent="0.45">
      <c r="G162" s="59">
        <v>2015</v>
      </c>
      <c r="H162" s="59">
        <v>6</v>
      </c>
      <c r="I162" s="46">
        <f t="shared" si="25"/>
        <v>8</v>
      </c>
      <c r="J162" s="46">
        <f t="shared" si="25"/>
        <v>159</v>
      </c>
      <c r="K162" s="2">
        <v>31.1</v>
      </c>
      <c r="L162" s="2">
        <v>21.3</v>
      </c>
      <c r="M162" s="54">
        <f t="shared" si="19"/>
        <v>26.200000000000003</v>
      </c>
      <c r="N162" s="36">
        <v>41.5</v>
      </c>
      <c r="O162" s="55">
        <f t="shared" si="20"/>
        <v>0</v>
      </c>
      <c r="P162" s="56">
        <f t="shared" si="21"/>
        <v>0</v>
      </c>
      <c r="Q162" s="34">
        <v>0</v>
      </c>
      <c r="R162" s="11">
        <f t="shared" si="22"/>
        <v>0</v>
      </c>
      <c r="S162" s="35">
        <f t="shared" si="23"/>
        <v>0.46204435852981968</v>
      </c>
      <c r="AF162" s="34"/>
    </row>
    <row r="163" spans="7:32" ht="18.5" x14ac:dyDescent="0.45">
      <c r="G163" s="59">
        <v>2015</v>
      </c>
      <c r="H163" s="59">
        <v>6</v>
      </c>
      <c r="I163" s="46">
        <f t="shared" si="25"/>
        <v>9</v>
      </c>
      <c r="J163" s="46">
        <f t="shared" si="25"/>
        <v>160</v>
      </c>
      <c r="K163" s="2">
        <v>33</v>
      </c>
      <c r="L163" s="2">
        <v>22.8</v>
      </c>
      <c r="M163" s="54">
        <f t="shared" si="19"/>
        <v>27.9</v>
      </c>
      <c r="N163" s="36">
        <v>29</v>
      </c>
      <c r="O163" s="55">
        <f t="shared" si="20"/>
        <v>52.439202760124559</v>
      </c>
      <c r="P163" s="56">
        <f t="shared" si="21"/>
        <v>42.790389452261635</v>
      </c>
      <c r="Q163" s="34">
        <v>26.7963813</v>
      </c>
      <c r="R163" s="11">
        <f t="shared" si="22"/>
        <v>7.1822474780296508</v>
      </c>
      <c r="S163" s="35">
        <f t="shared" si="23"/>
        <v>11.7627420718973</v>
      </c>
      <c r="AF163" s="34"/>
    </row>
    <row r="164" spans="7:32" ht="18.5" x14ac:dyDescent="0.45">
      <c r="G164" s="59">
        <v>2015</v>
      </c>
      <c r="H164" s="59">
        <v>6</v>
      </c>
      <c r="I164" s="46">
        <f t="shared" si="25"/>
        <v>10</v>
      </c>
      <c r="J164" s="46">
        <f t="shared" si="25"/>
        <v>161</v>
      </c>
      <c r="K164" s="2">
        <v>29.8</v>
      </c>
      <c r="L164" s="2">
        <v>22.4</v>
      </c>
      <c r="M164" s="54">
        <f t="shared" si="19"/>
        <v>26.1</v>
      </c>
      <c r="N164" s="36">
        <v>40</v>
      </c>
      <c r="O164" s="55">
        <f t="shared" si="20"/>
        <v>69.909183671670803</v>
      </c>
      <c r="P164" s="56">
        <f t="shared" si="21"/>
        <v>41.386236733629126</v>
      </c>
      <c r="Q164" s="34">
        <v>30.427766399999999</v>
      </c>
      <c r="R164" s="11">
        <f t="shared" si="22"/>
        <v>7.8343435121903999</v>
      </c>
      <c r="S164" s="35">
        <f t="shared" si="23"/>
        <v>9.7814732405086744</v>
      </c>
      <c r="AF164" s="34"/>
    </row>
    <row r="165" spans="7:32" ht="18.5" x14ac:dyDescent="0.45">
      <c r="G165" s="59">
        <v>2015</v>
      </c>
      <c r="H165" s="59">
        <v>6</v>
      </c>
      <c r="I165" s="46">
        <f t="shared" si="25"/>
        <v>11</v>
      </c>
      <c r="J165" s="46">
        <f t="shared" si="25"/>
        <v>162</v>
      </c>
      <c r="K165" s="2">
        <v>27.3</v>
      </c>
      <c r="L165" s="2">
        <v>18.3</v>
      </c>
      <c r="M165" s="54">
        <f t="shared" si="19"/>
        <v>22.8</v>
      </c>
      <c r="N165" s="36">
        <v>39.5</v>
      </c>
      <c r="O165" s="55">
        <f t="shared" si="20"/>
        <v>64.273939166666665</v>
      </c>
      <c r="P165" s="56">
        <f t="shared" si="21"/>
        <v>46.277236199999997</v>
      </c>
      <c r="Q165" s="34">
        <v>30.851490800000001</v>
      </c>
      <c r="R165" s="11">
        <f t="shared" si="22"/>
        <v>7.3463261378051987</v>
      </c>
      <c r="S165" s="35">
        <f t="shared" si="23"/>
        <v>10.400491250815872</v>
      </c>
      <c r="AF165" s="34"/>
    </row>
    <row r="166" spans="7:32" ht="18.5" x14ac:dyDescent="0.45">
      <c r="G166" s="59">
        <v>2015</v>
      </c>
      <c r="H166" s="59">
        <v>6</v>
      </c>
      <c r="I166" s="46">
        <f t="shared" si="25"/>
        <v>12</v>
      </c>
      <c r="J166" s="46">
        <f t="shared" si="25"/>
        <v>163</v>
      </c>
      <c r="K166" s="2">
        <v>29</v>
      </c>
      <c r="L166" s="2">
        <v>19.8</v>
      </c>
      <c r="M166" s="54">
        <f t="shared" si="19"/>
        <v>24.4</v>
      </c>
      <c r="N166" s="36">
        <v>35.5</v>
      </c>
      <c r="O166" s="55">
        <f t="shared" si="20"/>
        <v>63.28244667580983</v>
      </c>
      <c r="P166" s="56">
        <f t="shared" si="21"/>
        <v>46.575880753396035</v>
      </c>
      <c r="Q166" s="34">
        <v>30.7112263</v>
      </c>
      <c r="R166" s="11">
        <f t="shared" si="22"/>
        <v>7.6011206429289002</v>
      </c>
      <c r="S166" s="35">
        <f t="shared" si="23"/>
        <v>11.278167879107723</v>
      </c>
      <c r="AF166" s="34"/>
    </row>
    <row r="167" spans="7:32" ht="18.5" x14ac:dyDescent="0.45">
      <c r="G167" s="59">
        <v>2015</v>
      </c>
      <c r="H167" s="59">
        <v>6</v>
      </c>
      <c r="I167" s="46">
        <f t="shared" si="25"/>
        <v>13</v>
      </c>
      <c r="J167" s="46">
        <f t="shared" si="25"/>
        <v>164</v>
      </c>
      <c r="K167" s="2">
        <v>31.3</v>
      </c>
      <c r="L167" s="2">
        <v>20.3</v>
      </c>
      <c r="M167" s="54">
        <f t="shared" si="19"/>
        <v>25.8</v>
      </c>
      <c r="N167" s="36">
        <v>32</v>
      </c>
      <c r="O167" s="55">
        <f t="shared" si="20"/>
        <v>57.448364163491298</v>
      </c>
      <c r="P167" s="56">
        <f t="shared" si="21"/>
        <v>50.554560463872342</v>
      </c>
      <c r="Q167" s="34">
        <v>30.485547</v>
      </c>
      <c r="R167" s="11">
        <f t="shared" si="22"/>
        <v>7.7955811655579987</v>
      </c>
      <c r="S167" s="35">
        <f t="shared" si="23"/>
        <v>12.973566219861514</v>
      </c>
      <c r="AF167" s="34"/>
    </row>
    <row r="168" spans="7:32" ht="18.5" x14ac:dyDescent="0.45">
      <c r="G168" s="59">
        <v>2015</v>
      </c>
      <c r="H168" s="59">
        <v>6</v>
      </c>
      <c r="I168" s="46">
        <f t="shared" si="25"/>
        <v>14</v>
      </c>
      <c r="J168" s="46">
        <f t="shared" si="25"/>
        <v>165</v>
      </c>
      <c r="K168" s="2">
        <v>31.9</v>
      </c>
      <c r="L168" s="2">
        <v>22.1</v>
      </c>
      <c r="M168" s="54">
        <f t="shared" si="19"/>
        <v>27</v>
      </c>
      <c r="N168" s="36">
        <v>34</v>
      </c>
      <c r="O168" s="55">
        <f t="shared" si="20"/>
        <v>60.039840307460835</v>
      </c>
      <c r="P168" s="56">
        <f t="shared" si="21"/>
        <v>47.071234801049286</v>
      </c>
      <c r="Q168" s="34">
        <v>30.072708799999997</v>
      </c>
      <c r="R168" s="11">
        <f t="shared" si="22"/>
        <v>7.9016643826175992</v>
      </c>
      <c r="S168" s="35">
        <f t="shared" si="23"/>
        <v>12.036476202207927</v>
      </c>
      <c r="AF168" s="34"/>
    </row>
    <row r="169" spans="7:32" ht="18.5" x14ac:dyDescent="0.45">
      <c r="G169" s="59">
        <v>2015</v>
      </c>
      <c r="H169" s="59">
        <v>6</v>
      </c>
      <c r="I169" s="46">
        <f t="shared" si="25"/>
        <v>15</v>
      </c>
      <c r="J169" s="46">
        <f t="shared" si="25"/>
        <v>166</v>
      </c>
      <c r="K169" s="2">
        <v>31.2</v>
      </c>
      <c r="L169" s="2">
        <v>21.5</v>
      </c>
      <c r="M169" s="54">
        <f t="shared" si="19"/>
        <v>26.35</v>
      </c>
      <c r="N169" s="36">
        <v>31.5</v>
      </c>
      <c r="O169" s="55">
        <f t="shared" si="20"/>
        <v>57.157344808989201</v>
      </c>
      <c r="P169" s="56">
        <f t="shared" si="21"/>
        <v>44.354099571775613</v>
      </c>
      <c r="Q169" s="34">
        <v>28.482486199999997</v>
      </c>
      <c r="R169" s="11">
        <f t="shared" si="22"/>
        <v>7.3752478560064496</v>
      </c>
      <c r="S169" s="35">
        <f t="shared" si="23"/>
        <v>11.599588364365637</v>
      </c>
      <c r="AF169" s="34"/>
    </row>
    <row r="170" spans="7:32" ht="18.5" x14ac:dyDescent="0.45">
      <c r="G170" s="59">
        <v>2015</v>
      </c>
      <c r="H170" s="59">
        <v>6</v>
      </c>
      <c r="I170" s="46">
        <f t="shared" si="25"/>
        <v>16</v>
      </c>
      <c r="J170" s="46">
        <f t="shared" si="25"/>
        <v>167</v>
      </c>
      <c r="K170" s="2">
        <v>31.4</v>
      </c>
      <c r="L170" s="2">
        <v>19.100000000000001</v>
      </c>
      <c r="M170" s="54">
        <f t="shared" si="19"/>
        <v>25.25</v>
      </c>
      <c r="N170" s="36">
        <v>28</v>
      </c>
      <c r="O170" s="55">
        <f t="shared" si="20"/>
        <v>52.002690490736349</v>
      </c>
      <c r="P170" s="56">
        <f t="shared" si="21"/>
        <v>51.170647442884558</v>
      </c>
      <c r="Q170" s="34">
        <v>29.180877800000001</v>
      </c>
      <c r="R170" s="11">
        <f t="shared" si="22"/>
        <v>7.3678287691858495</v>
      </c>
      <c r="S170" s="35">
        <f t="shared" si="23"/>
        <v>13.612986705605842</v>
      </c>
      <c r="AF170" s="34"/>
    </row>
    <row r="171" spans="7:32" ht="18.5" x14ac:dyDescent="0.45">
      <c r="G171" s="59">
        <v>2015</v>
      </c>
      <c r="H171" s="59">
        <v>6</v>
      </c>
      <c r="I171" s="46">
        <f t="shared" si="25"/>
        <v>17</v>
      </c>
      <c r="J171" s="46">
        <f t="shared" si="25"/>
        <v>168</v>
      </c>
      <c r="K171" s="2">
        <v>32.1</v>
      </c>
      <c r="L171" s="2">
        <v>21</v>
      </c>
      <c r="M171" s="54">
        <f t="shared" si="19"/>
        <v>26.55</v>
      </c>
      <c r="N171" s="36">
        <v>29</v>
      </c>
      <c r="O171" s="55">
        <f t="shared" si="20"/>
        <v>53.853173509269247</v>
      </c>
      <c r="P171" s="56">
        <f t="shared" si="21"/>
        <v>47.821618076231097</v>
      </c>
      <c r="Q171" s="34">
        <v>28.707328099999998</v>
      </c>
      <c r="R171" s="11">
        <f t="shared" si="22"/>
        <v>7.4671420572432741</v>
      </c>
      <c r="S171" s="35">
        <f t="shared" si="23"/>
        <v>12.852872306843469</v>
      </c>
      <c r="AF171" s="34"/>
    </row>
    <row r="172" spans="7:32" ht="18.5" x14ac:dyDescent="0.45">
      <c r="G172" s="59">
        <v>2015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2">
        <v>33.299999999999997</v>
      </c>
      <c r="L172" s="2">
        <v>23.5</v>
      </c>
      <c r="M172" s="54">
        <f t="shared" si="19"/>
        <v>28.4</v>
      </c>
      <c r="N172" s="36">
        <v>29.5</v>
      </c>
      <c r="O172" s="55">
        <f t="shared" si="20"/>
        <v>57.471863176912279</v>
      </c>
      <c r="P172" s="56">
        <f t="shared" si="21"/>
        <v>45.057940730699215</v>
      </c>
      <c r="Q172" s="34">
        <v>28.786462399999998</v>
      </c>
      <c r="R172" s="11">
        <f t="shared" si="22"/>
        <v>7.8000662112912007</v>
      </c>
      <c r="S172" s="35">
        <f t="shared" si="23"/>
        <v>12.365269108779909</v>
      </c>
      <c r="AF172" s="34"/>
    </row>
    <row r="173" spans="7:32" ht="18.5" x14ac:dyDescent="0.45">
      <c r="G173" s="59">
        <v>2015</v>
      </c>
      <c r="H173" s="59">
        <v>6</v>
      </c>
      <c r="I173" s="46">
        <f t="shared" si="26"/>
        <v>19</v>
      </c>
      <c r="J173" s="46">
        <f t="shared" si="26"/>
        <v>170</v>
      </c>
      <c r="K173" s="2">
        <v>30.9</v>
      </c>
      <c r="L173" s="2">
        <v>22.4</v>
      </c>
      <c r="M173" s="54">
        <f t="shared" si="19"/>
        <v>26.65</v>
      </c>
      <c r="N173" s="36">
        <v>48</v>
      </c>
      <c r="O173" s="55">
        <f t="shared" si="20"/>
        <v>61.782276118324532</v>
      </c>
      <c r="P173" s="56">
        <f t="shared" si="21"/>
        <v>42.011947760460686</v>
      </c>
      <c r="Q173" s="34">
        <v>28.819958400000001</v>
      </c>
      <c r="R173" s="11">
        <f t="shared" si="22"/>
        <v>7.5133415399111998</v>
      </c>
      <c r="S173" s="35">
        <f t="shared" si="23"/>
        <v>8.9977957065543848</v>
      </c>
      <c r="AF173" s="34"/>
    </row>
    <row r="174" spans="7:32" ht="18.5" x14ac:dyDescent="0.45">
      <c r="G174" s="59">
        <v>2015</v>
      </c>
      <c r="H174" s="59">
        <v>6</v>
      </c>
      <c r="I174" s="46">
        <f t="shared" si="26"/>
        <v>20</v>
      </c>
      <c r="J174" s="46">
        <f t="shared" si="26"/>
        <v>171</v>
      </c>
      <c r="K174" s="2">
        <v>29.8</v>
      </c>
      <c r="L174" s="2">
        <v>21.6</v>
      </c>
      <c r="M174" s="54">
        <f t="shared" si="19"/>
        <v>25.700000000000003</v>
      </c>
      <c r="N174" s="36">
        <v>29</v>
      </c>
      <c r="O174" s="55">
        <f t="shared" si="20"/>
        <v>63.717444048797127</v>
      </c>
      <c r="P174" s="56">
        <f t="shared" si="21"/>
        <v>41.798643296010908</v>
      </c>
      <c r="Q174" s="34">
        <v>29.193438799999999</v>
      </c>
      <c r="R174" s="11">
        <f t="shared" si="22"/>
        <v>7.4480490574469993</v>
      </c>
      <c r="S174" s="35">
        <f t="shared" si="23"/>
        <v>11.168527456538444</v>
      </c>
      <c r="AF174" s="34"/>
    </row>
    <row r="175" spans="7:32" ht="18.5" x14ac:dyDescent="0.45">
      <c r="G175" s="59">
        <v>2015</v>
      </c>
      <c r="H175" s="59">
        <v>6</v>
      </c>
      <c r="I175" s="46">
        <f t="shared" si="26"/>
        <v>21</v>
      </c>
      <c r="J175" s="46">
        <f t="shared" si="26"/>
        <v>172</v>
      </c>
      <c r="K175" s="2">
        <v>29.8</v>
      </c>
      <c r="L175" s="2">
        <v>19.899999999999999</v>
      </c>
      <c r="M175" s="54">
        <f t="shared" si="19"/>
        <v>24.85</v>
      </c>
      <c r="N175" s="36">
        <v>26</v>
      </c>
      <c r="O175" s="55">
        <f t="shared" si="20"/>
        <v>58.865051910441814</v>
      </c>
      <c r="P175" s="56">
        <f t="shared" si="21"/>
        <v>46.621121113069925</v>
      </c>
      <c r="Q175" s="34">
        <v>29.634329899999997</v>
      </c>
      <c r="R175" s="11">
        <f t="shared" si="22"/>
        <v>7.4127979584282757</v>
      </c>
      <c r="S175" s="35">
        <f t="shared" si="23"/>
        <v>12.644966990674391</v>
      </c>
      <c r="AF175" s="34"/>
    </row>
    <row r="176" spans="7:32" ht="18.5" x14ac:dyDescent="0.45">
      <c r="G176" s="59">
        <v>2015</v>
      </c>
      <c r="H176" s="59">
        <v>6</v>
      </c>
      <c r="I176" s="46">
        <f t="shared" si="26"/>
        <v>22</v>
      </c>
      <c r="J176" s="46">
        <f t="shared" si="26"/>
        <v>173</v>
      </c>
      <c r="K176" s="2">
        <v>32.700000000000003</v>
      </c>
      <c r="L176" s="2">
        <v>21.1</v>
      </c>
      <c r="M176" s="54">
        <f t="shared" si="19"/>
        <v>26.900000000000002</v>
      </c>
      <c r="N176" s="36">
        <v>28.5</v>
      </c>
      <c r="O176" s="55">
        <f t="shared" si="20"/>
        <v>51.638658968917092</v>
      </c>
      <c r="P176" s="56">
        <f t="shared" si="21"/>
        <v>47.920675523155069</v>
      </c>
      <c r="Q176" s="34">
        <v>28.1399896</v>
      </c>
      <c r="R176" s="11">
        <f t="shared" si="22"/>
        <v>7.3773344434787989</v>
      </c>
      <c r="S176" s="35">
        <f t="shared" si="23"/>
        <v>13.01025251335305</v>
      </c>
      <c r="AF176" s="34"/>
    </row>
    <row r="177" spans="7:32" ht="18.5" x14ac:dyDescent="0.45">
      <c r="G177" s="59">
        <v>2015</v>
      </c>
      <c r="H177" s="59">
        <v>6</v>
      </c>
      <c r="I177" s="46">
        <f t="shared" si="26"/>
        <v>23</v>
      </c>
      <c r="J177" s="46">
        <f t="shared" si="26"/>
        <v>174</v>
      </c>
      <c r="K177" s="2">
        <v>35.6</v>
      </c>
      <c r="L177" s="2">
        <v>26</v>
      </c>
      <c r="M177" s="54">
        <f t="shared" si="19"/>
        <v>30.8</v>
      </c>
      <c r="N177" s="36">
        <v>26.5</v>
      </c>
      <c r="O177" s="55">
        <f t="shared" si="20"/>
        <v>55.607988273664503</v>
      </c>
      <c r="P177" s="56">
        <f t="shared" si="21"/>
        <v>42.706934994174347</v>
      </c>
      <c r="Q177" s="34">
        <v>27.567207999999997</v>
      </c>
      <c r="R177" s="11">
        <f t="shared" si="22"/>
        <v>7.8577294011119987</v>
      </c>
      <c r="S177" s="35">
        <f t="shared" si="23"/>
        <v>12.474088007744609</v>
      </c>
      <c r="AF177" s="34"/>
    </row>
    <row r="178" spans="7:32" ht="18.5" x14ac:dyDescent="0.45">
      <c r="G178" s="59">
        <v>2015</v>
      </c>
      <c r="H178" s="59">
        <v>6</v>
      </c>
      <c r="I178" s="46">
        <f t="shared" si="26"/>
        <v>24</v>
      </c>
      <c r="J178" s="46">
        <f t="shared" si="26"/>
        <v>175</v>
      </c>
      <c r="K178" s="2">
        <v>32.6</v>
      </c>
      <c r="L178" s="2">
        <v>25.3</v>
      </c>
      <c r="M178" s="54">
        <f t="shared" si="19"/>
        <v>28.950000000000003</v>
      </c>
      <c r="N178" s="36">
        <v>29.5</v>
      </c>
      <c r="O178" s="55">
        <f t="shared" si="20"/>
        <v>66.785320227802586</v>
      </c>
      <c r="P178" s="56">
        <f t="shared" si="21"/>
        <v>39.002627013036715</v>
      </c>
      <c r="Q178" s="34">
        <v>28.871039799999998</v>
      </c>
      <c r="R178" s="11">
        <f t="shared" si="22"/>
        <v>7.9161143139622512</v>
      </c>
      <c r="S178" s="35">
        <f t="shared" si="23"/>
        <v>10.84840344291535</v>
      </c>
      <c r="AF178" s="34"/>
    </row>
    <row r="179" spans="7:32" ht="18.5" x14ac:dyDescent="0.45">
      <c r="G179" s="59">
        <v>2015</v>
      </c>
      <c r="H179" s="59">
        <v>6</v>
      </c>
      <c r="I179" s="46">
        <f t="shared" si="26"/>
        <v>25</v>
      </c>
      <c r="J179" s="46">
        <f t="shared" si="26"/>
        <v>176</v>
      </c>
      <c r="K179" s="2">
        <v>32.799999999999997</v>
      </c>
      <c r="L179" s="2">
        <v>21</v>
      </c>
      <c r="M179" s="54">
        <f t="shared" si="19"/>
        <v>26.9</v>
      </c>
      <c r="N179" s="36">
        <v>22</v>
      </c>
      <c r="O179" s="55">
        <f t="shared" si="20"/>
        <v>49.499593290082963</v>
      </c>
      <c r="P179" s="56">
        <f t="shared" si="21"/>
        <v>46.727616065838312</v>
      </c>
      <c r="Q179" s="34">
        <v>27.205869899999996</v>
      </c>
      <c r="R179" s="11">
        <f t="shared" si="22"/>
        <v>7.1324404852684475</v>
      </c>
      <c r="S179" s="35">
        <f t="shared" si="23"/>
        <v>13.602055859719233</v>
      </c>
      <c r="AF179" s="34"/>
    </row>
    <row r="180" spans="7:32" ht="18.5" x14ac:dyDescent="0.45">
      <c r="G180" s="59">
        <v>2015</v>
      </c>
      <c r="H180" s="59">
        <v>6</v>
      </c>
      <c r="I180" s="46">
        <f t="shared" si="26"/>
        <v>26</v>
      </c>
      <c r="J180" s="46">
        <f t="shared" si="26"/>
        <v>177</v>
      </c>
      <c r="K180" s="2">
        <v>31</v>
      </c>
      <c r="L180" s="2">
        <v>22.3</v>
      </c>
      <c r="M180" s="54">
        <f t="shared" si="19"/>
        <v>26.65</v>
      </c>
      <c r="N180" s="36">
        <v>25</v>
      </c>
      <c r="O180" s="55">
        <f t="shared" si="20"/>
        <v>58.364696425407814</v>
      </c>
      <c r="P180" s="56">
        <f t="shared" si="21"/>
        <v>40.621828712083833</v>
      </c>
      <c r="Q180" s="34">
        <v>27.544179499999998</v>
      </c>
      <c r="R180" s="11">
        <f t="shared" si="22"/>
        <v>7.1807469375153739</v>
      </c>
      <c r="S180" s="35">
        <f t="shared" si="23"/>
        <v>11.497876325146168</v>
      </c>
      <c r="AF180" s="34"/>
    </row>
    <row r="181" spans="7:32" ht="18.5" x14ac:dyDescent="0.45">
      <c r="G181" s="59">
        <v>2015</v>
      </c>
      <c r="H181" s="59">
        <v>6</v>
      </c>
      <c r="I181" s="46">
        <f t="shared" si="26"/>
        <v>27</v>
      </c>
      <c r="J181" s="46">
        <f t="shared" si="26"/>
        <v>178</v>
      </c>
      <c r="K181" s="2">
        <v>30.4</v>
      </c>
      <c r="L181" s="2">
        <v>19.2</v>
      </c>
      <c r="M181" s="54">
        <f t="shared" si="19"/>
        <v>24.799999999999997</v>
      </c>
      <c r="N181" s="36">
        <v>25.5</v>
      </c>
      <c r="O181" s="55">
        <f t="shared" si="20"/>
        <v>45.635638702221343</v>
      </c>
      <c r="P181" s="56">
        <f t="shared" si="21"/>
        <v>40.88953227719032</v>
      </c>
      <c r="Q181" s="34">
        <v>24.436169399999997</v>
      </c>
      <c r="R181" s="11">
        <f t="shared" si="22"/>
        <v>6.1053524884205972</v>
      </c>
      <c r="S181" s="35">
        <f t="shared" si="23"/>
        <v>11.207938934635749</v>
      </c>
      <c r="AF181" s="34"/>
    </row>
    <row r="182" spans="7:32" ht="18.5" x14ac:dyDescent="0.45">
      <c r="G182" s="59">
        <v>2015</v>
      </c>
      <c r="H182" s="59">
        <v>6</v>
      </c>
      <c r="I182" s="46">
        <f t="shared" si="26"/>
        <v>28</v>
      </c>
      <c r="J182" s="46">
        <f t="shared" si="26"/>
        <v>179</v>
      </c>
      <c r="K182" s="2">
        <v>31.6</v>
      </c>
      <c r="L182" s="2">
        <v>21.4</v>
      </c>
      <c r="M182" s="54">
        <f t="shared" si="19"/>
        <v>26.5</v>
      </c>
      <c r="N182" s="36">
        <v>24.5</v>
      </c>
      <c r="O182" s="55">
        <f t="shared" si="20"/>
        <v>48.802814975168019</v>
      </c>
      <c r="P182" s="56">
        <f t="shared" si="21"/>
        <v>39.823097019737119</v>
      </c>
      <c r="Q182" s="34">
        <v>24.9381907</v>
      </c>
      <c r="R182" s="11">
        <f t="shared" si="22"/>
        <v>6.4794282385786497</v>
      </c>
      <c r="S182" s="35">
        <f t="shared" si="23"/>
        <v>11.319169290064343</v>
      </c>
      <c r="AF182" s="34"/>
    </row>
    <row r="183" spans="7:32" ht="18.5" x14ac:dyDescent="0.45">
      <c r="G183" s="59">
        <v>2015</v>
      </c>
      <c r="H183" s="59">
        <v>6</v>
      </c>
      <c r="I183" s="46">
        <f t="shared" si="26"/>
        <v>29</v>
      </c>
      <c r="J183" s="46">
        <f t="shared" si="26"/>
        <v>180</v>
      </c>
      <c r="K183" s="2">
        <v>30.8</v>
      </c>
      <c r="L183" s="2">
        <v>23.3</v>
      </c>
      <c r="M183" s="54">
        <f t="shared" si="19"/>
        <v>27.05</v>
      </c>
      <c r="N183" s="36">
        <v>26</v>
      </c>
      <c r="O183" s="55">
        <f t="shared" si="20"/>
        <v>64.988706439508391</v>
      </c>
      <c r="P183" s="56">
        <f t="shared" si="21"/>
        <v>38.993223863705033</v>
      </c>
      <c r="Q183" s="34">
        <v>28.476624399999999</v>
      </c>
      <c r="R183" s="11">
        <f t="shared" si="22"/>
        <v>7.490640784454099</v>
      </c>
      <c r="S183" s="35">
        <f t="shared" si="23"/>
        <v>11.001636530883392</v>
      </c>
      <c r="AF183" s="34"/>
    </row>
    <row r="184" spans="7:32" ht="18.5" x14ac:dyDescent="0.45">
      <c r="G184" s="59">
        <v>2015</v>
      </c>
      <c r="H184" s="60">
        <v>6</v>
      </c>
      <c r="I184" s="60">
        <f t="shared" si="26"/>
        <v>30</v>
      </c>
      <c r="J184" s="46">
        <f t="shared" si="26"/>
        <v>181</v>
      </c>
      <c r="K184" s="2">
        <v>29.5</v>
      </c>
      <c r="L184" s="2">
        <v>21.2</v>
      </c>
      <c r="M184" s="54">
        <f t="shared" si="19"/>
        <v>25.35</v>
      </c>
      <c r="N184" s="36">
        <v>28</v>
      </c>
      <c r="O184" s="55">
        <f t="shared" si="20"/>
        <v>62.791075840711642</v>
      </c>
      <c r="P184" s="56">
        <f t="shared" si="21"/>
        <v>41.693274358232536</v>
      </c>
      <c r="Q184" s="34">
        <v>28.943893599999996</v>
      </c>
      <c r="R184" s="49">
        <f t="shared" si="22"/>
        <v>7.3249686368465978</v>
      </c>
      <c r="S184" s="48">
        <f t="shared" si="23"/>
        <v>11.207123123407213</v>
      </c>
      <c r="AF184" s="34"/>
    </row>
    <row r="185" spans="7:32" ht="18.5" x14ac:dyDescent="0.45">
      <c r="G185" s="59">
        <v>2015</v>
      </c>
      <c r="H185" s="59">
        <v>7</v>
      </c>
      <c r="I185" s="46">
        <v>1</v>
      </c>
      <c r="J185" s="46">
        <f t="shared" si="26"/>
        <v>182</v>
      </c>
      <c r="K185" s="2">
        <v>34.700000000000003</v>
      </c>
      <c r="L185" s="2">
        <v>21.9</v>
      </c>
      <c r="M185" s="54">
        <f t="shared" si="19"/>
        <v>28.3</v>
      </c>
      <c r="N185" s="36">
        <v>29.5</v>
      </c>
      <c r="O185" s="55">
        <f t="shared" si="20"/>
        <v>0</v>
      </c>
      <c r="P185" s="56">
        <f t="shared" si="21"/>
        <v>0</v>
      </c>
      <c r="Q185" s="34">
        <v>0</v>
      </c>
      <c r="R185" s="11">
        <f t="shared" si="22"/>
        <v>0</v>
      </c>
      <c r="S185" s="35">
        <f t="shared" si="23"/>
        <v>0.54746588089739368</v>
      </c>
      <c r="AF185" s="34"/>
    </row>
    <row r="186" spans="7:32" ht="18.5" x14ac:dyDescent="0.45">
      <c r="G186" s="59">
        <v>2015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2">
        <v>36.6</v>
      </c>
      <c r="L186" s="2">
        <v>25.6</v>
      </c>
      <c r="M186" s="54">
        <f t="shared" si="19"/>
        <v>31.1</v>
      </c>
      <c r="N186" s="36">
        <v>31</v>
      </c>
      <c r="O186" s="55">
        <f t="shared" si="20"/>
        <v>0</v>
      </c>
      <c r="P186" s="56">
        <f t="shared" si="21"/>
        <v>0</v>
      </c>
      <c r="Q186" s="34">
        <v>0</v>
      </c>
      <c r="R186" s="11">
        <f t="shared" si="22"/>
        <v>0</v>
      </c>
      <c r="S186" s="35">
        <f t="shared" si="23"/>
        <v>0.55572432909823355</v>
      </c>
      <c r="AF186" s="34"/>
    </row>
    <row r="187" spans="7:32" ht="18.5" x14ac:dyDescent="0.45">
      <c r="G187" s="59">
        <v>2015</v>
      </c>
      <c r="H187" s="59">
        <v>7</v>
      </c>
      <c r="I187" s="46">
        <f t="shared" si="27"/>
        <v>3</v>
      </c>
      <c r="J187" s="46">
        <f t="shared" si="26"/>
        <v>184</v>
      </c>
      <c r="K187" s="2">
        <v>36.6</v>
      </c>
      <c r="L187" s="2">
        <v>27.5</v>
      </c>
      <c r="M187" s="54">
        <f t="shared" si="19"/>
        <v>32.049999999999997</v>
      </c>
      <c r="N187" s="36">
        <v>26</v>
      </c>
      <c r="O187" s="55">
        <f t="shared" si="20"/>
        <v>0</v>
      </c>
      <c r="P187" s="56">
        <f t="shared" si="21"/>
        <v>0</v>
      </c>
      <c r="Q187" s="34">
        <v>0</v>
      </c>
      <c r="R187" s="11">
        <f t="shared" si="22"/>
        <v>0</v>
      </c>
      <c r="S187" s="35">
        <f t="shared" si="23"/>
        <v>0.59266079550630024</v>
      </c>
      <c r="AF187" s="34"/>
    </row>
    <row r="188" spans="7:32" ht="18.5" x14ac:dyDescent="0.45">
      <c r="G188" s="59">
        <v>2015</v>
      </c>
      <c r="H188" s="59">
        <v>7</v>
      </c>
      <c r="I188" s="46">
        <f t="shared" si="27"/>
        <v>4</v>
      </c>
      <c r="J188" s="46">
        <f t="shared" si="27"/>
        <v>185</v>
      </c>
      <c r="K188" s="2">
        <v>36.6</v>
      </c>
      <c r="L188" s="2">
        <v>28.9</v>
      </c>
      <c r="M188" s="54">
        <f t="shared" si="19"/>
        <v>32.75</v>
      </c>
      <c r="N188" s="36">
        <v>24</v>
      </c>
      <c r="O188" s="55">
        <f t="shared" si="20"/>
        <v>0</v>
      </c>
      <c r="P188" s="56">
        <f t="shared" si="21"/>
        <v>0</v>
      </c>
      <c r="Q188" s="34">
        <v>0</v>
      </c>
      <c r="R188" s="11">
        <f t="shared" si="22"/>
        <v>0</v>
      </c>
      <c r="S188" s="35">
        <f t="shared" si="23"/>
        <v>0.60942336574420342</v>
      </c>
      <c r="AF188" s="34"/>
    </row>
    <row r="189" spans="7:32" ht="18.5" x14ac:dyDescent="0.45">
      <c r="G189" s="59">
        <v>2015</v>
      </c>
      <c r="H189" s="59">
        <v>7</v>
      </c>
      <c r="I189" s="46">
        <f t="shared" si="27"/>
        <v>5</v>
      </c>
      <c r="J189" s="46">
        <f t="shared" si="27"/>
        <v>186</v>
      </c>
      <c r="K189" s="2">
        <v>35.200000000000003</v>
      </c>
      <c r="L189" s="2">
        <v>27.7</v>
      </c>
      <c r="M189" s="54">
        <f t="shared" si="19"/>
        <v>31.450000000000003</v>
      </c>
      <c r="N189" s="36">
        <v>21</v>
      </c>
      <c r="O189" s="55">
        <f t="shared" si="20"/>
        <v>0</v>
      </c>
      <c r="P189" s="56">
        <f t="shared" si="21"/>
        <v>0</v>
      </c>
      <c r="Q189" s="34">
        <v>0</v>
      </c>
      <c r="R189" s="11">
        <f t="shared" si="22"/>
        <v>0</v>
      </c>
      <c r="S189" s="35">
        <f t="shared" si="23"/>
        <v>0.6204118237736429</v>
      </c>
      <c r="AF189" s="34"/>
    </row>
    <row r="190" spans="7:32" ht="18.5" x14ac:dyDescent="0.45">
      <c r="G190" s="59">
        <v>2015</v>
      </c>
      <c r="H190" s="59">
        <v>7</v>
      </c>
      <c r="I190" s="46">
        <f t="shared" si="27"/>
        <v>6</v>
      </c>
      <c r="J190" s="46">
        <f t="shared" si="27"/>
        <v>187</v>
      </c>
      <c r="K190" s="2">
        <v>36.700000000000003</v>
      </c>
      <c r="L190" s="2">
        <v>26.4</v>
      </c>
      <c r="M190" s="54">
        <f t="shared" si="19"/>
        <v>31.55</v>
      </c>
      <c r="N190" s="36">
        <v>25</v>
      </c>
      <c r="O190" s="55">
        <f t="shared" si="20"/>
        <v>54.960419104446309</v>
      </c>
      <c r="P190" s="56">
        <f t="shared" si="21"/>
        <v>45.287385342063779</v>
      </c>
      <c r="Q190" s="34">
        <v>28.222054799999995</v>
      </c>
      <c r="R190" s="11">
        <f t="shared" si="22"/>
        <v>8.1685280416886989</v>
      </c>
      <c r="S190" s="35">
        <f t="shared" si="23"/>
        <v>13.509461146882064</v>
      </c>
      <c r="AF190" s="34"/>
    </row>
    <row r="191" spans="7:32" ht="18.5" x14ac:dyDescent="0.45">
      <c r="G191" s="59">
        <v>2015</v>
      </c>
      <c r="H191" s="59">
        <v>7</v>
      </c>
      <c r="I191" s="46">
        <f t="shared" si="27"/>
        <v>7</v>
      </c>
      <c r="J191" s="46">
        <f t="shared" si="27"/>
        <v>188</v>
      </c>
      <c r="K191" s="2">
        <v>36.9</v>
      </c>
      <c r="L191" s="2">
        <v>26.8</v>
      </c>
      <c r="M191" s="54">
        <f t="shared" si="19"/>
        <v>31.85</v>
      </c>
      <c r="N191" s="36">
        <v>20</v>
      </c>
      <c r="O191" s="55">
        <f t="shared" si="20"/>
        <v>56.03549138335552</v>
      </c>
      <c r="P191" s="56">
        <f t="shared" si="21"/>
        <v>45.276677037751249</v>
      </c>
      <c r="Q191" s="34">
        <v>28.493372399999998</v>
      </c>
      <c r="R191" s="11">
        <f t="shared" si="22"/>
        <v>8.2971916861059007</v>
      </c>
      <c r="S191" s="35">
        <f t="shared" si="23"/>
        <v>14.260554527587647</v>
      </c>
      <c r="AF191" s="34"/>
    </row>
    <row r="192" spans="7:32" ht="18.5" x14ac:dyDescent="0.45">
      <c r="G192" s="59">
        <v>2015</v>
      </c>
      <c r="H192" s="59">
        <v>7</v>
      </c>
      <c r="I192" s="46">
        <f t="shared" si="27"/>
        <v>8</v>
      </c>
      <c r="J192" s="46">
        <f t="shared" si="27"/>
        <v>189</v>
      </c>
      <c r="K192" s="2">
        <v>36.6</v>
      </c>
      <c r="L192" s="2">
        <v>25.5</v>
      </c>
      <c r="M192" s="54">
        <f t="shared" si="19"/>
        <v>31.05</v>
      </c>
      <c r="N192" s="36">
        <v>24</v>
      </c>
      <c r="O192" s="55">
        <f t="shared" si="20"/>
        <v>0</v>
      </c>
      <c r="P192" s="56">
        <f t="shared" si="21"/>
        <v>0</v>
      </c>
      <c r="Q192" s="34">
        <v>0</v>
      </c>
      <c r="R192" s="11">
        <f t="shared" si="22"/>
        <v>0</v>
      </c>
      <c r="S192" s="35">
        <f t="shared" si="23"/>
        <v>0.59911906933457426</v>
      </c>
      <c r="AF192" s="34"/>
    </row>
    <row r="193" spans="7:32" ht="18.5" x14ac:dyDescent="0.45">
      <c r="G193" s="59">
        <v>2015</v>
      </c>
      <c r="H193" s="59">
        <v>7</v>
      </c>
      <c r="I193" s="46">
        <f t="shared" si="27"/>
        <v>9</v>
      </c>
      <c r="J193" s="46">
        <f t="shared" si="27"/>
        <v>190</v>
      </c>
      <c r="K193" s="2">
        <v>32.799999999999997</v>
      </c>
      <c r="L193" s="2">
        <v>22.3</v>
      </c>
      <c r="M193" s="54">
        <f t="shared" si="19"/>
        <v>27.549999999999997</v>
      </c>
      <c r="N193" s="36">
        <v>21.5</v>
      </c>
      <c r="O193" s="55">
        <f t="shared" si="20"/>
        <v>0</v>
      </c>
      <c r="P193" s="56">
        <f t="shared" si="21"/>
        <v>0</v>
      </c>
      <c r="Q193" s="34">
        <v>0</v>
      </c>
      <c r="R193" s="11">
        <f t="shared" si="22"/>
        <v>0</v>
      </c>
      <c r="S193" s="35">
        <f t="shared" si="23"/>
        <v>0.59029378294443491</v>
      </c>
      <c r="AF193" s="34"/>
    </row>
    <row r="194" spans="7:32" ht="18.5" x14ac:dyDescent="0.45">
      <c r="G194" s="59">
        <v>2015</v>
      </c>
      <c r="H194" s="59">
        <v>7</v>
      </c>
      <c r="I194" s="46">
        <f t="shared" si="27"/>
        <v>10</v>
      </c>
      <c r="J194" s="46">
        <f t="shared" si="27"/>
        <v>191</v>
      </c>
      <c r="K194" s="2">
        <v>36.200000000000003</v>
      </c>
      <c r="L194" s="2">
        <v>24.3</v>
      </c>
      <c r="M194" s="54">
        <f t="shared" si="19"/>
        <v>30.25</v>
      </c>
      <c r="N194" s="36">
        <v>28</v>
      </c>
      <c r="O194" s="55">
        <f t="shared" si="20"/>
        <v>0</v>
      </c>
      <c r="P194" s="56">
        <f t="shared" si="21"/>
        <v>0</v>
      </c>
      <c r="Q194" s="34">
        <v>0</v>
      </c>
      <c r="R194" s="11">
        <f t="shared" si="22"/>
        <v>0</v>
      </c>
      <c r="S194" s="35">
        <f t="shared" si="23"/>
        <v>0.56925199684293604</v>
      </c>
      <c r="AF194" s="34"/>
    </row>
    <row r="195" spans="7:32" ht="18.5" x14ac:dyDescent="0.45">
      <c r="G195" s="59">
        <v>2015</v>
      </c>
      <c r="H195" s="59">
        <v>7</v>
      </c>
      <c r="I195" s="46">
        <f t="shared" si="27"/>
        <v>11</v>
      </c>
      <c r="J195" s="46">
        <f t="shared" si="27"/>
        <v>192</v>
      </c>
      <c r="K195" s="2">
        <v>36.6</v>
      </c>
      <c r="L195" s="2">
        <v>26.1</v>
      </c>
      <c r="M195" s="54">
        <f t="shared" si="19"/>
        <v>31.35</v>
      </c>
      <c r="N195" s="36">
        <v>23.5</v>
      </c>
      <c r="O195" s="55">
        <f t="shared" si="20"/>
        <v>0</v>
      </c>
      <c r="P195" s="56">
        <f t="shared" si="21"/>
        <v>0</v>
      </c>
      <c r="Q195" s="34">
        <v>0</v>
      </c>
      <c r="R195" s="11">
        <f t="shared" si="22"/>
        <v>0</v>
      </c>
      <c r="S195" s="35">
        <f t="shared" si="23"/>
        <v>0.60412256819232535</v>
      </c>
      <c r="AF195" s="34"/>
    </row>
    <row r="196" spans="7:32" ht="18.5" x14ac:dyDescent="0.45">
      <c r="G196" s="59">
        <v>2015</v>
      </c>
      <c r="H196" s="59">
        <v>7</v>
      </c>
      <c r="I196" s="46">
        <f t="shared" si="27"/>
        <v>12</v>
      </c>
      <c r="J196" s="46">
        <f t="shared" si="27"/>
        <v>193</v>
      </c>
      <c r="K196" s="2">
        <v>36.9</v>
      </c>
      <c r="L196" s="2">
        <v>26</v>
      </c>
      <c r="M196" s="54">
        <f t="shared" si="19"/>
        <v>31.45</v>
      </c>
      <c r="N196" s="36">
        <v>25</v>
      </c>
      <c r="O196" s="55">
        <f t="shared" si="20"/>
        <v>55.495097594802829</v>
      </c>
      <c r="P196" s="56">
        <f t="shared" si="21"/>
        <v>48.391725102668062</v>
      </c>
      <c r="Q196" s="34">
        <v>29.314861799999999</v>
      </c>
      <c r="R196" s="11">
        <f t="shared" si="22"/>
        <v>8.467634474507248</v>
      </c>
      <c r="S196" s="35">
        <f t="shared" si="23"/>
        <v>14.379916959681351</v>
      </c>
      <c r="AF196" s="34"/>
    </row>
    <row r="197" spans="7:32" ht="18.5" x14ac:dyDescent="0.45">
      <c r="G197" s="59">
        <v>2015</v>
      </c>
      <c r="H197" s="59">
        <v>7</v>
      </c>
      <c r="I197" s="46">
        <f t="shared" si="27"/>
        <v>13</v>
      </c>
      <c r="J197" s="46">
        <f t="shared" si="27"/>
        <v>194</v>
      </c>
      <c r="K197" s="2">
        <v>33.4</v>
      </c>
      <c r="L197" s="2">
        <v>25.3</v>
      </c>
      <c r="M197" s="54">
        <f t="shared" ref="M197:M260" si="28">(K197+L197)/2</f>
        <v>29.35</v>
      </c>
      <c r="N197" s="36">
        <v>24.5</v>
      </c>
      <c r="O197" s="55">
        <f t="shared" ref="O197:O260" si="29">((Q197)/(0.16*(K197-(L197))^0.5))</f>
        <v>64.811115400346679</v>
      </c>
      <c r="P197" s="56">
        <f t="shared" ref="P197:P260" si="30">0.16*((K197-L197)^1/2)*O197</f>
        <v>41.997602779424632</v>
      </c>
      <c r="Q197" s="34">
        <v>29.512906899999997</v>
      </c>
      <c r="R197" s="11">
        <f t="shared" ref="R197:R260" si="31">0.0023*0.408*O197*(K197-L197)^0.5*(M197+17.8)</f>
        <v>8.1613443313647753</v>
      </c>
      <c r="S197" s="35">
        <f t="shared" ref="S197:S260" si="32">0.31*(IF(N197&gt;50,1,(1+(50-N197)/70)))*(P197+2.09)*((M197/(M197+15)))</f>
        <v>12.339512206912811</v>
      </c>
      <c r="AF197" s="34"/>
    </row>
    <row r="198" spans="7:32" ht="18.5" x14ac:dyDescent="0.45">
      <c r="G198" s="59">
        <v>2015</v>
      </c>
      <c r="H198" s="59">
        <v>7</v>
      </c>
      <c r="I198" s="46">
        <f t="shared" si="27"/>
        <v>14</v>
      </c>
      <c r="J198" s="46">
        <f t="shared" si="27"/>
        <v>195</v>
      </c>
      <c r="K198" s="2">
        <v>35</v>
      </c>
      <c r="L198" s="2">
        <v>25.1</v>
      </c>
      <c r="M198" s="54">
        <f t="shared" si="28"/>
        <v>30.05</v>
      </c>
      <c r="N198" s="36">
        <v>26</v>
      </c>
      <c r="O198" s="55">
        <f t="shared" si="29"/>
        <v>0</v>
      </c>
      <c r="P198" s="56">
        <f t="shared" si="30"/>
        <v>0</v>
      </c>
      <c r="Q198" s="34">
        <v>0</v>
      </c>
      <c r="R198" s="11">
        <f t="shared" si="31"/>
        <v>0</v>
      </c>
      <c r="S198" s="35">
        <f t="shared" si="32"/>
        <v>0.58034664024100213</v>
      </c>
      <c r="AF198" s="34"/>
    </row>
    <row r="199" spans="7:32" ht="18.5" x14ac:dyDescent="0.45">
      <c r="G199" s="59">
        <v>2015</v>
      </c>
      <c r="H199" s="59">
        <v>7</v>
      </c>
      <c r="I199" s="46">
        <f t="shared" si="27"/>
        <v>15</v>
      </c>
      <c r="J199" s="46">
        <f t="shared" si="27"/>
        <v>196</v>
      </c>
      <c r="K199" s="2">
        <v>37.9</v>
      </c>
      <c r="L199" s="2">
        <v>28.4</v>
      </c>
      <c r="M199" s="54">
        <f t="shared" si="28"/>
        <v>33.15</v>
      </c>
      <c r="N199" s="36">
        <v>23</v>
      </c>
      <c r="O199" s="55">
        <f t="shared" si="29"/>
        <v>0</v>
      </c>
      <c r="P199" s="56">
        <f t="shared" si="30"/>
        <v>0</v>
      </c>
      <c r="Q199" s="34">
        <v>0</v>
      </c>
      <c r="R199" s="11">
        <f t="shared" si="31"/>
        <v>0</v>
      </c>
      <c r="S199" s="35">
        <f t="shared" si="32"/>
        <v>0.61811447708055178</v>
      </c>
      <c r="AF199" s="34"/>
    </row>
    <row r="200" spans="7:32" ht="18.5" x14ac:dyDescent="0.45">
      <c r="G200" s="59">
        <v>2015</v>
      </c>
      <c r="H200" s="59">
        <v>7</v>
      </c>
      <c r="I200" s="46">
        <f t="shared" si="27"/>
        <v>16</v>
      </c>
      <c r="J200" s="46">
        <f t="shared" si="27"/>
        <v>197</v>
      </c>
      <c r="K200" s="2">
        <v>36.6</v>
      </c>
      <c r="L200" s="2">
        <v>26.6</v>
      </c>
      <c r="M200" s="54">
        <f t="shared" si="28"/>
        <v>31.6</v>
      </c>
      <c r="N200" s="36">
        <v>14</v>
      </c>
      <c r="O200" s="55">
        <f t="shared" si="29"/>
        <v>47.243604074300393</v>
      </c>
      <c r="P200" s="56">
        <f t="shared" si="30"/>
        <v>37.794883259440319</v>
      </c>
      <c r="Q200" s="34">
        <v>23.903582999999998</v>
      </c>
      <c r="R200" s="11">
        <f t="shared" si="31"/>
        <v>6.9256090061729987</v>
      </c>
      <c r="S200" s="35">
        <f t="shared" si="32"/>
        <v>12.696353629492519</v>
      </c>
      <c r="AF200" s="34"/>
    </row>
    <row r="201" spans="7:32" ht="18.5" x14ac:dyDescent="0.45">
      <c r="G201" s="59">
        <v>2015</v>
      </c>
      <c r="H201" s="59">
        <v>7</v>
      </c>
      <c r="I201" s="46">
        <f t="shared" si="27"/>
        <v>17</v>
      </c>
      <c r="J201" s="46">
        <f t="shared" si="27"/>
        <v>198</v>
      </c>
      <c r="K201" s="2">
        <v>37.700000000000003</v>
      </c>
      <c r="L201" s="2">
        <v>26.3</v>
      </c>
      <c r="M201" s="54">
        <f t="shared" si="28"/>
        <v>32</v>
      </c>
      <c r="N201" s="36">
        <v>31</v>
      </c>
      <c r="O201" s="55">
        <f t="shared" si="29"/>
        <v>48.003588759037022</v>
      </c>
      <c r="P201" s="56">
        <f t="shared" si="30"/>
        <v>43.779272948241768</v>
      </c>
      <c r="Q201" s="34">
        <v>25.932603199999999</v>
      </c>
      <c r="R201" s="11">
        <f t="shared" si="31"/>
        <v>7.5743169448464007</v>
      </c>
      <c r="S201" s="35">
        <f t="shared" si="32"/>
        <v>12.309137902900819</v>
      </c>
      <c r="AF201" s="34"/>
    </row>
    <row r="202" spans="7:32" ht="18.5" x14ac:dyDescent="0.45">
      <c r="G202" s="59">
        <v>2015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2">
        <v>36.200000000000003</v>
      </c>
      <c r="L202" s="2">
        <v>25</v>
      </c>
      <c r="M202" s="54">
        <f t="shared" si="28"/>
        <v>30.6</v>
      </c>
      <c r="N202" s="36">
        <v>35.5</v>
      </c>
      <c r="O202" s="55">
        <f t="shared" si="29"/>
        <v>52.304031266776079</v>
      </c>
      <c r="P202" s="56">
        <f t="shared" si="30"/>
        <v>46.864412015031377</v>
      </c>
      <c r="Q202" s="34">
        <v>28.006842999999996</v>
      </c>
      <c r="R202" s="11">
        <f t="shared" si="31"/>
        <v>7.9501904950379991</v>
      </c>
      <c r="S202" s="35">
        <f t="shared" si="32"/>
        <v>12.293308638988925</v>
      </c>
      <c r="AF202" s="34"/>
    </row>
    <row r="203" spans="7:32" ht="18.5" x14ac:dyDescent="0.45">
      <c r="G203" s="59">
        <v>2015</v>
      </c>
      <c r="H203" s="59">
        <v>7</v>
      </c>
      <c r="I203" s="46">
        <f t="shared" si="33"/>
        <v>19</v>
      </c>
      <c r="J203" s="46">
        <f t="shared" si="33"/>
        <v>200</v>
      </c>
      <c r="K203" s="2">
        <v>34.4</v>
      </c>
      <c r="L203" s="2">
        <v>24.6</v>
      </c>
      <c r="M203" s="54">
        <f t="shared" si="28"/>
        <v>29.5</v>
      </c>
      <c r="N203" s="36">
        <v>35.5</v>
      </c>
      <c r="O203" s="55">
        <f t="shared" si="29"/>
        <v>60.085816460514273</v>
      </c>
      <c r="P203" s="56">
        <f t="shared" si="30"/>
        <v>47.107280105043181</v>
      </c>
      <c r="Q203" s="34">
        <v>30.095737299999996</v>
      </c>
      <c r="R203" s="11">
        <f t="shared" si="31"/>
        <v>8.3489939152108477</v>
      </c>
      <c r="S203" s="35">
        <f t="shared" si="32"/>
        <v>12.204597494180536</v>
      </c>
      <c r="AF203" s="34"/>
    </row>
    <row r="204" spans="7:32" ht="18.5" x14ac:dyDescent="0.45">
      <c r="G204" s="59">
        <v>2015</v>
      </c>
      <c r="H204" s="59">
        <v>7</v>
      </c>
      <c r="I204" s="46">
        <f t="shared" si="33"/>
        <v>20</v>
      </c>
      <c r="J204" s="46">
        <f t="shared" si="33"/>
        <v>201</v>
      </c>
      <c r="K204" s="2">
        <v>36.200000000000003</v>
      </c>
      <c r="L204" s="2">
        <v>24</v>
      </c>
      <c r="M204" s="54">
        <f t="shared" si="28"/>
        <v>30.1</v>
      </c>
      <c r="N204" s="36">
        <v>26</v>
      </c>
      <c r="O204" s="55">
        <f t="shared" si="29"/>
        <v>50.219488188596323</v>
      </c>
      <c r="P204" s="56">
        <f t="shared" si="30"/>
        <v>49.014220472070022</v>
      </c>
      <c r="Q204" s="34">
        <v>28.065460999999996</v>
      </c>
      <c r="R204" s="11">
        <f t="shared" si="31"/>
        <v>7.8845281878434976</v>
      </c>
      <c r="S204" s="35">
        <f t="shared" si="32"/>
        <v>14.198361493550594</v>
      </c>
      <c r="AF204" s="34"/>
    </row>
    <row r="205" spans="7:32" ht="18.5" x14ac:dyDescent="0.45">
      <c r="G205" s="59">
        <v>2015</v>
      </c>
      <c r="H205" s="59">
        <v>7</v>
      </c>
      <c r="I205" s="46">
        <f t="shared" si="33"/>
        <v>21</v>
      </c>
      <c r="J205" s="46">
        <f t="shared" si="33"/>
        <v>202</v>
      </c>
      <c r="K205" s="2">
        <v>37.299999999999997</v>
      </c>
      <c r="L205" s="2">
        <v>28.7</v>
      </c>
      <c r="M205" s="54">
        <f t="shared" si="28"/>
        <v>33</v>
      </c>
      <c r="N205" s="36">
        <v>27.5</v>
      </c>
      <c r="O205" s="55">
        <f t="shared" si="29"/>
        <v>58.30327388421</v>
      </c>
      <c r="P205" s="56">
        <f t="shared" si="30"/>
        <v>40.112652432336468</v>
      </c>
      <c r="Q205" s="34">
        <v>27.356601899999998</v>
      </c>
      <c r="R205" s="11">
        <f t="shared" si="31"/>
        <v>8.1506806832897976</v>
      </c>
      <c r="S205" s="35">
        <f t="shared" si="32"/>
        <v>11.885510395955114</v>
      </c>
      <c r="AF205" s="34"/>
    </row>
    <row r="206" spans="7:32" ht="18.5" x14ac:dyDescent="0.45">
      <c r="G206" s="59">
        <v>2015</v>
      </c>
      <c r="H206" s="59">
        <v>7</v>
      </c>
      <c r="I206" s="46">
        <f t="shared" si="33"/>
        <v>22</v>
      </c>
      <c r="J206" s="46">
        <f t="shared" si="33"/>
        <v>203</v>
      </c>
      <c r="K206" s="2">
        <v>36.9</v>
      </c>
      <c r="L206" s="2">
        <v>29.1</v>
      </c>
      <c r="M206" s="54">
        <f t="shared" si="28"/>
        <v>33</v>
      </c>
      <c r="N206" s="36">
        <v>25.5</v>
      </c>
      <c r="O206" s="55">
        <f t="shared" si="29"/>
        <v>0</v>
      </c>
      <c r="P206" s="56">
        <f t="shared" si="30"/>
        <v>0</v>
      </c>
      <c r="Q206" s="34">
        <v>0</v>
      </c>
      <c r="R206" s="11">
        <f t="shared" si="31"/>
        <v>0</v>
      </c>
      <c r="S206" s="35">
        <f t="shared" si="32"/>
        <v>0.60133218750000006</v>
      </c>
      <c r="AF206" s="34"/>
    </row>
    <row r="207" spans="7:32" ht="18.5" x14ac:dyDescent="0.45">
      <c r="G207" s="59">
        <v>2015</v>
      </c>
      <c r="H207" s="59">
        <v>7</v>
      </c>
      <c r="I207" s="46">
        <f t="shared" si="33"/>
        <v>23</v>
      </c>
      <c r="J207" s="46">
        <f t="shared" si="33"/>
        <v>204</v>
      </c>
      <c r="K207" s="2">
        <v>36.9</v>
      </c>
      <c r="L207" s="2">
        <v>27.1</v>
      </c>
      <c r="M207" s="54">
        <f t="shared" si="28"/>
        <v>32</v>
      </c>
      <c r="N207" s="36">
        <v>24</v>
      </c>
      <c r="O207" s="55">
        <f t="shared" si="29"/>
        <v>0</v>
      </c>
      <c r="P207" s="56">
        <f t="shared" si="30"/>
        <v>0</v>
      </c>
      <c r="Q207" s="34">
        <v>0</v>
      </c>
      <c r="R207" s="11">
        <f t="shared" si="31"/>
        <v>0</v>
      </c>
      <c r="S207" s="35">
        <f t="shared" si="32"/>
        <v>0.60496924012158049</v>
      </c>
      <c r="AF207" s="34"/>
    </row>
    <row r="208" spans="7:32" ht="18.5" x14ac:dyDescent="0.45">
      <c r="G208" s="59">
        <v>2015</v>
      </c>
      <c r="H208" s="59">
        <v>7</v>
      </c>
      <c r="I208" s="46">
        <f t="shared" si="33"/>
        <v>24</v>
      </c>
      <c r="J208" s="46">
        <f t="shared" si="33"/>
        <v>205</v>
      </c>
      <c r="K208" s="2">
        <v>37</v>
      </c>
      <c r="L208" s="2">
        <v>29.4</v>
      </c>
      <c r="M208" s="54">
        <f t="shared" si="28"/>
        <v>33.200000000000003</v>
      </c>
      <c r="N208" s="36">
        <v>21</v>
      </c>
      <c r="O208" s="55">
        <f t="shared" si="29"/>
        <v>0</v>
      </c>
      <c r="P208" s="56">
        <f t="shared" si="30"/>
        <v>0</v>
      </c>
      <c r="Q208" s="34">
        <v>0</v>
      </c>
      <c r="R208" s="11">
        <f t="shared" si="31"/>
        <v>0</v>
      </c>
      <c r="S208" s="35">
        <f t="shared" si="32"/>
        <v>0.63115522228808529</v>
      </c>
      <c r="AF208" s="34"/>
    </row>
    <row r="209" spans="7:32" ht="18.5" x14ac:dyDescent="0.45">
      <c r="G209" s="59">
        <v>2015</v>
      </c>
      <c r="H209" s="59">
        <v>7</v>
      </c>
      <c r="I209" s="46">
        <f t="shared" si="33"/>
        <v>25</v>
      </c>
      <c r="J209" s="46">
        <f t="shared" si="33"/>
        <v>206</v>
      </c>
      <c r="K209" s="2">
        <v>36.6</v>
      </c>
      <c r="L209" s="2">
        <v>30.9</v>
      </c>
      <c r="M209" s="54">
        <f t="shared" si="28"/>
        <v>33.75</v>
      </c>
      <c r="N209" s="36">
        <v>18.5</v>
      </c>
      <c r="O209" s="55">
        <f t="shared" si="29"/>
        <v>0</v>
      </c>
      <c r="P209" s="56">
        <f t="shared" si="30"/>
        <v>0</v>
      </c>
      <c r="Q209" s="34">
        <v>0</v>
      </c>
      <c r="R209" s="11">
        <f t="shared" si="31"/>
        <v>0</v>
      </c>
      <c r="S209" s="35">
        <f t="shared" si="32"/>
        <v>0.65039192307692306</v>
      </c>
      <c r="AF209" s="34"/>
    </row>
    <row r="210" spans="7:32" ht="18.5" x14ac:dyDescent="0.45">
      <c r="G210" s="59">
        <v>2015</v>
      </c>
      <c r="H210" s="59">
        <v>7</v>
      </c>
      <c r="I210" s="46">
        <f t="shared" si="33"/>
        <v>26</v>
      </c>
      <c r="J210" s="46">
        <f t="shared" si="33"/>
        <v>207</v>
      </c>
      <c r="K210" s="2">
        <v>35.700000000000003</v>
      </c>
      <c r="L210" s="2">
        <v>29.7</v>
      </c>
      <c r="M210" s="54">
        <f t="shared" si="28"/>
        <v>32.700000000000003</v>
      </c>
      <c r="N210" s="36">
        <v>22.5</v>
      </c>
      <c r="O210" s="55">
        <f t="shared" si="29"/>
        <v>72.471555769120585</v>
      </c>
      <c r="P210" s="56">
        <f t="shared" si="30"/>
        <v>34.786346769177904</v>
      </c>
      <c r="Q210" s="34">
        <v>28.4029332</v>
      </c>
      <c r="R210" s="11">
        <f t="shared" si="31"/>
        <v>8.412451762508999</v>
      </c>
      <c r="S210" s="35">
        <f t="shared" si="32"/>
        <v>10.915547739418313</v>
      </c>
      <c r="AF210" s="34"/>
    </row>
    <row r="211" spans="7:32" ht="18.5" x14ac:dyDescent="0.45">
      <c r="G211" s="59">
        <v>2015</v>
      </c>
      <c r="H211" s="59">
        <v>7</v>
      </c>
      <c r="I211" s="46">
        <f t="shared" si="33"/>
        <v>27</v>
      </c>
      <c r="J211" s="46">
        <f t="shared" si="33"/>
        <v>208</v>
      </c>
      <c r="K211" s="2">
        <v>35.1</v>
      </c>
      <c r="L211" s="2">
        <v>25.5</v>
      </c>
      <c r="M211" s="54">
        <f t="shared" si="28"/>
        <v>30.3</v>
      </c>
      <c r="N211" s="36">
        <v>27</v>
      </c>
      <c r="O211" s="55">
        <f t="shared" si="29"/>
        <v>0</v>
      </c>
      <c r="P211" s="56">
        <f t="shared" si="30"/>
        <v>0</v>
      </c>
      <c r="Q211" s="34">
        <v>0</v>
      </c>
      <c r="R211" s="11">
        <f t="shared" si="31"/>
        <v>0</v>
      </c>
      <c r="S211" s="35">
        <f t="shared" si="32"/>
        <v>0.57575446546830644</v>
      </c>
      <c r="AF211" s="34"/>
    </row>
    <row r="212" spans="7:32" ht="18.5" x14ac:dyDescent="0.45">
      <c r="G212" s="59">
        <v>2015</v>
      </c>
      <c r="H212" s="59">
        <v>7</v>
      </c>
      <c r="I212" s="46">
        <f t="shared" si="33"/>
        <v>28</v>
      </c>
      <c r="J212" s="46">
        <f t="shared" si="33"/>
        <v>209</v>
      </c>
      <c r="K212" s="2">
        <v>36.6</v>
      </c>
      <c r="L212" s="2">
        <v>28.5</v>
      </c>
      <c r="M212" s="54">
        <f t="shared" si="28"/>
        <v>32.549999999999997</v>
      </c>
      <c r="N212" s="36">
        <v>12.5</v>
      </c>
      <c r="O212" s="55">
        <f t="shared" si="29"/>
        <v>0</v>
      </c>
      <c r="P212" s="56">
        <f t="shared" si="30"/>
        <v>0</v>
      </c>
      <c r="Q212" s="34">
        <v>0</v>
      </c>
      <c r="R212" s="11">
        <f t="shared" si="31"/>
        <v>0</v>
      </c>
      <c r="S212" s="35">
        <f t="shared" si="32"/>
        <v>0.68111253943217653</v>
      </c>
      <c r="AF212" s="34"/>
    </row>
    <row r="213" spans="7:32" ht="18.5" x14ac:dyDescent="0.45">
      <c r="G213" s="59">
        <v>2015</v>
      </c>
      <c r="H213" s="59">
        <v>7</v>
      </c>
      <c r="I213" s="46">
        <f t="shared" si="33"/>
        <v>29</v>
      </c>
      <c r="J213" s="46">
        <f t="shared" si="33"/>
        <v>210</v>
      </c>
      <c r="K213" s="2">
        <v>37.9</v>
      </c>
      <c r="L213" s="2">
        <v>30.1</v>
      </c>
      <c r="M213" s="54">
        <f t="shared" si="28"/>
        <v>34</v>
      </c>
      <c r="N213" s="36">
        <v>21</v>
      </c>
      <c r="O213" s="55">
        <f t="shared" si="29"/>
        <v>0</v>
      </c>
      <c r="P213" s="56">
        <f t="shared" si="30"/>
        <v>0</v>
      </c>
      <c r="Q213" s="34">
        <v>0</v>
      </c>
      <c r="R213" s="11">
        <f t="shared" si="31"/>
        <v>0</v>
      </c>
      <c r="S213" s="35">
        <f t="shared" si="32"/>
        <v>0.63581090379008742</v>
      </c>
      <c r="AF213" s="34"/>
    </row>
    <row r="214" spans="7:32" ht="18.5" x14ac:dyDescent="0.45">
      <c r="G214" s="59">
        <v>2015</v>
      </c>
      <c r="H214" s="59">
        <v>7</v>
      </c>
      <c r="I214" s="46">
        <f t="shared" si="33"/>
        <v>30</v>
      </c>
      <c r="J214" s="46">
        <f t="shared" si="33"/>
        <v>211</v>
      </c>
      <c r="K214" s="2">
        <v>37.799999999999997</v>
      </c>
      <c r="L214" s="2">
        <v>32.700000000000003</v>
      </c>
      <c r="M214" s="54">
        <f t="shared" si="28"/>
        <v>35.25</v>
      </c>
      <c r="N214" s="36">
        <v>18</v>
      </c>
      <c r="O214" s="55">
        <f t="shared" si="29"/>
        <v>37.240605755862049</v>
      </c>
      <c r="P214" s="56">
        <f t="shared" si="30"/>
        <v>15.194167148391699</v>
      </c>
      <c r="Q214" s="34">
        <v>13.4561806</v>
      </c>
      <c r="R214" s="11">
        <f t="shared" si="31"/>
        <v>4.1867324835679494</v>
      </c>
      <c r="S214" s="35">
        <f t="shared" si="32"/>
        <v>5.476906645183548</v>
      </c>
      <c r="AF214" s="34"/>
    </row>
    <row r="215" spans="7:32" ht="18.5" x14ac:dyDescent="0.45">
      <c r="G215" s="59">
        <v>2015</v>
      </c>
      <c r="H215" s="60">
        <v>7</v>
      </c>
      <c r="I215" s="60">
        <f t="shared" si="33"/>
        <v>31</v>
      </c>
      <c r="J215" s="46">
        <f t="shared" si="33"/>
        <v>212</v>
      </c>
      <c r="K215" s="2">
        <v>37.1</v>
      </c>
      <c r="L215" s="2">
        <v>29.5</v>
      </c>
      <c r="M215" s="54">
        <f t="shared" si="28"/>
        <v>33.299999999999997</v>
      </c>
      <c r="N215" s="36">
        <v>14</v>
      </c>
      <c r="O215" s="55">
        <f t="shared" si="29"/>
        <v>0</v>
      </c>
      <c r="P215" s="56">
        <f t="shared" si="30"/>
        <v>0</v>
      </c>
      <c r="Q215" s="34">
        <v>0</v>
      </c>
      <c r="R215" s="49">
        <f t="shared" si="31"/>
        <v>0</v>
      </c>
      <c r="S215" s="48">
        <f t="shared" si="32"/>
        <v>0.6764144986690328</v>
      </c>
      <c r="AF215" s="34"/>
    </row>
    <row r="216" spans="7:32" ht="18.5" x14ac:dyDescent="0.45">
      <c r="G216" s="59">
        <v>2015</v>
      </c>
      <c r="H216" s="59">
        <v>8</v>
      </c>
      <c r="I216" s="46">
        <v>1</v>
      </c>
      <c r="J216" s="46">
        <f t="shared" si="33"/>
        <v>213</v>
      </c>
      <c r="K216" s="2">
        <v>36.299999999999997</v>
      </c>
      <c r="L216" s="2">
        <v>28.4</v>
      </c>
      <c r="M216" s="54">
        <f t="shared" si="28"/>
        <v>32.349999999999994</v>
      </c>
      <c r="N216" s="36">
        <v>23</v>
      </c>
      <c r="O216" s="55">
        <f t="shared" si="29"/>
        <v>0</v>
      </c>
      <c r="P216" s="56">
        <f t="shared" si="30"/>
        <v>0</v>
      </c>
      <c r="Q216" s="34">
        <v>0</v>
      </c>
      <c r="R216" s="11">
        <f t="shared" si="31"/>
        <v>0</v>
      </c>
      <c r="S216" s="35">
        <f t="shared" si="32"/>
        <v>0.61338898928948549</v>
      </c>
      <c r="AF216" s="34"/>
    </row>
    <row r="217" spans="7:32" ht="18.5" x14ac:dyDescent="0.45">
      <c r="G217" s="59">
        <v>2015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2">
        <v>35.200000000000003</v>
      </c>
      <c r="L217" s="2">
        <v>26</v>
      </c>
      <c r="M217" s="54">
        <f t="shared" si="28"/>
        <v>30.6</v>
      </c>
      <c r="N217" s="36">
        <v>19.5</v>
      </c>
      <c r="O217" s="55">
        <f t="shared" si="29"/>
        <v>0</v>
      </c>
      <c r="P217" s="56">
        <f t="shared" si="30"/>
        <v>0</v>
      </c>
      <c r="Q217" s="34">
        <v>0</v>
      </c>
      <c r="R217" s="11">
        <f t="shared" si="31"/>
        <v>0</v>
      </c>
      <c r="S217" s="35">
        <f t="shared" si="32"/>
        <v>0.62421267857142848</v>
      </c>
      <c r="AF217" s="34"/>
    </row>
    <row r="218" spans="7:32" ht="18.5" x14ac:dyDescent="0.45">
      <c r="G218" s="59">
        <v>2015</v>
      </c>
      <c r="H218" s="59">
        <v>8</v>
      </c>
      <c r="I218" s="46">
        <f t="shared" si="34"/>
        <v>3</v>
      </c>
      <c r="J218" s="46">
        <f t="shared" si="34"/>
        <v>215</v>
      </c>
      <c r="K218" s="2">
        <v>37.700000000000003</v>
      </c>
      <c r="L218" s="2">
        <v>29.8</v>
      </c>
      <c r="M218" s="54">
        <f t="shared" si="28"/>
        <v>33.75</v>
      </c>
      <c r="N218" s="36">
        <v>19.5</v>
      </c>
      <c r="O218" s="55">
        <f t="shared" si="29"/>
        <v>55.95564479141882</v>
      </c>
      <c r="P218" s="56">
        <f t="shared" si="30"/>
        <v>35.363967508176707</v>
      </c>
      <c r="Q218" s="34">
        <v>25.163869999999999</v>
      </c>
      <c r="R218" s="11">
        <f t="shared" si="31"/>
        <v>7.6080633287024995</v>
      </c>
      <c r="S218" s="35">
        <f t="shared" si="32"/>
        <v>11.540555186214512</v>
      </c>
      <c r="AF218" s="34"/>
    </row>
    <row r="219" spans="7:32" ht="18.5" x14ac:dyDescent="0.45">
      <c r="G219" s="59">
        <v>2015</v>
      </c>
      <c r="H219" s="59">
        <v>8</v>
      </c>
      <c r="I219" s="46">
        <f t="shared" si="34"/>
        <v>4</v>
      </c>
      <c r="J219" s="46">
        <f t="shared" si="34"/>
        <v>216</v>
      </c>
      <c r="K219" s="2">
        <v>37.700000000000003</v>
      </c>
      <c r="L219" s="2">
        <v>30.2</v>
      </c>
      <c r="M219" s="54">
        <f t="shared" si="28"/>
        <v>33.950000000000003</v>
      </c>
      <c r="N219" s="36">
        <v>22</v>
      </c>
      <c r="O219" s="55">
        <f t="shared" si="29"/>
        <v>52.906762014684169</v>
      </c>
      <c r="P219" s="56">
        <f t="shared" si="30"/>
        <v>31.744057208810517</v>
      </c>
      <c r="Q219" s="34">
        <v>23.182581599999995</v>
      </c>
      <c r="R219" s="11">
        <f t="shared" si="31"/>
        <v>7.0362322760969978</v>
      </c>
      <c r="S219" s="35">
        <f t="shared" si="32"/>
        <v>10.184293138544982</v>
      </c>
      <c r="AF219" s="34"/>
    </row>
    <row r="220" spans="7:32" ht="18.5" x14ac:dyDescent="0.45">
      <c r="G220" s="59">
        <v>2015</v>
      </c>
      <c r="H220" s="59">
        <v>8</v>
      </c>
      <c r="I220" s="46">
        <f t="shared" si="34"/>
        <v>5</v>
      </c>
      <c r="J220" s="46">
        <f t="shared" si="34"/>
        <v>217</v>
      </c>
      <c r="K220" s="2">
        <v>37.700000000000003</v>
      </c>
      <c r="L220" s="2">
        <v>31.3</v>
      </c>
      <c r="M220" s="54">
        <f t="shared" si="28"/>
        <v>34.5</v>
      </c>
      <c r="N220" s="36">
        <v>16.5</v>
      </c>
      <c r="O220" s="55">
        <f t="shared" si="29"/>
        <v>0</v>
      </c>
      <c r="P220" s="56">
        <f t="shared" si="30"/>
        <v>0</v>
      </c>
      <c r="Q220" s="34">
        <v>0</v>
      </c>
      <c r="R220" s="11">
        <f t="shared" si="31"/>
        <v>0</v>
      </c>
      <c r="S220" s="35">
        <f t="shared" si="32"/>
        <v>0.66767357142857142</v>
      </c>
      <c r="AF220" s="34"/>
    </row>
    <row r="221" spans="7:32" ht="18.5" x14ac:dyDescent="0.45">
      <c r="G221" s="59">
        <v>2015</v>
      </c>
      <c r="H221" s="59">
        <v>8</v>
      </c>
      <c r="I221" s="46">
        <f t="shared" si="34"/>
        <v>6</v>
      </c>
      <c r="J221" s="46">
        <f t="shared" si="34"/>
        <v>218</v>
      </c>
      <c r="K221" s="2">
        <v>37.700000000000003</v>
      </c>
      <c r="L221" s="2">
        <v>29.6</v>
      </c>
      <c r="M221" s="54">
        <f t="shared" si="28"/>
        <v>33.650000000000006</v>
      </c>
      <c r="N221" s="36">
        <v>20</v>
      </c>
      <c r="O221" s="55">
        <f t="shared" si="29"/>
        <v>56.596515474307871</v>
      </c>
      <c r="P221" s="56">
        <f t="shared" si="30"/>
        <v>36.674542027351507</v>
      </c>
      <c r="Q221" s="34">
        <v>25.772241099999999</v>
      </c>
      <c r="R221" s="11">
        <f t="shared" si="31"/>
        <v>7.7768832839496751</v>
      </c>
      <c r="S221" s="35">
        <f t="shared" si="32"/>
        <v>11.874095438505865</v>
      </c>
      <c r="AF221" s="34"/>
    </row>
    <row r="222" spans="7:32" ht="18.5" x14ac:dyDescent="0.45">
      <c r="G222" s="59">
        <v>2015</v>
      </c>
      <c r="H222" s="59">
        <v>8</v>
      </c>
      <c r="I222" s="46">
        <f t="shared" si="34"/>
        <v>7</v>
      </c>
      <c r="J222" s="46">
        <f t="shared" si="34"/>
        <v>219</v>
      </c>
      <c r="K222" s="2">
        <v>35.1</v>
      </c>
      <c r="L222" s="2">
        <v>29</v>
      </c>
      <c r="M222" s="54">
        <f t="shared" si="28"/>
        <v>32.049999999999997</v>
      </c>
      <c r="N222" s="36">
        <v>26</v>
      </c>
      <c r="O222" s="55">
        <f t="shared" si="29"/>
        <v>0</v>
      </c>
      <c r="P222" s="56">
        <f t="shared" si="30"/>
        <v>0</v>
      </c>
      <c r="Q222" s="34">
        <v>0</v>
      </c>
      <c r="R222" s="11">
        <f t="shared" si="31"/>
        <v>0</v>
      </c>
      <c r="S222" s="35">
        <f t="shared" si="32"/>
        <v>0.59266079550630024</v>
      </c>
      <c r="AF222" s="34"/>
    </row>
    <row r="223" spans="7:32" ht="18.5" x14ac:dyDescent="0.45">
      <c r="G223" s="59">
        <v>2015</v>
      </c>
      <c r="H223" s="59">
        <v>8</v>
      </c>
      <c r="I223" s="46">
        <f t="shared" si="34"/>
        <v>8</v>
      </c>
      <c r="J223" s="46">
        <f t="shared" si="34"/>
        <v>220</v>
      </c>
      <c r="K223" s="2">
        <v>35.200000000000003</v>
      </c>
      <c r="L223" s="2">
        <v>24.4</v>
      </c>
      <c r="M223" s="54">
        <f t="shared" si="28"/>
        <v>29.8</v>
      </c>
      <c r="N223" s="36">
        <v>21.5</v>
      </c>
      <c r="O223" s="55">
        <f t="shared" si="29"/>
        <v>0</v>
      </c>
      <c r="P223" s="56">
        <f t="shared" si="30"/>
        <v>0</v>
      </c>
      <c r="Q223" s="34">
        <v>0</v>
      </c>
      <c r="R223" s="11">
        <f t="shared" si="31"/>
        <v>0</v>
      </c>
      <c r="S223" s="35">
        <f t="shared" si="32"/>
        <v>0.60643522640306113</v>
      </c>
      <c r="AF223" s="34"/>
    </row>
    <row r="224" spans="7:32" ht="18.5" x14ac:dyDescent="0.45">
      <c r="G224" s="59">
        <v>2015</v>
      </c>
      <c r="H224" s="59">
        <v>8</v>
      </c>
      <c r="I224" s="46">
        <f t="shared" si="34"/>
        <v>9</v>
      </c>
      <c r="J224" s="46">
        <f t="shared" si="34"/>
        <v>221</v>
      </c>
      <c r="K224" s="2">
        <v>37.700000000000003</v>
      </c>
      <c r="L224" s="2">
        <v>29.4</v>
      </c>
      <c r="M224" s="54">
        <f t="shared" si="28"/>
        <v>33.549999999999997</v>
      </c>
      <c r="N224" s="36">
        <v>24</v>
      </c>
      <c r="O224" s="55">
        <f t="shared" si="29"/>
        <v>57.650833128893176</v>
      </c>
      <c r="P224" s="56">
        <f t="shared" si="30"/>
        <v>38.280153197585086</v>
      </c>
      <c r="Q224" s="34">
        <v>26.574470300000002</v>
      </c>
      <c r="R224" s="11">
        <f t="shared" si="31"/>
        <v>8.003373427692825</v>
      </c>
      <c r="S224" s="35">
        <f t="shared" si="32"/>
        <v>11.86037920253713</v>
      </c>
      <c r="AF224" s="34"/>
    </row>
    <row r="225" spans="7:32" ht="18.5" x14ac:dyDescent="0.45">
      <c r="G225" s="59">
        <v>2015</v>
      </c>
      <c r="H225" s="59">
        <v>8</v>
      </c>
      <c r="I225" s="46">
        <f t="shared" si="34"/>
        <v>10</v>
      </c>
      <c r="J225" s="46">
        <f t="shared" si="34"/>
        <v>222</v>
      </c>
      <c r="K225" s="2">
        <v>37.700000000000003</v>
      </c>
      <c r="L225" s="2">
        <v>28.1</v>
      </c>
      <c r="M225" s="54">
        <f t="shared" si="28"/>
        <v>32.900000000000006</v>
      </c>
      <c r="N225" s="36">
        <v>23.5</v>
      </c>
      <c r="O225" s="55">
        <f t="shared" si="29"/>
        <v>50.733843371973776</v>
      </c>
      <c r="P225" s="56">
        <f t="shared" si="30"/>
        <v>38.963591709675867</v>
      </c>
      <c r="Q225" s="34">
        <v>25.1508903</v>
      </c>
      <c r="R225" s="11">
        <f t="shared" si="31"/>
        <v>7.4787555606016491</v>
      </c>
      <c r="S225" s="35">
        <f t="shared" si="32"/>
        <v>12.050429062998504</v>
      </c>
      <c r="AF225" s="34"/>
    </row>
    <row r="226" spans="7:32" ht="18.5" x14ac:dyDescent="0.45">
      <c r="G226" s="59">
        <v>2015</v>
      </c>
      <c r="H226" s="59">
        <v>8</v>
      </c>
      <c r="I226" s="46">
        <f t="shared" si="34"/>
        <v>11</v>
      </c>
      <c r="J226" s="46">
        <f t="shared" si="34"/>
        <v>223</v>
      </c>
      <c r="K226" s="2">
        <v>35.299999999999997</v>
      </c>
      <c r="L226" s="2">
        <v>27</v>
      </c>
      <c r="M226" s="54">
        <f t="shared" si="28"/>
        <v>31.15</v>
      </c>
      <c r="N226" s="36">
        <v>31</v>
      </c>
      <c r="O226" s="55">
        <f t="shared" si="29"/>
        <v>56.94778526549905</v>
      </c>
      <c r="P226" s="56">
        <f t="shared" si="30"/>
        <v>37.81332941629136</v>
      </c>
      <c r="Q226" s="34">
        <v>26.250396500000001</v>
      </c>
      <c r="R226" s="11">
        <f t="shared" si="31"/>
        <v>7.5362722693788751</v>
      </c>
      <c r="S226" s="35">
        <f t="shared" si="32"/>
        <v>10.615712287648709</v>
      </c>
      <c r="AF226" s="34"/>
    </row>
    <row r="227" spans="7:32" ht="18.5" x14ac:dyDescent="0.45">
      <c r="G227" s="59">
        <v>2015</v>
      </c>
      <c r="H227" s="59">
        <v>8</v>
      </c>
      <c r="I227" s="46">
        <f t="shared" si="34"/>
        <v>12</v>
      </c>
      <c r="J227" s="46">
        <f t="shared" si="34"/>
        <v>224</v>
      </c>
      <c r="K227" s="2">
        <v>33.9</v>
      </c>
      <c r="L227" s="2">
        <v>24.9</v>
      </c>
      <c r="M227" s="54">
        <f t="shared" si="28"/>
        <v>29.4</v>
      </c>
      <c r="N227" s="36">
        <v>26.5</v>
      </c>
      <c r="O227" s="55">
        <f t="shared" si="29"/>
        <v>57.959419791666676</v>
      </c>
      <c r="P227" s="56">
        <f t="shared" si="30"/>
        <v>41.730782250000004</v>
      </c>
      <c r="Q227" s="34">
        <v>27.820521500000002</v>
      </c>
      <c r="R227" s="11">
        <f t="shared" si="31"/>
        <v>7.7014993258020006</v>
      </c>
      <c r="S227" s="35">
        <f t="shared" si="32"/>
        <v>12.01488866839696</v>
      </c>
      <c r="AF227" s="34"/>
    </row>
    <row r="228" spans="7:32" ht="18.5" x14ac:dyDescent="0.45">
      <c r="G228" s="59">
        <v>2015</v>
      </c>
      <c r="H228" s="59">
        <v>8</v>
      </c>
      <c r="I228" s="46">
        <f t="shared" si="34"/>
        <v>13</v>
      </c>
      <c r="J228" s="46">
        <f t="shared" si="34"/>
        <v>225</v>
      </c>
      <c r="K228" s="2">
        <v>36.299999999999997</v>
      </c>
      <c r="L228" s="2">
        <v>25.9</v>
      </c>
      <c r="M228" s="54">
        <f t="shared" si="28"/>
        <v>31.099999999999998</v>
      </c>
      <c r="N228" s="36">
        <v>24</v>
      </c>
      <c r="O228" s="55">
        <f t="shared" si="29"/>
        <v>52.837308130579181</v>
      </c>
      <c r="P228" s="56">
        <f t="shared" si="30"/>
        <v>43.960640364641868</v>
      </c>
      <c r="Q228" s="34">
        <v>27.263231799999996</v>
      </c>
      <c r="R228" s="11">
        <f t="shared" si="31"/>
        <v>7.8190539853922969</v>
      </c>
      <c r="S228" s="35">
        <f t="shared" si="32"/>
        <v>13.207786018137334</v>
      </c>
      <c r="AF228" s="34"/>
    </row>
    <row r="229" spans="7:32" ht="18.5" x14ac:dyDescent="0.45">
      <c r="G229" s="59">
        <v>2015</v>
      </c>
      <c r="H229" s="59">
        <v>8</v>
      </c>
      <c r="I229" s="46">
        <f t="shared" si="34"/>
        <v>14</v>
      </c>
      <c r="J229" s="46">
        <f t="shared" si="34"/>
        <v>226</v>
      </c>
      <c r="K229" s="2">
        <v>36.299999999999997</v>
      </c>
      <c r="L229" s="2">
        <v>28.2</v>
      </c>
      <c r="M229" s="54">
        <f t="shared" si="28"/>
        <v>32.25</v>
      </c>
      <c r="N229" s="36">
        <v>22.5</v>
      </c>
      <c r="O229" s="55">
        <f t="shared" si="29"/>
        <v>58.715908000558095</v>
      </c>
      <c r="P229" s="56">
        <f t="shared" si="30"/>
        <v>38.047908384361634</v>
      </c>
      <c r="Q229" s="34">
        <v>26.7373446</v>
      </c>
      <c r="R229" s="11">
        <f t="shared" si="31"/>
        <v>7.8485670302539488</v>
      </c>
      <c r="S229" s="35">
        <f t="shared" si="32"/>
        <v>11.829078476064673</v>
      </c>
      <c r="AF229" s="34"/>
    </row>
    <row r="230" spans="7:32" ht="18.5" x14ac:dyDescent="0.45">
      <c r="G230" s="59">
        <v>2015</v>
      </c>
      <c r="H230" s="59">
        <v>8</v>
      </c>
      <c r="I230" s="46">
        <f t="shared" si="34"/>
        <v>15</v>
      </c>
      <c r="J230" s="46">
        <f t="shared" si="34"/>
        <v>227</v>
      </c>
      <c r="K230" s="2">
        <v>35.799999999999997</v>
      </c>
      <c r="L230" s="2">
        <v>27</v>
      </c>
      <c r="M230" s="54">
        <f t="shared" si="28"/>
        <v>31.4</v>
      </c>
      <c r="N230" s="36">
        <v>20</v>
      </c>
      <c r="O230" s="55">
        <f t="shared" si="29"/>
        <v>0</v>
      </c>
      <c r="P230" s="56">
        <f t="shared" si="30"/>
        <v>0</v>
      </c>
      <c r="Q230" s="34">
        <v>0</v>
      </c>
      <c r="R230" s="11">
        <f t="shared" si="31"/>
        <v>0</v>
      </c>
      <c r="S230" s="35">
        <f t="shared" si="32"/>
        <v>0.62635652709359602</v>
      </c>
      <c r="AF230" s="34"/>
    </row>
    <row r="231" spans="7:32" ht="18.5" x14ac:dyDescent="0.45">
      <c r="G231" s="59">
        <v>2015</v>
      </c>
      <c r="H231" s="59">
        <v>8</v>
      </c>
      <c r="I231" s="46">
        <f t="shared" si="34"/>
        <v>16</v>
      </c>
      <c r="J231" s="46">
        <f t="shared" si="34"/>
        <v>228</v>
      </c>
      <c r="K231" s="2">
        <v>32.799999999999997</v>
      </c>
      <c r="L231" s="2">
        <v>24.1</v>
      </c>
      <c r="M231" s="54">
        <f t="shared" si="28"/>
        <v>28.45</v>
      </c>
      <c r="N231" s="36">
        <v>20.5</v>
      </c>
      <c r="O231" s="55">
        <f t="shared" si="29"/>
        <v>56.191934526102152</v>
      </c>
      <c r="P231" s="56">
        <f t="shared" si="30"/>
        <v>39.109586430167077</v>
      </c>
      <c r="Q231" s="34">
        <v>26.518783199999998</v>
      </c>
      <c r="R231" s="11">
        <f t="shared" si="31"/>
        <v>7.1933856853949978</v>
      </c>
      <c r="S231" s="35">
        <f t="shared" si="32"/>
        <v>11.886995027396159</v>
      </c>
      <c r="AF231" s="34"/>
    </row>
    <row r="232" spans="7:32" ht="18.5" x14ac:dyDescent="0.45">
      <c r="G232" s="59">
        <v>2015</v>
      </c>
      <c r="H232" s="59">
        <v>8</v>
      </c>
      <c r="I232" s="46">
        <f t="shared" si="34"/>
        <v>17</v>
      </c>
      <c r="J232" s="46">
        <f t="shared" si="34"/>
        <v>229</v>
      </c>
      <c r="K232" s="2">
        <v>34.299999999999997</v>
      </c>
      <c r="L232" s="2">
        <v>24.8</v>
      </c>
      <c r="M232" s="54">
        <f t="shared" si="28"/>
        <v>29.549999999999997</v>
      </c>
      <c r="N232" s="36">
        <v>20.5</v>
      </c>
      <c r="O232" s="55">
        <f t="shared" si="29"/>
        <v>52.274553160251429</v>
      </c>
      <c r="P232" s="56">
        <f t="shared" si="30"/>
        <v>39.728660401791075</v>
      </c>
      <c r="Q232" s="34">
        <v>25.779358999999999</v>
      </c>
      <c r="R232" s="11">
        <f t="shared" si="31"/>
        <v>7.1591277843322487</v>
      </c>
      <c r="S232" s="35">
        <f t="shared" si="32"/>
        <v>12.222685246674816</v>
      </c>
      <c r="AF232" s="34"/>
    </row>
    <row r="233" spans="7:32" ht="18.5" x14ac:dyDescent="0.45">
      <c r="G233" s="59">
        <v>2015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2">
        <v>34.200000000000003</v>
      </c>
      <c r="L233" s="2">
        <v>26.9</v>
      </c>
      <c r="M233" s="54">
        <f t="shared" si="28"/>
        <v>30.55</v>
      </c>
      <c r="N233" s="36">
        <v>23.5</v>
      </c>
      <c r="O233" s="55">
        <f t="shared" si="29"/>
        <v>61.802136183772568</v>
      </c>
      <c r="P233" s="56">
        <f t="shared" si="30"/>
        <v>36.092447531323202</v>
      </c>
      <c r="Q233" s="34">
        <v>26.7168283</v>
      </c>
      <c r="R233" s="11">
        <f t="shared" si="31"/>
        <v>7.5761644723088244</v>
      </c>
      <c r="S233" s="35">
        <f t="shared" si="32"/>
        <v>10.944037287699782</v>
      </c>
      <c r="AF233" s="34"/>
    </row>
    <row r="234" spans="7:32" ht="18.5" x14ac:dyDescent="0.45">
      <c r="G234" s="59">
        <v>2015</v>
      </c>
      <c r="H234" s="59">
        <v>8</v>
      </c>
      <c r="I234" s="46">
        <f t="shared" si="35"/>
        <v>19</v>
      </c>
      <c r="J234" s="46">
        <f t="shared" si="35"/>
        <v>231</v>
      </c>
      <c r="K234" s="2">
        <v>37.700000000000003</v>
      </c>
      <c r="L234" s="2">
        <v>27.8</v>
      </c>
      <c r="M234" s="54">
        <f t="shared" si="28"/>
        <v>32.75</v>
      </c>
      <c r="N234" s="36">
        <v>22</v>
      </c>
      <c r="O234" s="55">
        <f t="shared" si="29"/>
        <v>52.889305580751028</v>
      </c>
      <c r="P234" s="56">
        <f t="shared" si="30"/>
        <v>41.888330019954822</v>
      </c>
      <c r="Q234" s="34">
        <v>26.625970399999996</v>
      </c>
      <c r="R234" s="11">
        <f t="shared" si="31"/>
        <v>7.8939545438177969</v>
      </c>
      <c r="S234" s="35">
        <f t="shared" si="32"/>
        <v>13.0908061515943</v>
      </c>
      <c r="AF234" s="34"/>
    </row>
    <row r="235" spans="7:32" ht="18.5" x14ac:dyDescent="0.45">
      <c r="G235" s="59">
        <v>2015</v>
      </c>
      <c r="H235" s="59">
        <v>8</v>
      </c>
      <c r="I235" s="46">
        <f t="shared" si="35"/>
        <v>20</v>
      </c>
      <c r="J235" s="46">
        <f t="shared" si="35"/>
        <v>232</v>
      </c>
      <c r="K235" s="2">
        <v>38.4</v>
      </c>
      <c r="L235" s="2">
        <v>31.3</v>
      </c>
      <c r="M235" s="54">
        <f t="shared" si="28"/>
        <v>34.85</v>
      </c>
      <c r="N235" s="36">
        <v>27</v>
      </c>
      <c r="O235" s="55">
        <f t="shared" si="29"/>
        <v>58.00257128613972</v>
      </c>
      <c r="P235" s="56">
        <f t="shared" si="30"/>
        <v>32.945460490527353</v>
      </c>
      <c r="Q235" s="34">
        <v>24.728421999999998</v>
      </c>
      <c r="R235" s="11">
        <f t="shared" si="31"/>
        <v>7.6359450683294998</v>
      </c>
      <c r="S235" s="35">
        <f t="shared" si="32"/>
        <v>10.087697538064289</v>
      </c>
      <c r="AF235" s="34"/>
    </row>
    <row r="236" spans="7:32" ht="18.5" x14ac:dyDescent="0.45">
      <c r="G236" s="59">
        <v>2015</v>
      </c>
      <c r="H236" s="59">
        <v>8</v>
      </c>
      <c r="I236" s="46">
        <f t="shared" si="35"/>
        <v>21</v>
      </c>
      <c r="J236" s="46">
        <f t="shared" si="35"/>
        <v>233</v>
      </c>
      <c r="K236" s="2">
        <v>35.200000000000003</v>
      </c>
      <c r="L236" s="2">
        <v>25.8</v>
      </c>
      <c r="M236" s="54">
        <f t="shared" si="28"/>
        <v>30.5</v>
      </c>
      <c r="N236" s="36">
        <v>26.5</v>
      </c>
      <c r="O236" s="55">
        <f t="shared" si="29"/>
        <v>0</v>
      </c>
      <c r="P236" s="56">
        <f t="shared" si="30"/>
        <v>0</v>
      </c>
      <c r="Q236" s="34">
        <v>0</v>
      </c>
      <c r="R236" s="11">
        <f t="shared" si="31"/>
        <v>0</v>
      </c>
      <c r="S236" s="35">
        <f t="shared" si="32"/>
        <v>0.58010952119309245</v>
      </c>
      <c r="AF236" s="34"/>
    </row>
    <row r="237" spans="7:32" ht="18.5" x14ac:dyDescent="0.45">
      <c r="G237" s="59">
        <v>2015</v>
      </c>
      <c r="H237" s="59">
        <v>8</v>
      </c>
      <c r="I237" s="46">
        <f t="shared" si="35"/>
        <v>22</v>
      </c>
      <c r="J237" s="46">
        <f t="shared" si="35"/>
        <v>234</v>
      </c>
      <c r="K237" s="2">
        <v>35.1</v>
      </c>
      <c r="L237" s="2">
        <v>27.8</v>
      </c>
      <c r="M237" s="54">
        <f t="shared" si="28"/>
        <v>31.450000000000003</v>
      </c>
      <c r="N237" s="36">
        <v>24.5</v>
      </c>
      <c r="O237" s="55">
        <f t="shared" si="29"/>
        <v>0</v>
      </c>
      <c r="P237" s="56">
        <f t="shared" si="30"/>
        <v>0</v>
      </c>
      <c r="Q237" s="34">
        <v>0</v>
      </c>
      <c r="R237" s="11">
        <f t="shared" si="31"/>
        <v>0</v>
      </c>
      <c r="S237" s="35">
        <f t="shared" si="32"/>
        <v>0.59847807242811013</v>
      </c>
      <c r="AF237" s="34"/>
    </row>
    <row r="238" spans="7:32" ht="18.5" x14ac:dyDescent="0.45">
      <c r="G238" s="59">
        <v>2015</v>
      </c>
      <c r="H238" s="59">
        <v>8</v>
      </c>
      <c r="I238" s="46">
        <f t="shared" si="35"/>
        <v>23</v>
      </c>
      <c r="J238" s="46">
        <f t="shared" si="35"/>
        <v>235</v>
      </c>
      <c r="K238" s="2">
        <v>34.200000000000003</v>
      </c>
      <c r="L238" s="2">
        <v>27.7</v>
      </c>
      <c r="M238" s="54">
        <f t="shared" si="28"/>
        <v>30.950000000000003</v>
      </c>
      <c r="N238" s="36">
        <v>30.5</v>
      </c>
      <c r="O238" s="55">
        <f t="shared" si="29"/>
        <v>61.0362331268487</v>
      </c>
      <c r="P238" s="56">
        <f t="shared" si="30"/>
        <v>31.738841225961337</v>
      </c>
      <c r="Q238" s="34">
        <v>24.897995499999997</v>
      </c>
      <c r="R238" s="11">
        <f t="shared" si="31"/>
        <v>7.1188037508656237</v>
      </c>
      <c r="S238" s="35">
        <f t="shared" si="32"/>
        <v>9.0312725429045546</v>
      </c>
      <c r="AF238" s="34"/>
    </row>
    <row r="239" spans="7:32" ht="18.5" x14ac:dyDescent="0.45">
      <c r="G239" s="59">
        <v>2015</v>
      </c>
      <c r="H239" s="59">
        <v>8</v>
      </c>
      <c r="I239" s="46">
        <f t="shared" si="35"/>
        <v>24</v>
      </c>
      <c r="J239" s="46">
        <f t="shared" si="35"/>
        <v>236</v>
      </c>
      <c r="K239" s="2">
        <v>34.4</v>
      </c>
      <c r="L239" s="2">
        <v>25.5</v>
      </c>
      <c r="M239" s="54">
        <f t="shared" si="28"/>
        <v>29.95</v>
      </c>
      <c r="N239" s="36">
        <v>34</v>
      </c>
      <c r="O239" s="55">
        <f t="shared" si="29"/>
        <v>49.277256198553268</v>
      </c>
      <c r="P239" s="56">
        <f t="shared" si="30"/>
        <v>35.085406413369917</v>
      </c>
      <c r="Q239" s="34">
        <v>23.521309899999999</v>
      </c>
      <c r="R239" s="11">
        <f t="shared" si="31"/>
        <v>6.5872310424071241</v>
      </c>
      <c r="S239" s="35">
        <f t="shared" si="32"/>
        <v>9.4337629851149636</v>
      </c>
      <c r="AF239" s="34"/>
    </row>
    <row r="240" spans="7:32" ht="18.5" x14ac:dyDescent="0.45">
      <c r="G240" s="59">
        <v>2015</v>
      </c>
      <c r="H240" s="59">
        <v>8</v>
      </c>
      <c r="I240" s="46">
        <f t="shared" si="35"/>
        <v>25</v>
      </c>
      <c r="J240" s="46">
        <f t="shared" si="35"/>
        <v>237</v>
      </c>
      <c r="K240" s="2">
        <v>33.799999999999997</v>
      </c>
      <c r="L240" s="2">
        <v>23.7</v>
      </c>
      <c r="M240" s="54">
        <f t="shared" si="28"/>
        <v>28.75</v>
      </c>
      <c r="N240" s="36">
        <v>29.5</v>
      </c>
      <c r="O240" s="55">
        <f t="shared" si="29"/>
        <v>47.602006654790202</v>
      </c>
      <c r="P240" s="56">
        <f t="shared" si="30"/>
        <v>38.462421377070477</v>
      </c>
      <c r="Q240" s="34">
        <v>24.205047</v>
      </c>
      <c r="R240" s="11">
        <f t="shared" si="31"/>
        <v>6.6083590604902493</v>
      </c>
      <c r="S240" s="35">
        <f t="shared" si="32"/>
        <v>10.680431910153217</v>
      </c>
      <c r="AF240" s="34"/>
    </row>
    <row r="241" spans="7:32" ht="18.5" x14ac:dyDescent="0.45">
      <c r="G241" s="59">
        <v>2015</v>
      </c>
      <c r="H241" s="59">
        <v>8</v>
      </c>
      <c r="I241" s="46">
        <f t="shared" si="35"/>
        <v>26</v>
      </c>
      <c r="J241" s="46">
        <f t="shared" si="35"/>
        <v>238</v>
      </c>
      <c r="K241" s="2">
        <v>30.4</v>
      </c>
      <c r="L241" s="2">
        <v>19.899999999999999</v>
      </c>
      <c r="M241" s="54">
        <f t="shared" si="28"/>
        <v>25.15</v>
      </c>
      <c r="N241" s="36">
        <v>24.5</v>
      </c>
      <c r="O241" s="55">
        <f t="shared" si="29"/>
        <v>51.713715583827543</v>
      </c>
      <c r="P241" s="56">
        <f t="shared" si="30"/>
        <v>43.439521090415134</v>
      </c>
      <c r="Q241" s="34">
        <v>26.8114545</v>
      </c>
      <c r="R241" s="11">
        <f t="shared" si="31"/>
        <v>6.7538523085953752</v>
      </c>
      <c r="S241" s="35">
        <f t="shared" si="32"/>
        <v>12.061811783606389</v>
      </c>
      <c r="AF241" s="34"/>
    </row>
    <row r="242" spans="7:32" ht="18.5" x14ac:dyDescent="0.45">
      <c r="G242" s="59">
        <v>2015</v>
      </c>
      <c r="H242" s="59">
        <v>8</v>
      </c>
      <c r="I242" s="46">
        <f t="shared" si="35"/>
        <v>27</v>
      </c>
      <c r="J242" s="46">
        <f t="shared" si="35"/>
        <v>239</v>
      </c>
      <c r="K242" s="2">
        <v>30.7</v>
      </c>
      <c r="L242" s="2">
        <v>21.9</v>
      </c>
      <c r="M242" s="54">
        <f t="shared" si="28"/>
        <v>26.299999999999997</v>
      </c>
      <c r="N242" s="36">
        <v>24</v>
      </c>
      <c r="O242" s="55">
        <f t="shared" si="29"/>
        <v>55.658270048089072</v>
      </c>
      <c r="P242" s="56">
        <f t="shared" si="30"/>
        <v>39.183422113854711</v>
      </c>
      <c r="Q242" s="34">
        <v>26.417457800000001</v>
      </c>
      <c r="R242" s="11">
        <f t="shared" si="31"/>
        <v>6.8327829988676987</v>
      </c>
      <c r="S242" s="35">
        <f t="shared" si="32"/>
        <v>11.174061642147601</v>
      </c>
      <c r="AF242" s="34"/>
    </row>
    <row r="243" spans="7:32" ht="18.5" x14ac:dyDescent="0.45">
      <c r="G243" s="59">
        <v>2015</v>
      </c>
      <c r="H243" s="59">
        <v>8</v>
      </c>
      <c r="I243" s="46">
        <f t="shared" si="35"/>
        <v>28</v>
      </c>
      <c r="J243" s="46">
        <f t="shared" si="35"/>
        <v>240</v>
      </c>
      <c r="K243" s="2">
        <v>31.9</v>
      </c>
      <c r="L243" s="2">
        <v>23.4</v>
      </c>
      <c r="M243" s="54">
        <f t="shared" si="28"/>
        <v>27.65</v>
      </c>
      <c r="N243" s="36">
        <v>23</v>
      </c>
      <c r="O243" s="55">
        <f t="shared" si="29"/>
        <v>54.875392478004514</v>
      </c>
      <c r="P243" s="56">
        <f t="shared" si="30"/>
        <v>37.315266885043073</v>
      </c>
      <c r="Q243" s="34">
        <v>25.598061899999998</v>
      </c>
      <c r="R243" s="11">
        <f t="shared" si="31"/>
        <v>6.8235281718270757</v>
      </c>
      <c r="S243" s="35">
        <f t="shared" si="32"/>
        <v>10.9740203567909</v>
      </c>
      <c r="AF243" s="34"/>
    </row>
    <row r="244" spans="7:32" ht="18.5" x14ac:dyDescent="0.45">
      <c r="G244" s="59">
        <v>2015</v>
      </c>
      <c r="H244" s="59">
        <v>8</v>
      </c>
      <c r="I244" s="46">
        <f t="shared" si="35"/>
        <v>29</v>
      </c>
      <c r="J244" s="46">
        <f t="shared" si="35"/>
        <v>241</v>
      </c>
      <c r="K244" s="2">
        <v>32.9</v>
      </c>
      <c r="L244" s="2">
        <v>22.5</v>
      </c>
      <c r="M244" s="54">
        <f t="shared" si="28"/>
        <v>27.7</v>
      </c>
      <c r="N244" s="36">
        <v>22.5</v>
      </c>
      <c r="O244" s="55">
        <f t="shared" si="29"/>
        <v>0</v>
      </c>
      <c r="P244" s="56">
        <f t="shared" si="30"/>
        <v>0</v>
      </c>
      <c r="Q244" s="34">
        <v>0</v>
      </c>
      <c r="R244" s="11">
        <f t="shared" si="31"/>
        <v>0</v>
      </c>
      <c r="S244" s="35">
        <f t="shared" si="32"/>
        <v>0.58541850953496144</v>
      </c>
      <c r="AF244" s="34"/>
    </row>
    <row r="245" spans="7:32" ht="18.5" x14ac:dyDescent="0.45">
      <c r="G245" s="59">
        <v>2015</v>
      </c>
      <c r="H245" s="59">
        <v>8</v>
      </c>
      <c r="I245" s="46">
        <f t="shared" si="35"/>
        <v>30</v>
      </c>
      <c r="J245" s="46">
        <f t="shared" si="35"/>
        <v>242</v>
      </c>
      <c r="K245" s="2">
        <v>33</v>
      </c>
      <c r="L245" s="2">
        <v>24.6</v>
      </c>
      <c r="M245" s="54">
        <f t="shared" si="28"/>
        <v>28.8</v>
      </c>
      <c r="N245" s="36">
        <v>28.5</v>
      </c>
      <c r="O245" s="55">
        <f t="shared" si="29"/>
        <v>0</v>
      </c>
      <c r="P245" s="56">
        <f t="shared" si="30"/>
        <v>0</v>
      </c>
      <c r="Q245" s="34">
        <v>0</v>
      </c>
      <c r="R245" s="11">
        <f t="shared" si="31"/>
        <v>0</v>
      </c>
      <c r="S245" s="35">
        <f t="shared" si="32"/>
        <v>0.55686434442270061</v>
      </c>
      <c r="AF245" s="34"/>
    </row>
    <row r="246" spans="7:32" ht="18.5" x14ac:dyDescent="0.45">
      <c r="G246" s="59">
        <v>2015</v>
      </c>
      <c r="H246" s="60">
        <v>8</v>
      </c>
      <c r="I246" s="60">
        <f t="shared" si="35"/>
        <v>31</v>
      </c>
      <c r="J246" s="46">
        <f t="shared" si="35"/>
        <v>243</v>
      </c>
      <c r="K246" s="2">
        <v>33</v>
      </c>
      <c r="L246" s="2">
        <v>24.2</v>
      </c>
      <c r="M246" s="54">
        <f t="shared" si="28"/>
        <v>28.6</v>
      </c>
      <c r="N246" s="36">
        <v>26.5</v>
      </c>
      <c r="O246" s="55">
        <f t="shared" si="29"/>
        <v>0</v>
      </c>
      <c r="P246" s="56">
        <f t="shared" si="30"/>
        <v>0</v>
      </c>
      <c r="Q246" s="34">
        <v>0</v>
      </c>
      <c r="R246" s="49">
        <f t="shared" si="31"/>
        <v>0</v>
      </c>
      <c r="S246" s="48">
        <f t="shared" si="32"/>
        <v>0.56767673328964607</v>
      </c>
      <c r="AF246" s="34"/>
    </row>
    <row r="247" spans="7:32" ht="18.5" x14ac:dyDescent="0.45">
      <c r="G247" s="59">
        <v>2015</v>
      </c>
      <c r="H247" s="59">
        <v>9</v>
      </c>
      <c r="I247" s="46">
        <v>1</v>
      </c>
      <c r="J247" s="46">
        <f t="shared" si="35"/>
        <v>244</v>
      </c>
      <c r="K247" s="2">
        <v>33.4</v>
      </c>
      <c r="L247" s="2">
        <v>23.3</v>
      </c>
      <c r="M247" s="54">
        <f t="shared" si="28"/>
        <v>28.35</v>
      </c>
      <c r="N247" s="36">
        <v>23.5</v>
      </c>
      <c r="O247" s="55">
        <f t="shared" si="29"/>
        <v>49.929819711581267</v>
      </c>
      <c r="P247" s="56">
        <f t="shared" si="30"/>
        <v>40.343294326957654</v>
      </c>
      <c r="Q247" s="34">
        <v>25.388711899999997</v>
      </c>
      <c r="R247" s="11">
        <f t="shared" si="31"/>
        <v>6.8719563027950246</v>
      </c>
      <c r="S247" s="35">
        <f t="shared" si="32"/>
        <v>11.859371624344403</v>
      </c>
      <c r="AF247" s="34"/>
    </row>
    <row r="248" spans="7:32" ht="18.5" x14ac:dyDescent="0.45">
      <c r="G248" s="59">
        <v>2015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2">
        <v>34.9</v>
      </c>
      <c r="L248" s="2">
        <v>24.2</v>
      </c>
      <c r="M248" s="54">
        <f t="shared" si="28"/>
        <v>29.549999999999997</v>
      </c>
      <c r="N248" s="36">
        <v>26.5</v>
      </c>
      <c r="O248" s="55">
        <f t="shared" si="29"/>
        <v>48.062522000383638</v>
      </c>
      <c r="P248" s="56">
        <f t="shared" si="30"/>
        <v>41.141518832328394</v>
      </c>
      <c r="Q248" s="34">
        <v>25.154658599999998</v>
      </c>
      <c r="R248" s="11">
        <f t="shared" si="31"/>
        <v>6.9856436418241481</v>
      </c>
      <c r="S248" s="35">
        <f t="shared" si="32"/>
        <v>11.873685327125663</v>
      </c>
      <c r="AF248" s="34"/>
    </row>
    <row r="249" spans="7:32" ht="18.5" x14ac:dyDescent="0.45">
      <c r="G249" s="59">
        <v>2015</v>
      </c>
      <c r="H249" s="59">
        <v>9</v>
      </c>
      <c r="I249" s="46">
        <f t="shared" si="36"/>
        <v>3</v>
      </c>
      <c r="J249" s="46">
        <f t="shared" si="36"/>
        <v>246</v>
      </c>
      <c r="K249" s="2">
        <v>36</v>
      </c>
      <c r="L249" s="2">
        <v>27.8</v>
      </c>
      <c r="M249" s="54">
        <f t="shared" si="28"/>
        <v>31.9</v>
      </c>
      <c r="N249" s="36">
        <v>24</v>
      </c>
      <c r="O249" s="55">
        <f t="shared" si="29"/>
        <v>53.568199404113209</v>
      </c>
      <c r="P249" s="56">
        <f t="shared" si="30"/>
        <v>35.140738809098259</v>
      </c>
      <c r="Q249" s="34">
        <v>24.543356599999996</v>
      </c>
      <c r="R249" s="11">
        <f t="shared" si="31"/>
        <v>7.1541552870122977</v>
      </c>
      <c r="S249" s="35">
        <f t="shared" si="32"/>
        <v>10.766000153513426</v>
      </c>
      <c r="AF249" s="34"/>
    </row>
    <row r="250" spans="7:32" ht="18.5" x14ac:dyDescent="0.45">
      <c r="G250" s="59">
        <v>2015</v>
      </c>
      <c r="H250" s="59">
        <v>9</v>
      </c>
      <c r="I250" s="46">
        <f t="shared" si="36"/>
        <v>4</v>
      </c>
      <c r="J250" s="46">
        <f t="shared" si="36"/>
        <v>247</v>
      </c>
      <c r="K250" s="2">
        <v>36.299999999999997</v>
      </c>
      <c r="L250" s="2">
        <v>28</v>
      </c>
      <c r="M250" s="54">
        <f t="shared" si="28"/>
        <v>32.15</v>
      </c>
      <c r="N250" s="36">
        <v>27</v>
      </c>
      <c r="O250" s="55">
        <f t="shared" si="29"/>
        <v>52.80307286153586</v>
      </c>
      <c r="P250" s="56">
        <f t="shared" si="30"/>
        <v>35.0612403800598</v>
      </c>
      <c r="Q250" s="34">
        <v>24.3398684</v>
      </c>
      <c r="R250" s="11">
        <f t="shared" si="31"/>
        <v>7.1305287418917009</v>
      </c>
      <c r="S250" s="35">
        <f t="shared" si="32"/>
        <v>10.433240073943807</v>
      </c>
      <c r="AF250" s="34"/>
    </row>
    <row r="251" spans="7:32" ht="18.5" x14ac:dyDescent="0.45">
      <c r="G251" s="59">
        <v>2015</v>
      </c>
      <c r="H251" s="59">
        <v>9</v>
      </c>
      <c r="I251" s="46">
        <f t="shared" si="36"/>
        <v>5</v>
      </c>
      <c r="J251" s="46">
        <f t="shared" si="36"/>
        <v>248</v>
      </c>
      <c r="K251" s="2">
        <v>33.9</v>
      </c>
      <c r="L251" s="2">
        <v>26.8</v>
      </c>
      <c r="M251" s="54">
        <f t="shared" si="28"/>
        <v>30.35</v>
      </c>
      <c r="N251" s="36">
        <v>24</v>
      </c>
      <c r="O251" s="55">
        <f t="shared" si="29"/>
        <v>32.087030292257992</v>
      </c>
      <c r="P251" s="56">
        <f t="shared" si="30"/>
        <v>18.225433206002535</v>
      </c>
      <c r="Q251" s="34">
        <v>13.6797664</v>
      </c>
      <c r="R251" s="11">
        <f t="shared" si="31"/>
        <v>3.8631626114183999</v>
      </c>
      <c r="S251" s="35">
        <f t="shared" si="32"/>
        <v>5.780193516646019</v>
      </c>
      <c r="AF251" s="34"/>
    </row>
    <row r="252" spans="7:32" ht="18.5" x14ac:dyDescent="0.45">
      <c r="G252" s="59">
        <v>2015</v>
      </c>
      <c r="H252" s="59">
        <v>9</v>
      </c>
      <c r="I252" s="46">
        <f t="shared" si="36"/>
        <v>6</v>
      </c>
      <c r="J252" s="46">
        <f t="shared" si="36"/>
        <v>249</v>
      </c>
      <c r="K252" s="2">
        <v>30.8</v>
      </c>
      <c r="L252" s="2">
        <v>25.1</v>
      </c>
      <c r="M252" s="54">
        <f t="shared" si="28"/>
        <v>27.950000000000003</v>
      </c>
      <c r="N252" s="36">
        <v>23</v>
      </c>
      <c r="O252" s="55">
        <f t="shared" si="29"/>
        <v>24.79242173859873</v>
      </c>
      <c r="P252" s="56">
        <f t="shared" si="30"/>
        <v>11.30534431280102</v>
      </c>
      <c r="Q252" s="34">
        <v>9.4705753000000001</v>
      </c>
      <c r="R252" s="11">
        <f t="shared" si="31"/>
        <v>2.5411802791533749</v>
      </c>
      <c r="S252" s="35">
        <f t="shared" si="32"/>
        <v>3.7446213861405795</v>
      </c>
      <c r="AF252" s="34"/>
    </row>
    <row r="253" spans="7:32" ht="18.5" x14ac:dyDescent="0.45">
      <c r="G253" s="59">
        <v>2015</v>
      </c>
      <c r="H253" s="59">
        <v>9</v>
      </c>
      <c r="I253" s="46">
        <f t="shared" si="36"/>
        <v>7</v>
      </c>
      <c r="J253" s="46">
        <f t="shared" si="36"/>
        <v>250</v>
      </c>
      <c r="K253" s="2">
        <v>33.299999999999997</v>
      </c>
      <c r="L253" s="2">
        <v>25.2</v>
      </c>
      <c r="M253" s="54">
        <f t="shared" si="28"/>
        <v>29.25</v>
      </c>
      <c r="N253" s="36">
        <v>21</v>
      </c>
      <c r="O253" s="55">
        <f t="shared" si="29"/>
        <v>40.661993791047024</v>
      </c>
      <c r="P253" s="56">
        <f t="shared" si="30"/>
        <v>26.348971976598463</v>
      </c>
      <c r="Q253" s="34">
        <v>18.5161701</v>
      </c>
      <c r="R253" s="11">
        <f t="shared" si="31"/>
        <v>5.1095047357973247</v>
      </c>
      <c r="S253" s="35">
        <f t="shared" si="32"/>
        <v>8.2418619730049549</v>
      </c>
      <c r="AF253" s="34"/>
    </row>
    <row r="254" spans="7:32" ht="18.5" x14ac:dyDescent="0.45">
      <c r="G254" s="59">
        <v>2015</v>
      </c>
      <c r="H254" s="59">
        <v>9</v>
      </c>
      <c r="I254" s="46">
        <f t="shared" si="36"/>
        <v>8</v>
      </c>
      <c r="J254" s="46">
        <f t="shared" si="36"/>
        <v>251</v>
      </c>
      <c r="K254" s="2">
        <v>35.4</v>
      </c>
      <c r="L254" s="2">
        <v>26.6</v>
      </c>
      <c r="M254" s="54">
        <f t="shared" si="28"/>
        <v>31</v>
      </c>
      <c r="N254" s="36">
        <v>20.5</v>
      </c>
      <c r="O254" s="55">
        <f t="shared" si="29"/>
        <v>48.100022706471371</v>
      </c>
      <c r="P254" s="56">
        <f t="shared" si="30"/>
        <v>33.862415985355831</v>
      </c>
      <c r="Q254" s="34">
        <v>22.830036199999999</v>
      </c>
      <c r="R254" s="11">
        <f t="shared" si="31"/>
        <v>6.5342303208743981</v>
      </c>
      <c r="S254" s="35">
        <f t="shared" si="32"/>
        <v>10.676248572396682</v>
      </c>
      <c r="AF254" s="34"/>
    </row>
    <row r="255" spans="7:32" ht="18.5" x14ac:dyDescent="0.45">
      <c r="G255" s="59">
        <v>2015</v>
      </c>
      <c r="H255" s="59">
        <v>9</v>
      </c>
      <c r="I255" s="46">
        <f t="shared" si="36"/>
        <v>9</v>
      </c>
      <c r="J255" s="46">
        <f t="shared" si="36"/>
        <v>252</v>
      </c>
      <c r="K255" s="2">
        <v>36.799999999999997</v>
      </c>
      <c r="L255" s="2">
        <v>28.9</v>
      </c>
      <c r="M255" s="54">
        <f t="shared" si="28"/>
        <v>32.849999999999994</v>
      </c>
      <c r="N255" s="36">
        <v>21</v>
      </c>
      <c r="O255" s="55">
        <f t="shared" si="29"/>
        <v>45.549384527963127</v>
      </c>
      <c r="P255" s="56">
        <f t="shared" si="30"/>
        <v>28.787211021672693</v>
      </c>
      <c r="Q255" s="34">
        <v>20.484060100000001</v>
      </c>
      <c r="R255" s="11">
        <f t="shared" si="31"/>
        <v>6.0850409824412237</v>
      </c>
      <c r="S255" s="35">
        <f t="shared" si="32"/>
        <v>9.2937363085478957</v>
      </c>
      <c r="AF255" s="34"/>
    </row>
    <row r="256" spans="7:32" ht="18.5" x14ac:dyDescent="0.45">
      <c r="G256" s="59">
        <v>2015</v>
      </c>
      <c r="H256" s="59">
        <v>9</v>
      </c>
      <c r="I256" s="46">
        <f t="shared" si="36"/>
        <v>10</v>
      </c>
      <c r="J256" s="46">
        <f t="shared" si="36"/>
        <v>253</v>
      </c>
      <c r="K256" s="2">
        <v>36.299999999999997</v>
      </c>
      <c r="L256" s="2">
        <v>29.6</v>
      </c>
      <c r="M256" s="54">
        <f t="shared" si="28"/>
        <v>32.950000000000003</v>
      </c>
      <c r="N256" s="36">
        <v>23</v>
      </c>
      <c r="O256" s="55">
        <f t="shared" si="29"/>
        <v>47.306104328111026</v>
      </c>
      <c r="P256" s="56">
        <f t="shared" si="30"/>
        <v>25.356071919867496</v>
      </c>
      <c r="Q256" s="34">
        <v>19.5918104</v>
      </c>
      <c r="R256" s="11">
        <f t="shared" si="31"/>
        <v>5.8314778757969998</v>
      </c>
      <c r="S256" s="35">
        <f t="shared" si="32"/>
        <v>8.1018163139199135</v>
      </c>
      <c r="AF256" s="34"/>
    </row>
    <row r="257" spans="7:32" ht="18.5" x14ac:dyDescent="0.45">
      <c r="G257" s="59">
        <v>2015</v>
      </c>
      <c r="H257" s="59">
        <v>9</v>
      </c>
      <c r="I257" s="46">
        <f t="shared" si="36"/>
        <v>11</v>
      </c>
      <c r="J257" s="46">
        <f t="shared" si="36"/>
        <v>254</v>
      </c>
      <c r="K257" s="2">
        <v>36.299999999999997</v>
      </c>
      <c r="L257" s="2">
        <v>29.2</v>
      </c>
      <c r="M257" s="54">
        <f t="shared" si="28"/>
        <v>32.75</v>
      </c>
      <c r="N257" s="36">
        <v>22</v>
      </c>
      <c r="O257" s="55">
        <f t="shared" si="29"/>
        <v>45.499511092373304</v>
      </c>
      <c r="P257" s="56">
        <f t="shared" si="30"/>
        <v>25.843722300468031</v>
      </c>
      <c r="Q257" s="34">
        <v>19.3979523</v>
      </c>
      <c r="R257" s="11">
        <f t="shared" si="31"/>
        <v>5.7510224566067247</v>
      </c>
      <c r="S257" s="35">
        <f t="shared" si="32"/>
        <v>8.3148892548209918</v>
      </c>
      <c r="AF257" s="34"/>
    </row>
    <row r="258" spans="7:32" ht="18.5" x14ac:dyDescent="0.45">
      <c r="G258" s="59">
        <v>2015</v>
      </c>
      <c r="H258" s="59">
        <v>9</v>
      </c>
      <c r="I258" s="46">
        <f t="shared" si="36"/>
        <v>12</v>
      </c>
      <c r="J258" s="46">
        <f t="shared" si="36"/>
        <v>255</v>
      </c>
      <c r="K258" s="2">
        <v>35.6</v>
      </c>
      <c r="L258" s="2">
        <v>27.6</v>
      </c>
      <c r="M258" s="54">
        <f t="shared" si="28"/>
        <v>31.6</v>
      </c>
      <c r="N258" s="36">
        <v>21</v>
      </c>
      <c r="O258" s="55">
        <f t="shared" si="29"/>
        <v>0</v>
      </c>
      <c r="P258" s="56">
        <f t="shared" si="30"/>
        <v>0</v>
      </c>
      <c r="Q258" s="34">
        <v>0</v>
      </c>
      <c r="R258" s="11">
        <f t="shared" si="31"/>
        <v>0</v>
      </c>
      <c r="S258" s="35">
        <f t="shared" si="32"/>
        <v>0.62136430410790922</v>
      </c>
      <c r="AF258" s="34"/>
    </row>
    <row r="259" spans="7:32" ht="18.5" x14ac:dyDescent="0.45">
      <c r="G259" s="59">
        <v>2015</v>
      </c>
      <c r="H259" s="59">
        <v>9</v>
      </c>
      <c r="I259" s="46">
        <f t="shared" si="36"/>
        <v>13</v>
      </c>
      <c r="J259" s="46">
        <f t="shared" si="36"/>
        <v>256</v>
      </c>
      <c r="K259" s="2">
        <v>34.6</v>
      </c>
      <c r="L259" s="2">
        <v>26.3</v>
      </c>
      <c r="M259" s="54">
        <f t="shared" si="28"/>
        <v>30.450000000000003</v>
      </c>
      <c r="N259" s="36">
        <v>19</v>
      </c>
      <c r="O259" s="55">
        <f t="shared" si="29"/>
        <v>37.623960658461364</v>
      </c>
      <c r="P259" s="56">
        <f t="shared" si="30"/>
        <v>24.982309877218349</v>
      </c>
      <c r="Q259" s="34">
        <v>17.342972699999997</v>
      </c>
      <c r="R259" s="11">
        <f t="shared" si="31"/>
        <v>4.9078228082253741</v>
      </c>
      <c r="S259" s="35">
        <f t="shared" si="32"/>
        <v>8.1126688598730983</v>
      </c>
      <c r="AF259" s="34"/>
    </row>
    <row r="260" spans="7:32" ht="18.5" x14ac:dyDescent="0.45">
      <c r="G260" s="59">
        <v>2015</v>
      </c>
      <c r="H260" s="59">
        <v>9</v>
      </c>
      <c r="I260" s="46">
        <f t="shared" si="36"/>
        <v>14</v>
      </c>
      <c r="J260" s="46">
        <f t="shared" si="36"/>
        <v>257</v>
      </c>
      <c r="K260" s="2">
        <v>33.299999999999997</v>
      </c>
      <c r="L260" s="2">
        <v>27.1</v>
      </c>
      <c r="M260" s="54">
        <f t="shared" si="28"/>
        <v>30.2</v>
      </c>
      <c r="N260" s="36">
        <v>18</v>
      </c>
      <c r="O260" s="55">
        <f t="shared" si="29"/>
        <v>42.890822044160508</v>
      </c>
      <c r="P260" s="56">
        <f t="shared" si="30"/>
        <v>21.273847733903597</v>
      </c>
      <c r="Q260" s="34">
        <v>17.087565699999999</v>
      </c>
      <c r="R260" s="11">
        <f t="shared" si="31"/>
        <v>4.8104914958639995</v>
      </c>
      <c r="S260" s="35">
        <f t="shared" si="32"/>
        <v>7.0514219132269771</v>
      </c>
      <c r="AF260" s="34"/>
    </row>
    <row r="261" spans="7:32" ht="18.5" x14ac:dyDescent="0.45">
      <c r="G261" s="59">
        <v>2015</v>
      </c>
      <c r="H261" s="59">
        <v>9</v>
      </c>
      <c r="I261" s="46">
        <f t="shared" si="36"/>
        <v>15</v>
      </c>
      <c r="J261" s="46">
        <f t="shared" si="36"/>
        <v>258</v>
      </c>
      <c r="K261" s="2">
        <v>33.5</v>
      </c>
      <c r="L261" s="2">
        <v>26.7</v>
      </c>
      <c r="M261" s="54">
        <f t="shared" ref="M261:M324" si="37">(K261+L261)/2</f>
        <v>30.1</v>
      </c>
      <c r="N261" s="36">
        <v>23.5</v>
      </c>
      <c r="O261" s="55">
        <f t="shared" ref="O261:O324" si="38">((Q261)/(0.16*(K261-(L261))^0.5))</f>
        <v>42.832486172258982</v>
      </c>
      <c r="P261" s="56">
        <f t="shared" ref="P261:P324" si="39">0.16*((K261-L261)^1/2)*O261</f>
        <v>23.300872477708889</v>
      </c>
      <c r="Q261" s="34">
        <v>17.870953399999998</v>
      </c>
      <c r="R261" s="11">
        <f t="shared" ref="R261:R324" si="40">0.0023*0.408*O261*(K261-L261)^0.5*(M261+17.8)</f>
        <v>5.0205494869988989</v>
      </c>
      <c r="S261" s="35">
        <f t="shared" ref="S261:S324" si="41">0.31*(IF(N261&gt;50,1,(1+(50-N261)/70)))*(P261+2.09)*((M261/(M261+15)))</f>
        <v>7.2420004118267034</v>
      </c>
      <c r="AF261" s="34"/>
    </row>
    <row r="262" spans="7:32" ht="18.5" x14ac:dyDescent="0.45">
      <c r="G262" s="59">
        <v>2015</v>
      </c>
      <c r="H262" s="59">
        <v>9</v>
      </c>
      <c r="I262" s="46">
        <f t="shared" si="36"/>
        <v>16</v>
      </c>
      <c r="J262" s="46">
        <f t="shared" si="36"/>
        <v>259</v>
      </c>
      <c r="K262" s="2">
        <v>33.9</v>
      </c>
      <c r="L262" s="2">
        <v>26.1</v>
      </c>
      <c r="M262" s="54">
        <f t="shared" si="37"/>
        <v>30</v>
      </c>
      <c r="N262" s="36">
        <v>24.5</v>
      </c>
      <c r="O262" s="55">
        <f t="shared" si="38"/>
        <v>48.503367870507738</v>
      </c>
      <c r="P262" s="56">
        <f t="shared" si="39"/>
        <v>30.266101551196819</v>
      </c>
      <c r="Q262" s="34">
        <v>21.674005499999996</v>
      </c>
      <c r="R262" s="11">
        <f t="shared" si="40"/>
        <v>6.0762424199084988</v>
      </c>
      <c r="S262" s="35">
        <f t="shared" si="41"/>
        <v>9.122879870696968</v>
      </c>
      <c r="AF262" s="34"/>
    </row>
    <row r="263" spans="7:32" ht="18.5" x14ac:dyDescent="0.45">
      <c r="G263" s="59">
        <v>2015</v>
      </c>
      <c r="H263" s="59">
        <v>9</v>
      </c>
      <c r="I263" s="46">
        <f t="shared" si="36"/>
        <v>17</v>
      </c>
      <c r="J263" s="46">
        <f t="shared" si="36"/>
        <v>260</v>
      </c>
      <c r="K263" s="2">
        <v>31.8</v>
      </c>
      <c r="L263" s="2">
        <v>23.9</v>
      </c>
      <c r="M263" s="54">
        <f t="shared" si="37"/>
        <v>27.85</v>
      </c>
      <c r="N263" s="36">
        <v>37.5</v>
      </c>
      <c r="O263" s="55">
        <f t="shared" si="38"/>
        <v>49.436486308398614</v>
      </c>
      <c r="P263" s="56">
        <f t="shared" si="39"/>
        <v>31.243859346907936</v>
      </c>
      <c r="Q263" s="34">
        <v>22.2321326</v>
      </c>
      <c r="R263" s="11">
        <f t="shared" si="40"/>
        <v>5.9523700439593501</v>
      </c>
      <c r="S263" s="35">
        <f t="shared" si="41"/>
        <v>7.9154858011005835</v>
      </c>
      <c r="AF263" s="34"/>
    </row>
    <row r="264" spans="7:32" ht="18.5" x14ac:dyDescent="0.45">
      <c r="G264" s="59">
        <v>2015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2">
        <v>33.9</v>
      </c>
      <c r="L264" s="2">
        <v>25.2</v>
      </c>
      <c r="M264" s="54">
        <f t="shared" si="37"/>
        <v>29.549999999999997</v>
      </c>
      <c r="N264" s="36">
        <v>22.5</v>
      </c>
      <c r="O264" s="55">
        <f t="shared" si="38"/>
        <v>45.838267165997109</v>
      </c>
      <c r="P264" s="56">
        <f t="shared" si="39"/>
        <v>31.903433947533987</v>
      </c>
      <c r="Q264" s="34">
        <v>21.632554199999998</v>
      </c>
      <c r="R264" s="11">
        <f t="shared" si="40"/>
        <v>6.0075279536350479</v>
      </c>
      <c r="S264" s="35">
        <f t="shared" si="41"/>
        <v>9.7358323034944831</v>
      </c>
      <c r="AF264" s="34"/>
    </row>
    <row r="265" spans="7:32" ht="18.5" x14ac:dyDescent="0.45">
      <c r="G265" s="59">
        <v>2015</v>
      </c>
      <c r="H265" s="59">
        <v>9</v>
      </c>
      <c r="I265" s="46">
        <f t="shared" si="42"/>
        <v>19</v>
      </c>
      <c r="J265" s="46">
        <f t="shared" si="42"/>
        <v>262</v>
      </c>
      <c r="K265" s="2">
        <v>33.5</v>
      </c>
      <c r="L265" s="2">
        <v>23.4</v>
      </c>
      <c r="M265" s="54">
        <f t="shared" si="37"/>
        <v>28.45</v>
      </c>
      <c r="N265" s="36">
        <v>51.5</v>
      </c>
      <c r="O265" s="55">
        <f t="shared" si="38"/>
        <v>0</v>
      </c>
      <c r="P265" s="56">
        <f t="shared" si="39"/>
        <v>0</v>
      </c>
      <c r="Q265" s="34">
        <v>0</v>
      </c>
      <c r="R265" s="11">
        <f t="shared" si="40"/>
        <v>0</v>
      </c>
      <c r="S265" s="35">
        <f t="shared" si="41"/>
        <v>0.42422911392405049</v>
      </c>
      <c r="AF265" s="34"/>
    </row>
    <row r="266" spans="7:32" ht="18.5" x14ac:dyDescent="0.45">
      <c r="G266" s="59">
        <v>2015</v>
      </c>
      <c r="H266" s="59">
        <v>9</v>
      </c>
      <c r="I266" s="46">
        <f t="shared" si="42"/>
        <v>20</v>
      </c>
      <c r="J266" s="46">
        <f t="shared" si="42"/>
        <v>263</v>
      </c>
      <c r="K266" s="2">
        <v>32.9</v>
      </c>
      <c r="L266" s="2">
        <v>24.8</v>
      </c>
      <c r="M266" s="54">
        <f t="shared" si="37"/>
        <v>28.85</v>
      </c>
      <c r="N266" s="36">
        <v>38.5</v>
      </c>
      <c r="O266" s="55">
        <f t="shared" si="38"/>
        <v>44.548619478014338</v>
      </c>
      <c r="P266" s="56">
        <f t="shared" si="39"/>
        <v>28.867505421753282</v>
      </c>
      <c r="Q266" s="34">
        <v>20.286014999999999</v>
      </c>
      <c r="R266" s="11">
        <f t="shared" si="40"/>
        <v>5.5502993475337501</v>
      </c>
      <c r="S266" s="35">
        <f t="shared" si="41"/>
        <v>7.3512880448819722</v>
      </c>
      <c r="AF266" s="34"/>
    </row>
    <row r="267" spans="7:32" ht="18.5" x14ac:dyDescent="0.45">
      <c r="G267" s="59">
        <v>2015</v>
      </c>
      <c r="H267" s="59">
        <v>9</v>
      </c>
      <c r="I267" s="46">
        <f t="shared" si="42"/>
        <v>21</v>
      </c>
      <c r="J267" s="46">
        <f t="shared" si="42"/>
        <v>264</v>
      </c>
      <c r="K267" s="2">
        <v>33.4</v>
      </c>
      <c r="L267" s="2">
        <v>25.3</v>
      </c>
      <c r="M267" s="54">
        <f t="shared" si="37"/>
        <v>29.35</v>
      </c>
      <c r="N267" s="36">
        <v>45</v>
      </c>
      <c r="O267" s="55">
        <f t="shared" si="38"/>
        <v>41.759848314406135</v>
      </c>
      <c r="P267" s="56">
        <f t="shared" si="39"/>
        <v>27.060381707735168</v>
      </c>
      <c r="Q267" s="34">
        <v>19.016097899999998</v>
      </c>
      <c r="R267" s="11">
        <f t="shared" si="40"/>
        <v>5.2586118787520251</v>
      </c>
      <c r="S267" s="35">
        <f t="shared" si="41"/>
        <v>6.4074266701842904</v>
      </c>
      <c r="AF267" s="34"/>
    </row>
    <row r="268" spans="7:32" ht="18.5" x14ac:dyDescent="0.45">
      <c r="G268" s="59">
        <v>2015</v>
      </c>
      <c r="H268" s="59">
        <v>9</v>
      </c>
      <c r="I268" s="46">
        <f t="shared" si="42"/>
        <v>22</v>
      </c>
      <c r="J268" s="46">
        <f t="shared" si="42"/>
        <v>265</v>
      </c>
      <c r="K268" s="2">
        <v>27.9</v>
      </c>
      <c r="L268" s="2">
        <v>22.6</v>
      </c>
      <c r="M268" s="54">
        <f t="shared" si="37"/>
        <v>25.25</v>
      </c>
      <c r="N268" s="36">
        <v>48.5</v>
      </c>
      <c r="O268" s="55">
        <f t="shared" si="38"/>
        <v>56.939469342406184</v>
      </c>
      <c r="P268" s="56">
        <f t="shared" si="39"/>
        <v>24.142335001180207</v>
      </c>
      <c r="Q268" s="34">
        <v>20.973520399999998</v>
      </c>
      <c r="R268" s="11">
        <f t="shared" si="40"/>
        <v>5.2955674621352991</v>
      </c>
      <c r="S268" s="35">
        <f t="shared" si="41"/>
        <v>5.2107728691585695</v>
      </c>
      <c r="AF268" s="34"/>
    </row>
    <row r="269" spans="7:32" ht="18.5" x14ac:dyDescent="0.45">
      <c r="G269" s="59">
        <v>2015</v>
      </c>
      <c r="H269" s="59">
        <v>9</v>
      </c>
      <c r="I269" s="46">
        <f t="shared" si="42"/>
        <v>23</v>
      </c>
      <c r="J269" s="46">
        <f t="shared" si="42"/>
        <v>266</v>
      </c>
      <c r="K269" s="2">
        <v>29.9</v>
      </c>
      <c r="L269" s="2">
        <v>21.3</v>
      </c>
      <c r="M269" s="54">
        <f t="shared" si="37"/>
        <v>25.6</v>
      </c>
      <c r="N269" s="36">
        <v>52.5</v>
      </c>
      <c r="O269" s="55">
        <f t="shared" si="38"/>
        <v>45.275900490335452</v>
      </c>
      <c r="P269" s="56">
        <f t="shared" si="39"/>
        <v>31.149819537350783</v>
      </c>
      <c r="Q269" s="34">
        <v>21.2440006</v>
      </c>
      <c r="R269" s="11">
        <f t="shared" si="40"/>
        <v>5.4074691567246003</v>
      </c>
      <c r="S269" s="35">
        <f t="shared" si="41"/>
        <v>6.4973203903550694</v>
      </c>
      <c r="AF269" s="34"/>
    </row>
    <row r="270" spans="7:32" ht="18.5" x14ac:dyDescent="0.45">
      <c r="G270" s="59">
        <v>2015</v>
      </c>
      <c r="H270" s="59">
        <v>9</v>
      </c>
      <c r="I270" s="46">
        <f t="shared" si="42"/>
        <v>24</v>
      </c>
      <c r="J270" s="46">
        <f t="shared" si="42"/>
        <v>267</v>
      </c>
      <c r="K270" s="2">
        <v>31.8</v>
      </c>
      <c r="L270" s="2">
        <v>23.2</v>
      </c>
      <c r="M270" s="54">
        <f t="shared" si="37"/>
        <v>27.5</v>
      </c>
      <c r="N270" s="36">
        <v>42.5</v>
      </c>
      <c r="O270" s="55">
        <f t="shared" si="38"/>
        <v>45.192019875291656</v>
      </c>
      <c r="P270" s="56">
        <f t="shared" si="39"/>
        <v>31.092109674200668</v>
      </c>
      <c r="Q270" s="34">
        <v>21.204642799999998</v>
      </c>
      <c r="R270" s="11">
        <f t="shared" si="40"/>
        <v>5.633744919996599</v>
      </c>
      <c r="S270" s="35">
        <f t="shared" si="41"/>
        <v>7.36907733962133</v>
      </c>
      <c r="AF270" s="34"/>
    </row>
    <row r="271" spans="7:32" ht="18.5" x14ac:dyDescent="0.45">
      <c r="G271" s="59">
        <v>2015</v>
      </c>
      <c r="H271" s="59">
        <v>9</v>
      </c>
      <c r="I271" s="46">
        <f t="shared" si="42"/>
        <v>25</v>
      </c>
      <c r="J271" s="46">
        <f t="shared" si="42"/>
        <v>268</v>
      </c>
      <c r="K271" s="2">
        <v>30.3</v>
      </c>
      <c r="L271" s="2">
        <v>23.9</v>
      </c>
      <c r="M271" s="54">
        <f t="shared" si="37"/>
        <v>27.1</v>
      </c>
      <c r="N271" s="36">
        <v>24.5</v>
      </c>
      <c r="O271" s="55">
        <f t="shared" si="38"/>
        <v>53.097334050138237</v>
      </c>
      <c r="P271" s="56">
        <f t="shared" si="39"/>
        <v>27.185835033670788</v>
      </c>
      <c r="Q271" s="34">
        <v>21.492289699999997</v>
      </c>
      <c r="R271" s="11">
        <f t="shared" si="40"/>
        <v>5.6597473311634499</v>
      </c>
      <c r="S271" s="35">
        <f t="shared" si="41"/>
        <v>7.9700952515291563</v>
      </c>
      <c r="AF271" s="34"/>
    </row>
    <row r="272" spans="7:32" ht="18.5" x14ac:dyDescent="0.45">
      <c r="G272" s="59">
        <v>2015</v>
      </c>
      <c r="H272" s="59">
        <v>9</v>
      </c>
      <c r="I272" s="46">
        <f t="shared" si="42"/>
        <v>26</v>
      </c>
      <c r="J272" s="46">
        <f t="shared" si="42"/>
        <v>269</v>
      </c>
      <c r="K272" s="2">
        <v>29.3</v>
      </c>
      <c r="L272" s="2">
        <v>21.9</v>
      </c>
      <c r="M272" s="54">
        <f t="shared" si="37"/>
        <v>25.6</v>
      </c>
      <c r="N272" s="36">
        <v>33</v>
      </c>
      <c r="O272" s="55">
        <f t="shared" si="38"/>
        <v>48.391561748950465</v>
      </c>
      <c r="P272" s="56">
        <f t="shared" si="39"/>
        <v>28.647804555378684</v>
      </c>
      <c r="Q272" s="34">
        <v>21.0622848</v>
      </c>
      <c r="R272" s="11">
        <f t="shared" si="40"/>
        <v>5.3612150352767998</v>
      </c>
      <c r="S272" s="35">
        <f t="shared" si="41"/>
        <v>7.4674046005556711</v>
      </c>
      <c r="AF272" s="34"/>
    </row>
    <row r="273" spans="7:32" ht="18.5" x14ac:dyDescent="0.45">
      <c r="G273" s="59">
        <v>2015</v>
      </c>
      <c r="H273" s="59">
        <v>9</v>
      </c>
      <c r="I273" s="46">
        <f t="shared" si="42"/>
        <v>27</v>
      </c>
      <c r="J273" s="46">
        <f t="shared" si="42"/>
        <v>270</v>
      </c>
      <c r="K273" s="2">
        <v>29.4</v>
      </c>
      <c r="L273" s="2">
        <v>21.3</v>
      </c>
      <c r="M273" s="54">
        <f t="shared" si="37"/>
        <v>25.35</v>
      </c>
      <c r="N273" s="36">
        <v>30.5</v>
      </c>
      <c r="O273" s="55">
        <f t="shared" si="38"/>
        <v>44.397825389378752</v>
      </c>
      <c r="P273" s="56">
        <f t="shared" si="39"/>
        <v>28.769790852317424</v>
      </c>
      <c r="Q273" s="34">
        <v>20.2173482</v>
      </c>
      <c r="R273" s="11">
        <f t="shared" si="40"/>
        <v>5.1165003413779511</v>
      </c>
      <c r="S273" s="35">
        <f t="shared" si="41"/>
        <v>7.6844730550390548</v>
      </c>
      <c r="AF273" s="34"/>
    </row>
    <row r="274" spans="7:32" ht="18.5" x14ac:dyDescent="0.45">
      <c r="G274" s="59">
        <v>2015</v>
      </c>
      <c r="H274" s="59">
        <v>9</v>
      </c>
      <c r="I274" s="46">
        <f t="shared" si="42"/>
        <v>28</v>
      </c>
      <c r="J274" s="46">
        <f t="shared" si="42"/>
        <v>271</v>
      </c>
      <c r="K274" s="2">
        <v>30</v>
      </c>
      <c r="L274" s="2">
        <v>21.4</v>
      </c>
      <c r="M274" s="54">
        <f t="shared" si="37"/>
        <v>25.7</v>
      </c>
      <c r="N274" s="36">
        <v>42.5</v>
      </c>
      <c r="O274" s="55">
        <f t="shared" si="38"/>
        <v>43.012016231121819</v>
      </c>
      <c r="P274" s="56">
        <f t="shared" si="39"/>
        <v>29.592267167011819</v>
      </c>
      <c r="Q274" s="34">
        <v>20.1817587</v>
      </c>
      <c r="R274" s="11">
        <f t="shared" si="40"/>
        <v>5.1489216427342503</v>
      </c>
      <c r="S274" s="35">
        <f t="shared" si="41"/>
        <v>6.8662612303501911</v>
      </c>
      <c r="AF274" s="34"/>
    </row>
    <row r="275" spans="7:32" ht="18.5" x14ac:dyDescent="0.45">
      <c r="G275" s="59">
        <v>2015</v>
      </c>
      <c r="H275" s="59">
        <v>9</v>
      </c>
      <c r="I275" s="46">
        <f t="shared" si="42"/>
        <v>29</v>
      </c>
      <c r="J275" s="46">
        <f t="shared" si="42"/>
        <v>272</v>
      </c>
      <c r="K275" s="2">
        <v>29.1</v>
      </c>
      <c r="L275" s="2">
        <v>21.9</v>
      </c>
      <c r="M275" s="54">
        <f t="shared" si="37"/>
        <v>25.5</v>
      </c>
      <c r="N275" s="36">
        <v>39.5</v>
      </c>
      <c r="O275" s="55">
        <f t="shared" si="38"/>
        <v>41.859754816722898</v>
      </c>
      <c r="P275" s="56">
        <f t="shared" si="39"/>
        <v>24.111218774432402</v>
      </c>
      <c r="Q275" s="34">
        <v>17.9714414</v>
      </c>
      <c r="R275" s="11">
        <f t="shared" si="40"/>
        <v>4.5639284150162993</v>
      </c>
      <c r="S275" s="35">
        <f t="shared" si="41"/>
        <v>5.8812031993499101</v>
      </c>
      <c r="AF275" s="34"/>
    </row>
    <row r="276" spans="7:32" ht="18.5" x14ac:dyDescent="0.45">
      <c r="G276" s="59">
        <v>2015</v>
      </c>
      <c r="H276" s="60">
        <v>9</v>
      </c>
      <c r="I276" s="60">
        <f t="shared" si="42"/>
        <v>30</v>
      </c>
      <c r="J276" s="46">
        <f t="shared" si="42"/>
        <v>273</v>
      </c>
      <c r="K276" s="2">
        <v>28</v>
      </c>
      <c r="L276" s="2">
        <v>19.8</v>
      </c>
      <c r="M276" s="54">
        <f t="shared" si="37"/>
        <v>23.9</v>
      </c>
      <c r="N276" s="36">
        <v>41.5</v>
      </c>
      <c r="O276" s="55">
        <f t="shared" si="38"/>
        <v>29.81534808008799</v>
      </c>
      <c r="P276" s="56">
        <f t="shared" si="39"/>
        <v>19.558868340537718</v>
      </c>
      <c r="Q276" s="34">
        <v>13.660506199999999</v>
      </c>
      <c r="R276" s="49">
        <f t="shared" si="40"/>
        <v>3.3409568315870999</v>
      </c>
      <c r="S276" s="48">
        <f t="shared" si="41"/>
        <v>4.6239891827032498</v>
      </c>
      <c r="AF276" s="34"/>
    </row>
    <row r="277" spans="7:32" ht="18.5" x14ac:dyDescent="0.45">
      <c r="G277" s="59">
        <v>2015</v>
      </c>
      <c r="H277" s="59">
        <v>10</v>
      </c>
      <c r="I277" s="46">
        <v>1</v>
      </c>
      <c r="J277" s="46">
        <f t="shared" si="42"/>
        <v>274</v>
      </c>
      <c r="K277" s="2">
        <v>28.6</v>
      </c>
      <c r="L277" s="2">
        <v>21.1</v>
      </c>
      <c r="M277" s="54">
        <f t="shared" si="37"/>
        <v>24.85</v>
      </c>
      <c r="N277" s="36">
        <v>39</v>
      </c>
      <c r="O277" s="55">
        <f t="shared" si="38"/>
        <v>39.851114539488584</v>
      </c>
      <c r="P277" s="56">
        <f t="shared" si="39"/>
        <v>23.910668723693149</v>
      </c>
      <c r="Q277" s="34">
        <v>17.461883499999999</v>
      </c>
      <c r="R277" s="11">
        <f t="shared" si="40"/>
        <v>4.3679548279278748</v>
      </c>
      <c r="S277" s="35">
        <f t="shared" si="41"/>
        <v>5.8160918704250149</v>
      </c>
      <c r="AF277" s="34"/>
    </row>
    <row r="278" spans="7:32" ht="18.5" x14ac:dyDescent="0.45">
      <c r="G278" s="59">
        <v>2015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2">
        <v>26.9</v>
      </c>
      <c r="L278" s="2">
        <v>19.2</v>
      </c>
      <c r="M278" s="54">
        <f t="shared" si="37"/>
        <v>23.049999999999997</v>
      </c>
      <c r="N278" s="36">
        <v>40</v>
      </c>
      <c r="O278" s="55">
        <f t="shared" si="38"/>
        <v>35.529645690960017</v>
      </c>
      <c r="P278" s="56">
        <f t="shared" si="39"/>
        <v>21.886261745631369</v>
      </c>
      <c r="Q278" s="34">
        <v>15.7745225</v>
      </c>
      <c r="R278" s="11">
        <f t="shared" si="40"/>
        <v>3.7793429167931238</v>
      </c>
      <c r="S278" s="35">
        <f t="shared" si="41"/>
        <v>5.1457819651859262</v>
      </c>
      <c r="AF278" s="34"/>
    </row>
    <row r="279" spans="7:32" ht="18.5" x14ac:dyDescent="0.45">
      <c r="G279" s="59">
        <v>2015</v>
      </c>
      <c r="H279" s="59">
        <v>10</v>
      </c>
      <c r="I279" s="46">
        <f t="shared" si="43"/>
        <v>3</v>
      </c>
      <c r="J279" s="46">
        <f t="shared" si="42"/>
        <v>276</v>
      </c>
      <c r="K279" s="2">
        <v>29.3</v>
      </c>
      <c r="L279" s="2">
        <v>19.3</v>
      </c>
      <c r="M279" s="54">
        <f t="shared" si="37"/>
        <v>24.3</v>
      </c>
      <c r="N279" s="36">
        <v>45</v>
      </c>
      <c r="O279" s="55">
        <f t="shared" si="38"/>
        <v>31.953359329496607</v>
      </c>
      <c r="P279" s="56">
        <f t="shared" si="39"/>
        <v>25.562687463597285</v>
      </c>
      <c r="Q279" s="34">
        <v>16.1672631</v>
      </c>
      <c r="R279" s="11">
        <f t="shared" si="40"/>
        <v>3.9919640192311499</v>
      </c>
      <c r="S279" s="35">
        <f t="shared" si="41"/>
        <v>5.6790538348767274</v>
      </c>
      <c r="AF279" s="34"/>
    </row>
    <row r="280" spans="7:32" ht="18.5" x14ac:dyDescent="0.45">
      <c r="G280" s="59">
        <v>2015</v>
      </c>
      <c r="H280" s="59">
        <v>10</v>
      </c>
      <c r="I280" s="46">
        <f t="shared" si="43"/>
        <v>4</v>
      </c>
      <c r="J280" s="46">
        <f t="shared" si="43"/>
        <v>277</v>
      </c>
      <c r="K280" s="2">
        <v>28.6</v>
      </c>
      <c r="L280" s="2">
        <v>19.5</v>
      </c>
      <c r="M280" s="54">
        <f t="shared" si="37"/>
        <v>24.05</v>
      </c>
      <c r="N280" s="36">
        <v>30</v>
      </c>
      <c r="O280" s="55">
        <f t="shared" si="38"/>
        <v>39.778552894164555</v>
      </c>
      <c r="P280" s="56">
        <f t="shared" si="39"/>
        <v>28.9587865069518</v>
      </c>
      <c r="Q280" s="34">
        <v>19.199488500000001</v>
      </c>
      <c r="R280" s="11">
        <f t="shared" si="40"/>
        <v>4.7125192521971249</v>
      </c>
      <c r="S280" s="35">
        <f t="shared" si="41"/>
        <v>7.6215769168582854</v>
      </c>
      <c r="AF280" s="34"/>
    </row>
    <row r="281" spans="7:32" ht="18.5" x14ac:dyDescent="0.45">
      <c r="G281" s="59">
        <v>2015</v>
      </c>
      <c r="H281" s="59">
        <v>10</v>
      </c>
      <c r="I281" s="46">
        <f t="shared" si="43"/>
        <v>5</v>
      </c>
      <c r="J281" s="46">
        <f t="shared" si="43"/>
        <v>278</v>
      </c>
      <c r="K281" s="2">
        <v>27.9</v>
      </c>
      <c r="L281" s="2">
        <v>19.600000000000001</v>
      </c>
      <c r="M281" s="54">
        <f t="shared" si="37"/>
        <v>23.75</v>
      </c>
      <c r="N281" s="36">
        <v>25</v>
      </c>
      <c r="O281" s="55">
        <f t="shared" si="38"/>
        <v>39.104539492224255</v>
      </c>
      <c r="P281" s="56">
        <f t="shared" si="39"/>
        <v>25.965414222836898</v>
      </c>
      <c r="Q281" s="34">
        <v>18.0254537</v>
      </c>
      <c r="R281" s="11">
        <f t="shared" si="40"/>
        <v>4.392636331243275</v>
      </c>
      <c r="S281" s="35">
        <f t="shared" si="41"/>
        <v>7.2342889531743708</v>
      </c>
      <c r="AF281" s="34"/>
    </row>
    <row r="282" spans="7:32" ht="18.5" x14ac:dyDescent="0.45">
      <c r="G282" s="59">
        <v>2015</v>
      </c>
      <c r="H282" s="59">
        <v>10</v>
      </c>
      <c r="I282" s="46">
        <f t="shared" si="43"/>
        <v>6</v>
      </c>
      <c r="J282" s="46">
        <f t="shared" si="43"/>
        <v>279</v>
      </c>
      <c r="K282" s="2">
        <v>27.2</v>
      </c>
      <c r="L282" s="2">
        <v>17.3</v>
      </c>
      <c r="M282" s="54">
        <f t="shared" si="37"/>
        <v>22.25</v>
      </c>
      <c r="N282" s="36">
        <v>27</v>
      </c>
      <c r="O282" s="55">
        <f t="shared" si="38"/>
        <v>18.955217063323957</v>
      </c>
      <c r="P282" s="56">
        <f t="shared" si="39"/>
        <v>15.012531914152573</v>
      </c>
      <c r="Q282" s="34">
        <v>9.5425916999999991</v>
      </c>
      <c r="R282" s="11">
        <f t="shared" si="40"/>
        <v>2.2414903778360245</v>
      </c>
      <c r="S282" s="35">
        <f t="shared" si="41"/>
        <v>4.2073704278587396</v>
      </c>
      <c r="AF282" s="34"/>
    </row>
    <row r="283" spans="7:32" ht="18.5" x14ac:dyDescent="0.45">
      <c r="G283" s="59">
        <v>2015</v>
      </c>
      <c r="H283" s="59">
        <v>10</v>
      </c>
      <c r="I283" s="46">
        <f t="shared" si="43"/>
        <v>7</v>
      </c>
      <c r="J283" s="46">
        <f t="shared" si="43"/>
        <v>280</v>
      </c>
      <c r="K283" s="2">
        <v>20.5</v>
      </c>
      <c r="L283" s="2">
        <v>15.9</v>
      </c>
      <c r="M283" s="54">
        <f t="shared" si="37"/>
        <v>18.2</v>
      </c>
      <c r="N283" s="36">
        <v>22.5</v>
      </c>
      <c r="O283" s="55">
        <f t="shared" si="38"/>
        <v>28.780291045633291</v>
      </c>
      <c r="P283" s="56">
        <f t="shared" si="39"/>
        <v>10.59114710479305</v>
      </c>
      <c r="Q283" s="34">
        <v>9.8762955999999988</v>
      </c>
      <c r="R283" s="11">
        <f t="shared" si="40"/>
        <v>2.0852810529839996</v>
      </c>
      <c r="S283" s="35">
        <f t="shared" si="41"/>
        <v>3.001650437440246</v>
      </c>
      <c r="AF283" s="34"/>
    </row>
    <row r="284" spans="7:32" ht="18.5" x14ac:dyDescent="0.45">
      <c r="G284" s="59">
        <v>2015</v>
      </c>
      <c r="H284" s="59">
        <v>10</v>
      </c>
      <c r="I284" s="46">
        <f t="shared" si="43"/>
        <v>8</v>
      </c>
      <c r="J284" s="46">
        <f t="shared" si="43"/>
        <v>281</v>
      </c>
      <c r="K284" s="2">
        <v>22</v>
      </c>
      <c r="L284" s="2">
        <v>15</v>
      </c>
      <c r="M284" s="54">
        <f t="shared" si="37"/>
        <v>18.5</v>
      </c>
      <c r="N284" s="36">
        <v>24.5</v>
      </c>
      <c r="O284" s="55">
        <f t="shared" si="38"/>
        <v>0</v>
      </c>
      <c r="P284" s="56">
        <f t="shared" si="39"/>
        <v>0</v>
      </c>
      <c r="Q284" s="34">
        <v>0</v>
      </c>
      <c r="R284" s="11">
        <f t="shared" si="40"/>
        <v>0</v>
      </c>
      <c r="S284" s="35">
        <f t="shared" si="41"/>
        <v>0.48813531982942432</v>
      </c>
      <c r="AF284" s="34"/>
    </row>
    <row r="285" spans="7:32" ht="18.5" x14ac:dyDescent="0.45">
      <c r="G285" s="59">
        <v>2015</v>
      </c>
      <c r="H285" s="59">
        <v>10</v>
      </c>
      <c r="I285" s="46">
        <f t="shared" si="43"/>
        <v>9</v>
      </c>
      <c r="J285" s="46">
        <f t="shared" si="43"/>
        <v>282</v>
      </c>
      <c r="K285" s="2">
        <v>22.5</v>
      </c>
      <c r="L285" s="2">
        <v>15.2</v>
      </c>
      <c r="M285" s="54">
        <f t="shared" si="37"/>
        <v>18.850000000000001</v>
      </c>
      <c r="N285" s="36">
        <v>26</v>
      </c>
      <c r="O285" s="55">
        <f t="shared" si="38"/>
        <v>38.678999960804248</v>
      </c>
      <c r="P285" s="56">
        <f t="shared" si="39"/>
        <v>22.588535977109682</v>
      </c>
      <c r="Q285" s="34">
        <v>16.720784500000001</v>
      </c>
      <c r="R285" s="11">
        <f t="shared" si="40"/>
        <v>3.5941702500401247</v>
      </c>
      <c r="S285" s="35">
        <f t="shared" si="41"/>
        <v>5.7208897861703312</v>
      </c>
      <c r="AF285" s="34"/>
    </row>
    <row r="286" spans="7:32" ht="18.5" x14ac:dyDescent="0.45">
      <c r="G286" s="59">
        <v>2015</v>
      </c>
      <c r="H286" s="59">
        <v>10</v>
      </c>
      <c r="I286" s="46">
        <f t="shared" si="43"/>
        <v>10</v>
      </c>
      <c r="J286" s="46">
        <f t="shared" si="43"/>
        <v>283</v>
      </c>
      <c r="K286" s="2">
        <v>22.9</v>
      </c>
      <c r="L286" s="2">
        <v>15.1</v>
      </c>
      <c r="M286" s="54">
        <f t="shared" si="37"/>
        <v>19</v>
      </c>
      <c r="N286" s="36">
        <v>21</v>
      </c>
      <c r="O286" s="55">
        <f t="shared" si="38"/>
        <v>0</v>
      </c>
      <c r="P286" s="56">
        <f t="shared" si="39"/>
        <v>0</v>
      </c>
      <c r="Q286" s="34">
        <v>0</v>
      </c>
      <c r="R286" s="11">
        <f t="shared" si="40"/>
        <v>0</v>
      </c>
      <c r="S286" s="35">
        <f t="shared" si="41"/>
        <v>0.51205878151260498</v>
      </c>
      <c r="AF286" s="34"/>
    </row>
    <row r="287" spans="7:32" ht="18.5" x14ac:dyDescent="0.45">
      <c r="G287" s="59">
        <v>2015</v>
      </c>
      <c r="H287" s="59">
        <v>10</v>
      </c>
      <c r="I287" s="46">
        <f t="shared" si="43"/>
        <v>11</v>
      </c>
      <c r="J287" s="46">
        <f t="shared" si="43"/>
        <v>284</v>
      </c>
      <c r="K287" s="2">
        <v>24.2</v>
      </c>
      <c r="L287" s="2">
        <v>15.6</v>
      </c>
      <c r="M287" s="54">
        <f t="shared" si="37"/>
        <v>19.899999999999999</v>
      </c>
      <c r="N287" s="36">
        <v>20</v>
      </c>
      <c r="O287" s="55">
        <f t="shared" si="38"/>
        <v>40.439379920789577</v>
      </c>
      <c r="P287" s="56">
        <f t="shared" si="39"/>
        <v>27.822293385503226</v>
      </c>
      <c r="Q287" s="34">
        <v>18.9746466</v>
      </c>
      <c r="R287" s="11">
        <f t="shared" si="40"/>
        <v>4.1954935970492997</v>
      </c>
      <c r="S287" s="35">
        <f t="shared" si="41"/>
        <v>7.5533744533429958</v>
      </c>
      <c r="AF287" s="34"/>
    </row>
    <row r="288" spans="7:32" ht="18.5" x14ac:dyDescent="0.45">
      <c r="G288" s="59">
        <v>2015</v>
      </c>
      <c r="H288" s="59">
        <v>10</v>
      </c>
      <c r="I288" s="46">
        <f t="shared" si="43"/>
        <v>12</v>
      </c>
      <c r="J288" s="46">
        <f t="shared" si="43"/>
        <v>285</v>
      </c>
      <c r="K288" s="2">
        <v>26.9</v>
      </c>
      <c r="L288" s="2">
        <v>18.5</v>
      </c>
      <c r="M288" s="54">
        <f t="shared" si="37"/>
        <v>22.7</v>
      </c>
      <c r="N288" s="36">
        <v>17.5</v>
      </c>
      <c r="O288" s="55">
        <f t="shared" si="38"/>
        <v>38.29953692260073</v>
      </c>
      <c r="P288" s="56">
        <f t="shared" si="39"/>
        <v>25.737288811987689</v>
      </c>
      <c r="Q288" s="34">
        <v>17.760416599999999</v>
      </c>
      <c r="R288" s="11">
        <f t="shared" si="40"/>
        <v>4.2186761560394999</v>
      </c>
      <c r="S288" s="35">
        <f t="shared" si="41"/>
        <v>7.6057653336190336</v>
      </c>
      <c r="AF288" s="34"/>
    </row>
    <row r="289" spans="7:32" ht="18.5" x14ac:dyDescent="0.45">
      <c r="G289" s="59">
        <v>2015</v>
      </c>
      <c r="H289" s="59">
        <v>10</v>
      </c>
      <c r="I289" s="46">
        <f t="shared" si="43"/>
        <v>13</v>
      </c>
      <c r="J289" s="46">
        <f t="shared" si="43"/>
        <v>286</v>
      </c>
      <c r="K289" s="2">
        <v>26.8</v>
      </c>
      <c r="L289" s="2">
        <v>19.399999999999999</v>
      </c>
      <c r="M289" s="54">
        <f t="shared" si="37"/>
        <v>23.1</v>
      </c>
      <c r="N289" s="36">
        <v>49.5</v>
      </c>
      <c r="O289" s="55">
        <f t="shared" si="38"/>
        <v>33.772315488239578</v>
      </c>
      <c r="P289" s="56">
        <f t="shared" si="39"/>
        <v>19.993210769037837</v>
      </c>
      <c r="Q289" s="34">
        <v>14.699300899999999</v>
      </c>
      <c r="R289" s="11">
        <f t="shared" si="40"/>
        <v>3.5260462509406496</v>
      </c>
      <c r="S289" s="35">
        <f t="shared" si="41"/>
        <v>4.1802474684492452</v>
      </c>
      <c r="AF289" s="34"/>
    </row>
    <row r="290" spans="7:32" ht="18.5" x14ac:dyDescent="0.45">
      <c r="G290" s="59">
        <v>2015</v>
      </c>
      <c r="H290" s="59">
        <v>10</v>
      </c>
      <c r="I290" s="46">
        <f t="shared" si="43"/>
        <v>14</v>
      </c>
      <c r="J290" s="46">
        <f t="shared" si="43"/>
        <v>287</v>
      </c>
      <c r="K290" s="2">
        <v>23.5</v>
      </c>
      <c r="L290" s="2">
        <v>16.3</v>
      </c>
      <c r="M290" s="54">
        <f t="shared" si="37"/>
        <v>19.899999999999999</v>
      </c>
      <c r="N290" s="36">
        <v>50</v>
      </c>
      <c r="O290" s="55">
        <f t="shared" si="38"/>
        <v>37.095650108654979</v>
      </c>
      <c r="P290" s="56">
        <f t="shared" si="39"/>
        <v>21.367094462585268</v>
      </c>
      <c r="Q290" s="34">
        <v>15.926091899999999</v>
      </c>
      <c r="R290" s="11">
        <f t="shared" si="40"/>
        <v>3.5214261430549501</v>
      </c>
      <c r="S290" s="35">
        <f t="shared" si="41"/>
        <v>4.1463270985584098</v>
      </c>
      <c r="AF290" s="34"/>
    </row>
    <row r="291" spans="7:32" ht="18.5" x14ac:dyDescent="0.45">
      <c r="G291" s="59">
        <v>2015</v>
      </c>
      <c r="H291" s="59">
        <v>10</v>
      </c>
      <c r="I291" s="46">
        <f t="shared" si="43"/>
        <v>15</v>
      </c>
      <c r="J291" s="46">
        <f t="shared" si="43"/>
        <v>288</v>
      </c>
      <c r="K291" s="2">
        <v>25.6</v>
      </c>
      <c r="L291" s="2">
        <v>17.2</v>
      </c>
      <c r="M291" s="54">
        <f t="shared" si="37"/>
        <v>21.4</v>
      </c>
      <c r="N291" s="36">
        <v>34.5</v>
      </c>
      <c r="O291" s="55">
        <f t="shared" si="38"/>
        <v>34.576848659790528</v>
      </c>
      <c r="P291" s="56">
        <f t="shared" si="39"/>
        <v>23.23564229937924</v>
      </c>
      <c r="Q291" s="34">
        <v>16.0341165</v>
      </c>
      <c r="R291" s="11">
        <f t="shared" si="40"/>
        <v>3.6863716562819997</v>
      </c>
      <c r="S291" s="35">
        <f t="shared" si="41"/>
        <v>5.6377086309670332</v>
      </c>
      <c r="AF291" s="34"/>
    </row>
    <row r="292" spans="7:32" ht="18.5" x14ac:dyDescent="0.45">
      <c r="G292" s="59">
        <v>2015</v>
      </c>
      <c r="H292" s="59">
        <v>10</v>
      </c>
      <c r="I292" s="46">
        <f t="shared" si="43"/>
        <v>16</v>
      </c>
      <c r="J292" s="46">
        <f t="shared" si="43"/>
        <v>289</v>
      </c>
      <c r="K292" s="2">
        <v>26.2</v>
      </c>
      <c r="L292" s="2">
        <v>18.8</v>
      </c>
      <c r="M292" s="54">
        <f t="shared" si="37"/>
        <v>22.5</v>
      </c>
      <c r="N292" s="36">
        <v>38</v>
      </c>
      <c r="O292" s="55">
        <f t="shared" si="38"/>
        <v>40.397488153733818</v>
      </c>
      <c r="P292" s="56">
        <f t="shared" si="39"/>
        <v>23.915312987010413</v>
      </c>
      <c r="Q292" s="34">
        <v>17.582887799999998</v>
      </c>
      <c r="R292" s="11">
        <f t="shared" si="40"/>
        <v>4.155882568964099</v>
      </c>
      <c r="S292" s="35">
        <f t="shared" si="41"/>
        <v>5.6661861953983257</v>
      </c>
      <c r="AF292" s="34"/>
    </row>
    <row r="293" spans="7:32" ht="18.5" x14ac:dyDescent="0.45">
      <c r="G293" s="59">
        <v>2015</v>
      </c>
      <c r="H293" s="59">
        <v>10</v>
      </c>
      <c r="I293" s="46">
        <f t="shared" si="43"/>
        <v>17</v>
      </c>
      <c r="J293" s="46">
        <f t="shared" si="43"/>
        <v>290</v>
      </c>
      <c r="K293" s="2">
        <v>24</v>
      </c>
      <c r="L293" s="2">
        <v>17.100000000000001</v>
      </c>
      <c r="M293" s="54">
        <f t="shared" si="37"/>
        <v>20.55</v>
      </c>
      <c r="N293" s="36">
        <v>33.5</v>
      </c>
      <c r="O293" s="55">
        <f t="shared" si="38"/>
        <v>43.787177928942782</v>
      </c>
      <c r="P293" s="56">
        <f t="shared" si="39"/>
        <v>24.170522216776412</v>
      </c>
      <c r="Q293" s="34">
        <v>18.403121099999996</v>
      </c>
      <c r="R293" s="11">
        <f t="shared" si="40"/>
        <v>4.1392806063950243</v>
      </c>
      <c r="S293" s="35">
        <f t="shared" si="41"/>
        <v>5.8150752709024571</v>
      </c>
      <c r="AF293" s="34"/>
    </row>
    <row r="294" spans="7:32" ht="18.5" x14ac:dyDescent="0.45">
      <c r="G294" s="59">
        <v>2015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2">
        <v>24.7</v>
      </c>
      <c r="L294" s="2">
        <v>17.2</v>
      </c>
      <c r="M294" s="54">
        <f t="shared" si="37"/>
        <v>20.95</v>
      </c>
      <c r="N294" s="36">
        <v>33.5</v>
      </c>
      <c r="O294" s="55">
        <f t="shared" si="38"/>
        <v>36.345210229564515</v>
      </c>
      <c r="P294" s="56">
        <f t="shared" si="39"/>
        <v>21.80712613773871</v>
      </c>
      <c r="Q294" s="34">
        <v>15.9256732</v>
      </c>
      <c r="R294" s="11">
        <f t="shared" si="40"/>
        <v>3.6194078410724995</v>
      </c>
      <c r="S294" s="35">
        <f t="shared" si="41"/>
        <v>5.3347069792106332</v>
      </c>
      <c r="AF294" s="34"/>
    </row>
    <row r="295" spans="7:32" ht="18.5" x14ac:dyDescent="0.45">
      <c r="G295" s="59">
        <v>2015</v>
      </c>
      <c r="H295" s="59">
        <v>10</v>
      </c>
      <c r="I295" s="46">
        <f t="shared" si="44"/>
        <v>19</v>
      </c>
      <c r="J295" s="46">
        <f t="shared" si="44"/>
        <v>292</v>
      </c>
      <c r="K295" s="2">
        <v>25.9</v>
      </c>
      <c r="L295" s="2">
        <v>18.600000000000001</v>
      </c>
      <c r="M295" s="54">
        <f t="shared" si="37"/>
        <v>22.25</v>
      </c>
      <c r="N295" s="36">
        <v>44.5</v>
      </c>
      <c r="O295" s="55">
        <f t="shared" si="38"/>
        <v>38.781666143246859</v>
      </c>
      <c r="P295" s="56">
        <f t="shared" si="39"/>
        <v>22.648493027656155</v>
      </c>
      <c r="Q295" s="34">
        <v>16.765166700000002</v>
      </c>
      <c r="R295" s="11">
        <f t="shared" si="40"/>
        <v>3.9380244929547752</v>
      </c>
      <c r="S295" s="35">
        <f t="shared" si="41"/>
        <v>4.9406897611499536</v>
      </c>
      <c r="AF295" s="34"/>
    </row>
    <row r="296" spans="7:32" ht="18.5" x14ac:dyDescent="0.45">
      <c r="G296" s="59">
        <v>2015</v>
      </c>
      <c r="H296" s="59">
        <v>10</v>
      </c>
      <c r="I296" s="46">
        <f t="shared" si="44"/>
        <v>20</v>
      </c>
      <c r="J296" s="46">
        <f t="shared" si="44"/>
        <v>293</v>
      </c>
      <c r="K296" s="2">
        <v>23.9</v>
      </c>
      <c r="L296" s="2">
        <v>17.899999999999999</v>
      </c>
      <c r="M296" s="54">
        <f t="shared" si="37"/>
        <v>20.9</v>
      </c>
      <c r="N296" s="36">
        <v>38.5</v>
      </c>
      <c r="O296" s="55">
        <f t="shared" si="38"/>
        <v>35.7154988636929</v>
      </c>
      <c r="P296" s="56">
        <f t="shared" si="39"/>
        <v>17.14343945457259</v>
      </c>
      <c r="Q296" s="34">
        <v>13.9975597</v>
      </c>
      <c r="R296" s="11">
        <f t="shared" si="40"/>
        <v>3.1771031116873503</v>
      </c>
      <c r="S296" s="35">
        <f t="shared" si="41"/>
        <v>4.0413834140204248</v>
      </c>
      <c r="AF296" s="34"/>
    </row>
    <row r="297" spans="7:32" ht="18.5" x14ac:dyDescent="0.45">
      <c r="G297" s="59">
        <v>2015</v>
      </c>
      <c r="H297" s="59">
        <v>10</v>
      </c>
      <c r="I297" s="46">
        <f t="shared" si="44"/>
        <v>21</v>
      </c>
      <c r="J297" s="46">
        <f t="shared" si="44"/>
        <v>294</v>
      </c>
      <c r="K297" s="2">
        <v>25.6</v>
      </c>
      <c r="L297" s="2">
        <v>17.7</v>
      </c>
      <c r="M297" s="54">
        <f t="shared" si="37"/>
        <v>21.65</v>
      </c>
      <c r="N297" s="36">
        <v>39</v>
      </c>
      <c r="O297" s="55">
        <f t="shared" si="38"/>
        <v>29.27290229429283</v>
      </c>
      <c r="P297" s="56">
        <f t="shared" si="39"/>
        <v>18.500474249993076</v>
      </c>
      <c r="Q297" s="34">
        <v>13.164346699999999</v>
      </c>
      <c r="R297" s="11">
        <f t="shared" si="40"/>
        <v>3.045890844452475</v>
      </c>
      <c r="S297" s="35">
        <f t="shared" si="41"/>
        <v>4.3631379466907454</v>
      </c>
      <c r="AF297" s="34"/>
    </row>
    <row r="298" spans="7:32" ht="18.5" x14ac:dyDescent="0.45">
      <c r="G298" s="59">
        <v>2015</v>
      </c>
      <c r="H298" s="59">
        <v>10</v>
      </c>
      <c r="I298" s="46">
        <f t="shared" si="44"/>
        <v>22</v>
      </c>
      <c r="J298" s="46">
        <f t="shared" si="44"/>
        <v>295</v>
      </c>
      <c r="K298" s="2">
        <v>23.8</v>
      </c>
      <c r="L298" s="2">
        <v>17.8</v>
      </c>
      <c r="M298" s="54">
        <f t="shared" si="37"/>
        <v>20.8</v>
      </c>
      <c r="N298" s="36">
        <v>31</v>
      </c>
      <c r="O298" s="55">
        <f t="shared" si="38"/>
        <v>33.860869746186061</v>
      </c>
      <c r="P298" s="56">
        <f t="shared" si="39"/>
        <v>16.253217478169308</v>
      </c>
      <c r="Q298" s="34">
        <v>13.270696499999998</v>
      </c>
      <c r="R298" s="11">
        <f t="shared" si="40"/>
        <v>3.004339709938499</v>
      </c>
      <c r="S298" s="35">
        <f t="shared" si="41"/>
        <v>4.2005821630614442</v>
      </c>
      <c r="AF298" s="34"/>
    </row>
    <row r="299" spans="7:32" ht="18.5" x14ac:dyDescent="0.45">
      <c r="G299" s="59">
        <v>2015</v>
      </c>
      <c r="H299" s="59">
        <v>10</v>
      </c>
      <c r="I299" s="46">
        <f t="shared" si="44"/>
        <v>23</v>
      </c>
      <c r="J299" s="46">
        <f t="shared" si="44"/>
        <v>296</v>
      </c>
      <c r="K299" s="2">
        <v>19.7</v>
      </c>
      <c r="L299" s="2">
        <v>14.9</v>
      </c>
      <c r="M299" s="54">
        <f t="shared" si="37"/>
        <v>17.3</v>
      </c>
      <c r="N299" s="36">
        <v>35.5</v>
      </c>
      <c r="O299" s="55">
        <f t="shared" si="38"/>
        <v>10.783355175113986</v>
      </c>
      <c r="P299" s="56">
        <f t="shared" si="39"/>
        <v>4.1408083872437693</v>
      </c>
      <c r="Q299" s="34">
        <v>3.7800235999999998</v>
      </c>
      <c r="R299" s="11">
        <f t="shared" si="40"/>
        <v>0.77816132833139995</v>
      </c>
      <c r="S299" s="35">
        <f t="shared" si="41"/>
        <v>1.2488444248901436</v>
      </c>
      <c r="AF299" s="34"/>
    </row>
    <row r="300" spans="7:32" ht="18.5" x14ac:dyDescent="0.45">
      <c r="G300" s="59">
        <v>2015</v>
      </c>
      <c r="H300" s="59">
        <v>10</v>
      </c>
      <c r="I300" s="46">
        <f t="shared" si="44"/>
        <v>24</v>
      </c>
      <c r="J300" s="46">
        <f t="shared" si="44"/>
        <v>297</v>
      </c>
      <c r="K300" s="2">
        <v>24.7</v>
      </c>
      <c r="L300" s="2">
        <v>17.399999999999999</v>
      </c>
      <c r="M300" s="54">
        <f t="shared" si="37"/>
        <v>21.049999999999997</v>
      </c>
      <c r="N300" s="36">
        <v>32</v>
      </c>
      <c r="O300" s="55">
        <f t="shared" si="38"/>
        <v>0</v>
      </c>
      <c r="P300" s="56">
        <f t="shared" si="39"/>
        <v>0</v>
      </c>
      <c r="Q300" s="34">
        <v>0</v>
      </c>
      <c r="R300" s="11">
        <f t="shared" si="40"/>
        <v>0</v>
      </c>
      <c r="S300" s="35">
        <f t="shared" si="41"/>
        <v>0.47559736873390118</v>
      </c>
      <c r="AF300" s="34"/>
    </row>
    <row r="301" spans="7:32" ht="18.5" x14ac:dyDescent="0.45">
      <c r="G301" s="59">
        <v>2015</v>
      </c>
      <c r="H301" s="59">
        <v>10</v>
      </c>
      <c r="I301" s="46">
        <f t="shared" si="44"/>
        <v>25</v>
      </c>
      <c r="J301" s="46">
        <f t="shared" si="44"/>
        <v>298</v>
      </c>
      <c r="K301" s="2">
        <v>22.2</v>
      </c>
      <c r="L301" s="2">
        <v>14</v>
      </c>
      <c r="M301" s="54">
        <f t="shared" si="37"/>
        <v>18.100000000000001</v>
      </c>
      <c r="N301" s="36">
        <v>30</v>
      </c>
      <c r="O301" s="55">
        <f t="shared" si="38"/>
        <v>8.7144963921939276</v>
      </c>
      <c r="P301" s="56">
        <f t="shared" si="39"/>
        <v>5.7167096332792156</v>
      </c>
      <c r="Q301" s="34">
        <v>3.9927231999999999</v>
      </c>
      <c r="R301" s="11">
        <f t="shared" si="40"/>
        <v>0.84068184429120008</v>
      </c>
      <c r="S301" s="35">
        <f t="shared" si="41"/>
        <v>1.701471859175516</v>
      </c>
      <c r="AF301" s="34"/>
    </row>
    <row r="302" spans="7:32" ht="18.5" x14ac:dyDescent="0.45">
      <c r="G302" s="59">
        <v>2015</v>
      </c>
      <c r="H302" s="59">
        <v>10</v>
      </c>
      <c r="I302" s="46">
        <f t="shared" si="44"/>
        <v>26</v>
      </c>
      <c r="J302" s="46">
        <f t="shared" si="44"/>
        <v>299</v>
      </c>
      <c r="K302" s="2">
        <v>19.8</v>
      </c>
      <c r="L302" s="2">
        <v>14</v>
      </c>
      <c r="M302" s="54">
        <f t="shared" si="37"/>
        <v>16.899999999999999</v>
      </c>
      <c r="N302" s="36">
        <v>29</v>
      </c>
      <c r="O302" s="55">
        <f t="shared" si="38"/>
        <v>22.997850912762967</v>
      </c>
      <c r="P302" s="56">
        <f t="shared" si="39"/>
        <v>10.671002823522018</v>
      </c>
      <c r="Q302" s="34">
        <v>8.8617854999999999</v>
      </c>
      <c r="R302" s="11">
        <f t="shared" si="40"/>
        <v>1.8035107069252503</v>
      </c>
      <c r="S302" s="35">
        <f t="shared" si="41"/>
        <v>2.7244941043937749</v>
      </c>
      <c r="AF302" s="34"/>
    </row>
    <row r="303" spans="7:32" ht="18.5" x14ac:dyDescent="0.45">
      <c r="G303" s="59">
        <v>2015</v>
      </c>
      <c r="H303" s="59">
        <v>10</v>
      </c>
      <c r="I303" s="46">
        <f t="shared" si="44"/>
        <v>27</v>
      </c>
      <c r="J303" s="46">
        <f t="shared" si="44"/>
        <v>300</v>
      </c>
      <c r="K303" s="2">
        <v>18</v>
      </c>
      <c r="L303" s="2">
        <v>13</v>
      </c>
      <c r="M303" s="54">
        <f t="shared" si="37"/>
        <v>15.5</v>
      </c>
      <c r="N303" s="36">
        <v>30.5</v>
      </c>
      <c r="O303" s="55">
        <f t="shared" si="38"/>
        <v>18.14787431926533</v>
      </c>
      <c r="P303" s="56">
        <f t="shared" si="39"/>
        <v>7.2591497277061325</v>
      </c>
      <c r="Q303" s="34">
        <v>6.4927808999999996</v>
      </c>
      <c r="R303" s="11">
        <f t="shared" si="40"/>
        <v>1.2680693272840498</v>
      </c>
      <c r="S303" s="35">
        <f t="shared" si="41"/>
        <v>1.8831749262415467</v>
      </c>
      <c r="AF303" s="34"/>
    </row>
    <row r="304" spans="7:32" ht="18.5" x14ac:dyDescent="0.45">
      <c r="G304" s="59">
        <v>2015</v>
      </c>
      <c r="H304" s="59">
        <v>10</v>
      </c>
      <c r="I304" s="46">
        <f t="shared" si="44"/>
        <v>28</v>
      </c>
      <c r="J304" s="46">
        <f t="shared" si="44"/>
        <v>301</v>
      </c>
      <c r="K304" s="2">
        <v>18.399999999999999</v>
      </c>
      <c r="L304" s="2">
        <v>10.7</v>
      </c>
      <c r="M304" s="54">
        <f t="shared" si="37"/>
        <v>14.549999999999999</v>
      </c>
      <c r="N304" s="36">
        <v>29.5</v>
      </c>
      <c r="O304" s="55">
        <f t="shared" si="38"/>
        <v>19.93998217623513</v>
      </c>
      <c r="P304" s="56">
        <f t="shared" si="39"/>
        <v>12.283029020560839</v>
      </c>
      <c r="Q304" s="34">
        <v>8.8529927999999991</v>
      </c>
      <c r="R304" s="11">
        <f t="shared" si="40"/>
        <v>1.6797026696741999</v>
      </c>
      <c r="S304" s="35">
        <f t="shared" si="41"/>
        <v>2.8363906402949914</v>
      </c>
      <c r="AF304" s="34"/>
    </row>
    <row r="305" spans="7:32" ht="18.5" x14ac:dyDescent="0.45">
      <c r="G305" s="59">
        <v>2015</v>
      </c>
      <c r="H305" s="59">
        <v>10</v>
      </c>
      <c r="I305" s="46">
        <f t="shared" si="44"/>
        <v>29</v>
      </c>
      <c r="J305" s="46">
        <f t="shared" si="44"/>
        <v>302</v>
      </c>
      <c r="K305" s="2">
        <v>15.7</v>
      </c>
      <c r="L305" s="2">
        <v>11.5</v>
      </c>
      <c r="M305" s="54">
        <f t="shared" si="37"/>
        <v>13.6</v>
      </c>
      <c r="N305" s="36">
        <v>30.5</v>
      </c>
      <c r="O305" s="55">
        <f t="shared" si="38"/>
        <v>15.515663562389646</v>
      </c>
      <c r="P305" s="56">
        <f t="shared" si="39"/>
        <v>5.2132629569629207</v>
      </c>
      <c r="Q305" s="34">
        <v>5.0876237</v>
      </c>
      <c r="R305" s="11">
        <f t="shared" si="40"/>
        <v>0.93694186821569991</v>
      </c>
      <c r="S305" s="35">
        <f t="shared" si="41"/>
        <v>1.376500908130236</v>
      </c>
      <c r="AF305" s="34"/>
    </row>
    <row r="306" spans="7:32" ht="18.5" x14ac:dyDescent="0.45">
      <c r="G306" s="59">
        <v>2015</v>
      </c>
      <c r="H306" s="59">
        <v>10</v>
      </c>
      <c r="I306" s="46">
        <f t="shared" si="44"/>
        <v>30</v>
      </c>
      <c r="J306" s="46">
        <f t="shared" si="44"/>
        <v>303</v>
      </c>
      <c r="K306" s="2">
        <v>17</v>
      </c>
      <c r="L306" s="2">
        <v>10.6</v>
      </c>
      <c r="M306" s="54">
        <f t="shared" si="37"/>
        <v>13.8</v>
      </c>
      <c r="N306" s="36">
        <v>29.5</v>
      </c>
      <c r="O306" s="55">
        <f t="shared" si="38"/>
        <v>19.957919447572955</v>
      </c>
      <c r="P306" s="56">
        <f t="shared" si="39"/>
        <v>10.218454757157353</v>
      </c>
      <c r="Q306" s="34">
        <v>8.0783977999999994</v>
      </c>
      <c r="R306" s="11">
        <f t="shared" si="40"/>
        <v>1.4972017778652</v>
      </c>
      <c r="S306" s="35">
        <f t="shared" si="41"/>
        <v>2.3637544818086726</v>
      </c>
      <c r="AF306" s="34"/>
    </row>
    <row r="307" spans="7:32" ht="18.5" x14ac:dyDescent="0.45">
      <c r="G307" s="59">
        <v>2015</v>
      </c>
      <c r="H307" s="61">
        <v>10</v>
      </c>
      <c r="I307" s="60">
        <f t="shared" si="44"/>
        <v>31</v>
      </c>
      <c r="J307" s="46">
        <f t="shared" si="44"/>
        <v>304</v>
      </c>
      <c r="K307" s="2">
        <v>17.3</v>
      </c>
      <c r="L307" s="2">
        <v>11.3</v>
      </c>
      <c r="M307" s="54">
        <f t="shared" si="37"/>
        <v>14.3</v>
      </c>
      <c r="N307" s="36">
        <v>26</v>
      </c>
      <c r="O307" s="55">
        <f t="shared" si="38"/>
        <v>0</v>
      </c>
      <c r="P307" s="56">
        <f t="shared" si="39"/>
        <v>0</v>
      </c>
      <c r="Q307" s="34">
        <v>0</v>
      </c>
      <c r="R307" s="49">
        <f t="shared" si="40"/>
        <v>0</v>
      </c>
      <c r="S307" s="48">
        <f t="shared" si="41"/>
        <v>0.42462563627498778</v>
      </c>
      <c r="AF307" s="34"/>
    </row>
    <row r="308" spans="7:32" ht="18.5" x14ac:dyDescent="0.45">
      <c r="G308" s="59">
        <v>2015</v>
      </c>
      <c r="H308" s="59">
        <v>11</v>
      </c>
      <c r="I308" s="46">
        <v>1</v>
      </c>
      <c r="J308" s="46">
        <f t="shared" si="44"/>
        <v>305</v>
      </c>
      <c r="K308" s="2">
        <v>16.600000000000001</v>
      </c>
      <c r="L308" s="2">
        <v>10.4</v>
      </c>
      <c r="M308" s="54">
        <f t="shared" si="37"/>
        <v>13.5</v>
      </c>
      <c r="N308" s="36">
        <v>53</v>
      </c>
      <c r="O308" s="55">
        <f t="shared" si="38"/>
        <v>32.426390516050276</v>
      </c>
      <c r="P308" s="56">
        <f t="shared" si="39"/>
        <v>16.083489695960939</v>
      </c>
      <c r="Q308" s="34">
        <v>12.9185698</v>
      </c>
      <c r="R308" s="11">
        <f t="shared" si="40"/>
        <v>2.3715199917501</v>
      </c>
      <c r="S308" s="35">
        <f t="shared" si="41"/>
        <v>2.6686334869332113</v>
      </c>
      <c r="AF308" s="34"/>
    </row>
    <row r="309" spans="7:32" ht="18.5" x14ac:dyDescent="0.45">
      <c r="G309" s="59">
        <v>2015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2">
        <v>15.2</v>
      </c>
      <c r="L309" s="2">
        <v>8.6999999999999993</v>
      </c>
      <c r="M309" s="54">
        <f t="shared" si="37"/>
        <v>11.95</v>
      </c>
      <c r="N309" s="36">
        <v>54</v>
      </c>
      <c r="O309" s="55">
        <f t="shared" si="38"/>
        <v>37.869870028001067</v>
      </c>
      <c r="P309" s="56">
        <f t="shared" si="39"/>
        <v>19.692332414560557</v>
      </c>
      <c r="Q309" s="34">
        <v>15.447936499999999</v>
      </c>
      <c r="R309" s="11">
        <f t="shared" si="40"/>
        <v>2.6954138902818743</v>
      </c>
      <c r="S309" s="35">
        <f t="shared" si="41"/>
        <v>2.994161425964363</v>
      </c>
      <c r="AF309" s="34"/>
    </row>
    <row r="310" spans="7:32" ht="18.5" x14ac:dyDescent="0.45">
      <c r="G310" s="59">
        <v>2015</v>
      </c>
      <c r="H310" s="59">
        <v>11</v>
      </c>
      <c r="I310" s="46">
        <f t="shared" si="45"/>
        <v>3</v>
      </c>
      <c r="J310" s="46">
        <f t="shared" si="45"/>
        <v>307</v>
      </c>
      <c r="K310" s="2">
        <v>15.9</v>
      </c>
      <c r="L310" s="2">
        <v>8.6</v>
      </c>
      <c r="M310" s="54">
        <f t="shared" si="37"/>
        <v>12.25</v>
      </c>
      <c r="N310" s="36">
        <v>52</v>
      </c>
      <c r="O310" s="55">
        <f t="shared" si="38"/>
        <v>36.060043759626964</v>
      </c>
      <c r="P310" s="56">
        <f t="shared" si="39"/>
        <v>21.059065555622151</v>
      </c>
      <c r="Q310" s="34">
        <v>15.588619699999999</v>
      </c>
      <c r="R310" s="11">
        <f t="shared" si="40"/>
        <v>2.7473889989420246</v>
      </c>
      <c r="S310" s="35">
        <f t="shared" si="41"/>
        <v>3.2260028054119312</v>
      </c>
      <c r="AF310" s="34"/>
    </row>
    <row r="311" spans="7:32" ht="18.5" x14ac:dyDescent="0.45">
      <c r="G311" s="59">
        <v>2015</v>
      </c>
      <c r="H311" s="59">
        <v>11</v>
      </c>
      <c r="I311" s="46">
        <f t="shared" si="45"/>
        <v>4</v>
      </c>
      <c r="J311" s="46">
        <f t="shared" si="45"/>
        <v>308</v>
      </c>
      <c r="K311" s="2">
        <v>17.600000000000001</v>
      </c>
      <c r="L311" s="2">
        <v>10</v>
      </c>
      <c r="M311" s="54">
        <f t="shared" si="37"/>
        <v>13.8</v>
      </c>
      <c r="N311" s="36">
        <v>54</v>
      </c>
      <c r="O311" s="55">
        <f t="shared" si="38"/>
        <v>34.425149844166341</v>
      </c>
      <c r="P311" s="56">
        <f t="shared" si="39"/>
        <v>20.930491105253139</v>
      </c>
      <c r="Q311" s="34">
        <v>15.1845742</v>
      </c>
      <c r="R311" s="11">
        <f t="shared" si="40"/>
        <v>2.8142178747828002</v>
      </c>
      <c r="S311" s="35">
        <f t="shared" si="41"/>
        <v>3.4195021162594768</v>
      </c>
      <c r="AF311" s="34"/>
    </row>
    <row r="312" spans="7:32" ht="18.5" x14ac:dyDescent="0.45">
      <c r="G312" s="59">
        <v>2015</v>
      </c>
      <c r="H312" s="59">
        <v>11</v>
      </c>
      <c r="I312" s="46">
        <f t="shared" si="45"/>
        <v>5</v>
      </c>
      <c r="J312" s="46">
        <f t="shared" si="45"/>
        <v>309</v>
      </c>
      <c r="K312" s="2">
        <v>16.8</v>
      </c>
      <c r="L312" s="2">
        <v>11.8</v>
      </c>
      <c r="M312" s="54">
        <f t="shared" si="37"/>
        <v>14.3</v>
      </c>
      <c r="N312" s="36">
        <v>62</v>
      </c>
      <c r="O312" s="55">
        <f t="shared" si="38"/>
        <v>24.20067666525361</v>
      </c>
      <c r="P312" s="56">
        <f t="shared" si="39"/>
        <v>9.6802706661014444</v>
      </c>
      <c r="Q312" s="34">
        <v>8.6582972999999992</v>
      </c>
      <c r="R312" s="11">
        <f t="shared" si="40"/>
        <v>1.6300673286304499</v>
      </c>
      <c r="S312" s="35">
        <f t="shared" si="41"/>
        <v>1.7808057973661331</v>
      </c>
      <c r="AF312" s="34"/>
    </row>
    <row r="313" spans="7:32" ht="18.5" x14ac:dyDescent="0.45">
      <c r="G313" s="59">
        <v>2015</v>
      </c>
      <c r="H313" s="59">
        <v>11</v>
      </c>
      <c r="I313" s="46">
        <f t="shared" si="45"/>
        <v>6</v>
      </c>
      <c r="J313" s="46">
        <f t="shared" si="45"/>
        <v>310</v>
      </c>
      <c r="K313" s="2">
        <v>16.7</v>
      </c>
      <c r="L313" s="2">
        <v>11.3</v>
      </c>
      <c r="M313" s="54">
        <f t="shared" si="37"/>
        <v>14</v>
      </c>
      <c r="N313" s="36">
        <v>63.5</v>
      </c>
      <c r="O313" s="55">
        <f t="shared" si="38"/>
        <v>0</v>
      </c>
      <c r="P313" s="56">
        <f t="shared" si="39"/>
        <v>0</v>
      </c>
      <c r="Q313" s="34">
        <v>0</v>
      </c>
      <c r="R313" s="11">
        <f t="shared" si="40"/>
        <v>0</v>
      </c>
      <c r="S313" s="35">
        <f t="shared" si="41"/>
        <v>0.31277931034482759</v>
      </c>
      <c r="AF313" s="34"/>
    </row>
    <row r="314" spans="7:32" ht="18.5" x14ac:dyDescent="0.45">
      <c r="G314" s="59">
        <v>2015</v>
      </c>
      <c r="H314" s="59">
        <v>11</v>
      </c>
      <c r="I314" s="46">
        <f t="shared" si="45"/>
        <v>7</v>
      </c>
      <c r="J314" s="46">
        <f t="shared" si="45"/>
        <v>311</v>
      </c>
      <c r="K314" s="2">
        <v>19.600000000000001</v>
      </c>
      <c r="L314" s="2">
        <v>11.5</v>
      </c>
      <c r="M314" s="54">
        <f t="shared" si="37"/>
        <v>15.55</v>
      </c>
      <c r="N314" s="36">
        <v>66.5</v>
      </c>
      <c r="O314" s="55">
        <f t="shared" si="38"/>
        <v>29.503231232013331</v>
      </c>
      <c r="P314" s="56">
        <f t="shared" si="39"/>
        <v>19.118093838344642</v>
      </c>
      <c r="Q314" s="34">
        <v>13.434826899999999</v>
      </c>
      <c r="R314" s="11">
        <f t="shared" si="40"/>
        <v>2.6278219132794747</v>
      </c>
      <c r="S314" s="35">
        <f t="shared" si="41"/>
        <v>3.3464358869964106</v>
      </c>
      <c r="AF314" s="34"/>
    </row>
    <row r="315" spans="7:32" ht="18.5" x14ac:dyDescent="0.45">
      <c r="G315" s="59">
        <v>2015</v>
      </c>
      <c r="H315" s="59">
        <v>11</v>
      </c>
      <c r="I315" s="46">
        <f t="shared" si="45"/>
        <v>8</v>
      </c>
      <c r="J315" s="46">
        <f t="shared" si="45"/>
        <v>312</v>
      </c>
      <c r="K315" s="2">
        <v>17.7</v>
      </c>
      <c r="L315" s="2">
        <v>9.6999999999999993</v>
      </c>
      <c r="M315" s="54">
        <f t="shared" si="37"/>
        <v>13.7</v>
      </c>
      <c r="N315" s="36">
        <v>59.5</v>
      </c>
      <c r="O315" s="55">
        <f t="shared" si="38"/>
        <v>28.002255407979529</v>
      </c>
      <c r="P315" s="56">
        <f t="shared" si="39"/>
        <v>17.9214434611069</v>
      </c>
      <c r="Q315" s="34">
        <v>12.6723742</v>
      </c>
      <c r="R315" s="11">
        <f t="shared" si="40"/>
        <v>2.3411894525144996</v>
      </c>
      <c r="S315" s="35">
        <f t="shared" si="41"/>
        <v>2.9612752745408013</v>
      </c>
      <c r="AF315" s="34"/>
    </row>
    <row r="316" spans="7:32" ht="18.5" x14ac:dyDescent="0.45">
      <c r="G316" s="59">
        <v>2015</v>
      </c>
      <c r="H316" s="59">
        <v>11</v>
      </c>
      <c r="I316" s="46">
        <f t="shared" si="45"/>
        <v>9</v>
      </c>
      <c r="J316" s="46">
        <f t="shared" si="45"/>
        <v>313</v>
      </c>
      <c r="K316" s="2">
        <v>15</v>
      </c>
      <c r="L316" s="2">
        <v>6.9</v>
      </c>
      <c r="M316" s="54">
        <f t="shared" si="37"/>
        <v>10.95</v>
      </c>
      <c r="N316" s="36">
        <v>73</v>
      </c>
      <c r="O316" s="55">
        <f t="shared" si="38"/>
        <v>0</v>
      </c>
      <c r="P316" s="56">
        <f t="shared" si="39"/>
        <v>0</v>
      </c>
      <c r="Q316" s="34">
        <v>0</v>
      </c>
      <c r="R316" s="11">
        <f t="shared" si="40"/>
        <v>0</v>
      </c>
      <c r="S316" s="35">
        <f t="shared" si="41"/>
        <v>0.27339132947976874</v>
      </c>
      <c r="AF316" s="34"/>
    </row>
    <row r="317" spans="7:32" ht="18.5" x14ac:dyDescent="0.45">
      <c r="G317" s="59">
        <v>2015</v>
      </c>
      <c r="H317" s="59">
        <v>11</v>
      </c>
      <c r="I317" s="46">
        <f t="shared" si="45"/>
        <v>10</v>
      </c>
      <c r="J317" s="46">
        <f t="shared" si="45"/>
        <v>314</v>
      </c>
      <c r="K317" s="2">
        <v>12.5</v>
      </c>
      <c r="L317" s="2">
        <v>4.5</v>
      </c>
      <c r="M317" s="54">
        <f t="shared" si="37"/>
        <v>8.5</v>
      </c>
      <c r="N317" s="36">
        <v>78</v>
      </c>
      <c r="O317" s="55">
        <f t="shared" si="38"/>
        <v>0</v>
      </c>
      <c r="P317" s="56">
        <f t="shared" si="39"/>
        <v>0</v>
      </c>
      <c r="Q317" s="34">
        <v>0</v>
      </c>
      <c r="R317" s="11">
        <f t="shared" si="40"/>
        <v>0</v>
      </c>
      <c r="S317" s="35">
        <f t="shared" si="41"/>
        <v>0.23434680851063827</v>
      </c>
      <c r="AF317" s="34"/>
    </row>
    <row r="318" spans="7:32" ht="18.5" x14ac:dyDescent="0.45">
      <c r="G318" s="59">
        <v>2015</v>
      </c>
      <c r="H318" s="59">
        <v>11</v>
      </c>
      <c r="I318" s="46">
        <f t="shared" si="45"/>
        <v>11</v>
      </c>
      <c r="J318" s="46">
        <f t="shared" si="45"/>
        <v>315</v>
      </c>
      <c r="K318" s="2">
        <v>11.9</v>
      </c>
      <c r="L318" s="2">
        <v>6.4</v>
      </c>
      <c r="M318" s="54">
        <f t="shared" si="37"/>
        <v>9.15</v>
      </c>
      <c r="N318" s="36">
        <v>70.5</v>
      </c>
      <c r="O318" s="55">
        <f t="shared" si="38"/>
        <v>35.232624294316508</v>
      </c>
      <c r="P318" s="56">
        <f t="shared" si="39"/>
        <v>15.502354689499263</v>
      </c>
      <c r="Q318" s="34">
        <v>13.220452499999999</v>
      </c>
      <c r="R318" s="11">
        <f t="shared" si="40"/>
        <v>2.0896478579418747</v>
      </c>
      <c r="S318" s="35">
        <f t="shared" si="41"/>
        <v>2.0662821563877709</v>
      </c>
      <c r="AF318" s="34"/>
    </row>
    <row r="319" spans="7:32" ht="18.5" x14ac:dyDescent="0.45">
      <c r="G319" s="59">
        <v>2015</v>
      </c>
      <c r="H319" s="59">
        <v>11</v>
      </c>
      <c r="I319" s="46">
        <f t="shared" si="45"/>
        <v>12</v>
      </c>
      <c r="J319" s="46">
        <f t="shared" si="45"/>
        <v>316</v>
      </c>
      <c r="K319" s="2">
        <v>15.1</v>
      </c>
      <c r="L319" s="2">
        <v>7.5</v>
      </c>
      <c r="M319" s="54">
        <f t="shared" si="37"/>
        <v>11.3</v>
      </c>
      <c r="N319" s="36">
        <v>53</v>
      </c>
      <c r="O319" s="55">
        <f t="shared" si="38"/>
        <v>27.802300054756188</v>
      </c>
      <c r="P319" s="56">
        <f t="shared" si="39"/>
        <v>16.903798433291762</v>
      </c>
      <c r="Q319" s="34">
        <v>12.263304299999998</v>
      </c>
      <c r="R319" s="11">
        <f t="shared" si="40"/>
        <v>2.0929965398374497</v>
      </c>
      <c r="S319" s="35">
        <f t="shared" si="41"/>
        <v>2.5298583996890129</v>
      </c>
      <c r="AF319" s="34"/>
    </row>
    <row r="320" spans="7:32" ht="18.5" x14ac:dyDescent="0.45">
      <c r="G320" s="59">
        <v>2015</v>
      </c>
      <c r="H320" s="59">
        <v>11</v>
      </c>
      <c r="I320" s="46">
        <f t="shared" si="45"/>
        <v>13</v>
      </c>
      <c r="J320" s="46">
        <f t="shared" si="45"/>
        <v>317</v>
      </c>
      <c r="K320" s="2">
        <v>16.399999999999999</v>
      </c>
      <c r="L320" s="2">
        <v>9.1999999999999993</v>
      </c>
      <c r="M320" s="54">
        <f t="shared" si="37"/>
        <v>12.799999999999999</v>
      </c>
      <c r="N320" s="36">
        <v>47.5</v>
      </c>
      <c r="O320" s="55">
        <f t="shared" si="38"/>
        <v>32.07017793656204</v>
      </c>
      <c r="P320" s="56">
        <f t="shared" si="39"/>
        <v>18.472422491459735</v>
      </c>
      <c r="Q320" s="34">
        <v>13.768530799999999</v>
      </c>
      <c r="R320" s="11">
        <f t="shared" si="40"/>
        <v>2.4710244541451996</v>
      </c>
      <c r="S320" s="35">
        <f t="shared" si="41"/>
        <v>3.0397727144620443</v>
      </c>
      <c r="AF320" s="34"/>
    </row>
    <row r="321" spans="7:32" ht="18.5" x14ac:dyDescent="0.45">
      <c r="G321" s="59">
        <v>2015</v>
      </c>
      <c r="H321" s="59">
        <v>11</v>
      </c>
      <c r="I321" s="46">
        <f t="shared" si="45"/>
        <v>14</v>
      </c>
      <c r="J321" s="46">
        <f t="shared" si="45"/>
        <v>318</v>
      </c>
      <c r="K321" s="2">
        <v>15</v>
      </c>
      <c r="L321" s="2">
        <v>8.8000000000000007</v>
      </c>
      <c r="M321" s="54">
        <f t="shared" si="37"/>
        <v>11.9</v>
      </c>
      <c r="N321" s="36">
        <v>63</v>
      </c>
      <c r="O321" s="55">
        <f t="shared" si="38"/>
        <v>36.4242510697242</v>
      </c>
      <c r="P321" s="56">
        <f t="shared" si="39"/>
        <v>18.066428530583202</v>
      </c>
      <c r="Q321" s="34">
        <v>14.511304599999999</v>
      </c>
      <c r="R321" s="11">
        <f t="shared" si="40"/>
        <v>2.5277314039262997</v>
      </c>
      <c r="S321" s="35">
        <f t="shared" si="41"/>
        <v>2.7642031542498677</v>
      </c>
      <c r="AF321" s="34"/>
    </row>
    <row r="322" spans="7:32" ht="18.5" x14ac:dyDescent="0.45">
      <c r="G322" s="59">
        <v>2015</v>
      </c>
      <c r="H322" s="59">
        <v>11</v>
      </c>
      <c r="I322" s="46">
        <f t="shared" si="45"/>
        <v>15</v>
      </c>
      <c r="J322" s="46">
        <f t="shared" si="45"/>
        <v>319</v>
      </c>
      <c r="K322" s="2">
        <v>15.9</v>
      </c>
      <c r="L322" s="2">
        <v>9.1999999999999993</v>
      </c>
      <c r="M322" s="54">
        <f t="shared" si="37"/>
        <v>12.55</v>
      </c>
      <c r="N322" s="36">
        <v>65</v>
      </c>
      <c r="O322" s="55">
        <f t="shared" si="38"/>
        <v>0</v>
      </c>
      <c r="P322" s="56">
        <f t="shared" si="39"/>
        <v>0</v>
      </c>
      <c r="Q322" s="34">
        <v>0</v>
      </c>
      <c r="R322" s="11">
        <f t="shared" si="40"/>
        <v>0</v>
      </c>
      <c r="S322" s="35">
        <f t="shared" si="41"/>
        <v>0.29514137931034479</v>
      </c>
      <c r="AF322" s="34"/>
    </row>
    <row r="323" spans="7:32" ht="18.5" x14ac:dyDescent="0.45">
      <c r="G323" s="59">
        <v>2015</v>
      </c>
      <c r="H323" s="59">
        <v>11</v>
      </c>
      <c r="I323" s="46">
        <f t="shared" si="45"/>
        <v>16</v>
      </c>
      <c r="J323" s="46">
        <f t="shared" si="45"/>
        <v>320</v>
      </c>
      <c r="K323" s="2">
        <v>13.2</v>
      </c>
      <c r="L323" s="2">
        <v>7</v>
      </c>
      <c r="M323" s="54">
        <f t="shared" si="37"/>
        <v>10.1</v>
      </c>
      <c r="N323" s="36">
        <v>60</v>
      </c>
      <c r="O323" s="55">
        <f t="shared" si="38"/>
        <v>16.682975401950547</v>
      </c>
      <c r="P323" s="56">
        <f t="shared" si="39"/>
        <v>8.2747557993674707</v>
      </c>
      <c r="Q323" s="34">
        <v>6.6464438000000001</v>
      </c>
      <c r="R323" s="11">
        <f t="shared" si="40"/>
        <v>1.0875808615472999</v>
      </c>
      <c r="S323" s="35">
        <f t="shared" si="41"/>
        <v>1.2929103748135278</v>
      </c>
      <c r="AF323" s="34"/>
    </row>
    <row r="324" spans="7:32" ht="18.5" x14ac:dyDescent="0.45">
      <c r="G324" s="59">
        <v>2015</v>
      </c>
      <c r="H324" s="59">
        <v>11</v>
      </c>
      <c r="I324" s="46">
        <f t="shared" si="45"/>
        <v>17</v>
      </c>
      <c r="J324" s="46">
        <f t="shared" si="45"/>
        <v>321</v>
      </c>
      <c r="K324" s="2">
        <v>10.199999999999999</v>
      </c>
      <c r="L324" s="2">
        <v>6.4</v>
      </c>
      <c r="M324" s="54">
        <f t="shared" si="37"/>
        <v>8.3000000000000007</v>
      </c>
      <c r="N324" s="36">
        <v>62</v>
      </c>
      <c r="O324" s="55">
        <f t="shared" si="38"/>
        <v>14.084760347191949</v>
      </c>
      <c r="P324" s="56">
        <f t="shared" si="39"/>
        <v>4.2817671455463513</v>
      </c>
      <c r="Q324" s="34">
        <v>4.3930004</v>
      </c>
      <c r="R324" s="11">
        <f t="shared" si="40"/>
        <v>0.67246512573060002</v>
      </c>
      <c r="S324" s="35">
        <f t="shared" si="41"/>
        <v>0.7036290500210628</v>
      </c>
      <c r="AF324" s="34"/>
    </row>
    <row r="325" spans="7:32" ht="18.5" x14ac:dyDescent="0.45">
      <c r="G325" s="59">
        <v>2015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2">
        <v>11.7</v>
      </c>
      <c r="L325" s="2">
        <v>5.2</v>
      </c>
      <c r="M325" s="54">
        <f t="shared" ref="M325:M368" si="47">(K325+L325)/2</f>
        <v>8.4499999999999993</v>
      </c>
      <c r="N325" s="36">
        <v>57.5</v>
      </c>
      <c r="O325" s="55">
        <f t="shared" ref="O325:O368" si="48">((Q325)/(0.16*(K325-(L325))^0.5))</f>
        <v>32.905062836635267</v>
      </c>
      <c r="P325" s="56">
        <f t="shared" ref="P325:P368" si="49">0.16*((K325-L325)^1/2)*O325</f>
        <v>17.110632675050336</v>
      </c>
      <c r="Q325" s="34">
        <v>13.422684599999998</v>
      </c>
      <c r="R325" s="11">
        <f t="shared" ref="R325:R368" si="50">0.0023*0.408*O325*(K325-L325)^0.5*(M325+17.8)</f>
        <v>2.0665061859487492</v>
      </c>
      <c r="S325" s="35">
        <f t="shared" ref="S325:S368" si="51">0.31*(IF(N325&gt;50,1,(1+(50-N325)/70)))*(P325+2.09)*((M325/(M325+15)))</f>
        <v>2.1448212064944285</v>
      </c>
      <c r="AF325" s="34"/>
    </row>
    <row r="326" spans="7:32" ht="18.5" x14ac:dyDescent="0.45">
      <c r="G326" s="59">
        <v>2015</v>
      </c>
      <c r="H326" s="59">
        <v>11</v>
      </c>
      <c r="I326" s="46">
        <f t="shared" si="46"/>
        <v>19</v>
      </c>
      <c r="J326" s="46">
        <f t="shared" si="46"/>
        <v>323</v>
      </c>
      <c r="K326" s="2">
        <v>12.6</v>
      </c>
      <c r="L326" s="2">
        <v>7.1</v>
      </c>
      <c r="M326" s="54">
        <f t="shared" si="47"/>
        <v>9.85</v>
      </c>
      <c r="N326" s="36">
        <v>50</v>
      </c>
      <c r="O326" s="55">
        <f t="shared" si="48"/>
        <v>28.750714095561651</v>
      </c>
      <c r="P326" s="56">
        <f t="shared" si="49"/>
        <v>12.650314202047127</v>
      </c>
      <c r="Q326" s="34">
        <v>10.7882242</v>
      </c>
      <c r="R326" s="11">
        <f t="shared" si="50"/>
        <v>1.7494966508974494</v>
      </c>
      <c r="S326" s="35">
        <f t="shared" si="51"/>
        <v>1.8112494734789095</v>
      </c>
      <c r="AF326" s="34"/>
    </row>
    <row r="327" spans="7:32" ht="18.5" x14ac:dyDescent="0.45">
      <c r="G327" s="59">
        <v>2015</v>
      </c>
      <c r="H327" s="59">
        <v>11</v>
      </c>
      <c r="I327" s="46">
        <f t="shared" si="46"/>
        <v>20</v>
      </c>
      <c r="J327" s="46">
        <f t="shared" si="46"/>
        <v>324</v>
      </c>
      <c r="K327" s="2">
        <v>14.5</v>
      </c>
      <c r="L327" s="2">
        <v>6.8</v>
      </c>
      <c r="M327" s="54">
        <f t="shared" si="47"/>
        <v>10.65</v>
      </c>
      <c r="N327" s="36">
        <v>57</v>
      </c>
      <c r="O327" s="55">
        <f t="shared" si="48"/>
        <v>30.038228919667102</v>
      </c>
      <c r="P327" s="56">
        <f t="shared" si="49"/>
        <v>18.503549014514935</v>
      </c>
      <c r="Q327" s="34">
        <v>13.336432399999998</v>
      </c>
      <c r="R327" s="11">
        <f t="shared" si="50"/>
        <v>2.2253071079396998</v>
      </c>
      <c r="S327" s="35">
        <f t="shared" si="51"/>
        <v>2.650666747423823</v>
      </c>
      <c r="AF327" s="34"/>
    </row>
    <row r="328" spans="7:32" ht="18.5" x14ac:dyDescent="0.45">
      <c r="G328" s="59">
        <v>2015</v>
      </c>
      <c r="H328" s="59">
        <v>11</v>
      </c>
      <c r="I328" s="46">
        <f t="shared" si="46"/>
        <v>21</v>
      </c>
      <c r="J328" s="46">
        <f t="shared" si="46"/>
        <v>325</v>
      </c>
      <c r="K328" s="2">
        <v>14.3</v>
      </c>
      <c r="L328" s="2">
        <v>8.8000000000000007</v>
      </c>
      <c r="M328" s="54">
        <f t="shared" si="47"/>
        <v>11.55</v>
      </c>
      <c r="N328" s="36">
        <v>70</v>
      </c>
      <c r="O328" s="55">
        <f t="shared" si="48"/>
        <v>0</v>
      </c>
      <c r="P328" s="56">
        <f t="shared" si="49"/>
        <v>0</v>
      </c>
      <c r="Q328" s="34">
        <v>0</v>
      </c>
      <c r="R328" s="11">
        <f t="shared" si="50"/>
        <v>0</v>
      </c>
      <c r="S328" s="35">
        <f t="shared" si="51"/>
        <v>0.28185480225988696</v>
      </c>
      <c r="AF328" s="34"/>
    </row>
    <row r="329" spans="7:32" ht="18.5" x14ac:dyDescent="0.45">
      <c r="G329" s="59">
        <v>2015</v>
      </c>
      <c r="H329" s="59">
        <v>11</v>
      </c>
      <c r="I329" s="46">
        <f t="shared" si="46"/>
        <v>22</v>
      </c>
      <c r="J329" s="46">
        <f t="shared" si="46"/>
        <v>326</v>
      </c>
      <c r="K329" s="2">
        <v>15.5</v>
      </c>
      <c r="L329" s="2">
        <v>8.6</v>
      </c>
      <c r="M329" s="54">
        <f t="shared" si="47"/>
        <v>12.05</v>
      </c>
      <c r="N329" s="36">
        <v>65</v>
      </c>
      <c r="O329" s="55">
        <f t="shared" si="48"/>
        <v>31.258623572371345</v>
      </c>
      <c r="P329" s="56">
        <f t="shared" si="49"/>
        <v>17.254760211948984</v>
      </c>
      <c r="Q329" s="34">
        <v>13.137549899999998</v>
      </c>
      <c r="R329" s="11">
        <f t="shared" si="50"/>
        <v>2.2999941453804746</v>
      </c>
      <c r="S329" s="35">
        <f t="shared" si="51"/>
        <v>2.6714362947037129</v>
      </c>
      <c r="AF329" s="34"/>
    </row>
    <row r="330" spans="7:32" ht="18.5" x14ac:dyDescent="0.45">
      <c r="G330" s="59">
        <v>2015</v>
      </c>
      <c r="H330" s="59">
        <v>11</v>
      </c>
      <c r="I330" s="46">
        <f t="shared" si="46"/>
        <v>23</v>
      </c>
      <c r="J330" s="46">
        <f t="shared" si="46"/>
        <v>327</v>
      </c>
      <c r="K330" s="2">
        <v>17.7</v>
      </c>
      <c r="L330" s="2">
        <v>9.6999999999999993</v>
      </c>
      <c r="M330" s="54">
        <f t="shared" si="47"/>
        <v>13.7</v>
      </c>
      <c r="N330" s="36">
        <v>72.5</v>
      </c>
      <c r="O330" s="55">
        <f t="shared" si="48"/>
        <v>30.566923748391847</v>
      </c>
      <c r="P330" s="56">
        <f t="shared" si="49"/>
        <v>19.562831198970784</v>
      </c>
      <c r="Q330" s="34">
        <v>13.8330106</v>
      </c>
      <c r="R330" s="11">
        <f t="shared" si="50"/>
        <v>2.5556141258234994</v>
      </c>
      <c r="S330" s="35">
        <f t="shared" si="51"/>
        <v>3.2041663450184288</v>
      </c>
      <c r="AF330" s="34"/>
    </row>
    <row r="331" spans="7:32" ht="18.5" x14ac:dyDescent="0.45">
      <c r="G331" s="59">
        <v>2015</v>
      </c>
      <c r="H331" s="59">
        <v>11</v>
      </c>
      <c r="I331" s="46">
        <f t="shared" si="46"/>
        <v>24</v>
      </c>
      <c r="J331" s="46">
        <f t="shared" si="46"/>
        <v>328</v>
      </c>
      <c r="K331" s="2">
        <v>19.600000000000001</v>
      </c>
      <c r="L331" s="2">
        <v>11.1</v>
      </c>
      <c r="M331" s="54">
        <f t="shared" si="47"/>
        <v>15.350000000000001</v>
      </c>
      <c r="N331" s="36">
        <v>74.5</v>
      </c>
      <c r="O331" s="55">
        <f t="shared" si="48"/>
        <v>27.569191814480732</v>
      </c>
      <c r="P331" s="56">
        <f t="shared" si="49"/>
        <v>18.747050433846901</v>
      </c>
      <c r="Q331" s="34">
        <v>12.860370499999998</v>
      </c>
      <c r="R331" s="11">
        <f t="shared" si="50"/>
        <v>2.5003743193698749</v>
      </c>
      <c r="S331" s="35">
        <f t="shared" si="51"/>
        <v>3.2669886157977093</v>
      </c>
      <c r="AF331" s="34"/>
    </row>
    <row r="332" spans="7:32" ht="18.5" x14ac:dyDescent="0.45">
      <c r="G332" s="59">
        <v>2015</v>
      </c>
      <c r="H332" s="59">
        <v>11</v>
      </c>
      <c r="I332" s="46">
        <f t="shared" si="46"/>
        <v>25</v>
      </c>
      <c r="J332" s="46">
        <f t="shared" si="46"/>
        <v>329</v>
      </c>
      <c r="K332" s="2">
        <v>17</v>
      </c>
      <c r="L332" s="2">
        <v>11</v>
      </c>
      <c r="M332" s="54">
        <f t="shared" si="47"/>
        <v>14</v>
      </c>
      <c r="N332" s="36">
        <v>73</v>
      </c>
      <c r="O332" s="55">
        <f t="shared" si="48"/>
        <v>29.824701079169476</v>
      </c>
      <c r="P332" s="56">
        <f t="shared" si="49"/>
        <v>14.315856518001349</v>
      </c>
      <c r="Q332" s="34">
        <v>11.688847900000001</v>
      </c>
      <c r="R332" s="11">
        <f t="shared" si="50"/>
        <v>2.1800519552852999</v>
      </c>
      <c r="S332" s="35">
        <f t="shared" si="51"/>
        <v>2.4552212857974438</v>
      </c>
      <c r="AF332" s="34"/>
    </row>
    <row r="333" spans="7:32" ht="18.5" x14ac:dyDescent="0.45">
      <c r="G333" s="59">
        <v>2015</v>
      </c>
      <c r="H333" s="59">
        <v>11</v>
      </c>
      <c r="I333" s="46">
        <f t="shared" si="46"/>
        <v>26</v>
      </c>
      <c r="J333" s="46">
        <f t="shared" si="46"/>
        <v>330</v>
      </c>
      <c r="K333" s="2">
        <v>13.3</v>
      </c>
      <c r="L333" s="2">
        <v>10</v>
      </c>
      <c r="M333" s="54">
        <f t="shared" si="47"/>
        <v>11.65</v>
      </c>
      <c r="N333" s="36">
        <v>71.5</v>
      </c>
      <c r="O333" s="55">
        <f t="shared" si="48"/>
        <v>17.115082786294799</v>
      </c>
      <c r="P333" s="56">
        <f t="shared" si="49"/>
        <v>4.5183818555818283</v>
      </c>
      <c r="Q333" s="34">
        <v>4.9745746999999998</v>
      </c>
      <c r="R333" s="11">
        <f t="shared" si="50"/>
        <v>0.85922968412647516</v>
      </c>
      <c r="S333" s="35">
        <f t="shared" si="51"/>
        <v>0.89554112838400668</v>
      </c>
    </row>
    <row r="334" spans="7:32" ht="18.5" x14ac:dyDescent="0.45">
      <c r="G334" s="59">
        <v>2015</v>
      </c>
      <c r="H334" s="59">
        <v>11</v>
      </c>
      <c r="I334" s="46">
        <f t="shared" si="46"/>
        <v>27</v>
      </c>
      <c r="J334" s="46">
        <f t="shared" si="46"/>
        <v>331</v>
      </c>
      <c r="K334" s="2">
        <v>14.5</v>
      </c>
      <c r="L334" s="2">
        <v>8.3000000000000007</v>
      </c>
      <c r="M334" s="54">
        <f t="shared" si="47"/>
        <v>11.4</v>
      </c>
      <c r="N334" s="36">
        <v>67.5</v>
      </c>
      <c r="O334" s="55">
        <f t="shared" si="48"/>
        <v>9.1749007974693377</v>
      </c>
      <c r="P334" s="56">
        <f t="shared" si="49"/>
        <v>4.5507507955447908</v>
      </c>
      <c r="Q334" s="34">
        <v>3.6552509999999998</v>
      </c>
      <c r="R334" s="11">
        <f t="shared" si="50"/>
        <v>0.625990975758</v>
      </c>
      <c r="S334" s="35">
        <f t="shared" si="51"/>
        <v>0.88895504967633687</v>
      </c>
    </row>
    <row r="335" spans="7:32" ht="18.5" x14ac:dyDescent="0.45">
      <c r="G335" s="59">
        <v>2015</v>
      </c>
      <c r="H335" s="59">
        <v>11</v>
      </c>
      <c r="I335" s="46">
        <f t="shared" si="46"/>
        <v>28</v>
      </c>
      <c r="J335" s="46">
        <f t="shared" si="46"/>
        <v>332</v>
      </c>
      <c r="K335" s="2">
        <v>16.7</v>
      </c>
      <c r="L335" s="2">
        <v>10.3</v>
      </c>
      <c r="M335" s="54">
        <f t="shared" si="47"/>
        <v>13.5</v>
      </c>
      <c r="N335" s="36">
        <v>69</v>
      </c>
      <c r="O335" s="55">
        <f t="shared" si="48"/>
        <v>27.456362387111486</v>
      </c>
      <c r="P335" s="56">
        <f t="shared" si="49"/>
        <v>14.057657542201078</v>
      </c>
      <c r="Q335" s="34">
        <v>11.1135541</v>
      </c>
      <c r="R335" s="11">
        <f t="shared" si="50"/>
        <v>2.0401651371304497</v>
      </c>
      <c r="S335" s="35">
        <f t="shared" si="51"/>
        <v>2.3711560285653159</v>
      </c>
    </row>
    <row r="336" spans="7:32" ht="18.5" x14ac:dyDescent="0.45">
      <c r="G336" s="59">
        <v>2015</v>
      </c>
      <c r="H336" s="59">
        <v>11</v>
      </c>
      <c r="I336" s="46">
        <f t="shared" si="46"/>
        <v>29</v>
      </c>
      <c r="J336" s="46">
        <f t="shared" si="46"/>
        <v>333</v>
      </c>
      <c r="K336" s="2">
        <v>12.7</v>
      </c>
      <c r="L336" s="2">
        <v>7.6</v>
      </c>
      <c r="M336" s="54">
        <f t="shared" si="47"/>
        <v>10.149999999999999</v>
      </c>
      <c r="N336" s="36">
        <v>56.5</v>
      </c>
      <c r="O336" s="55">
        <f t="shared" si="48"/>
        <v>13.537930084191181</v>
      </c>
      <c r="P336" s="56">
        <f t="shared" si="49"/>
        <v>5.5234754743500014</v>
      </c>
      <c r="Q336" s="34">
        <v>4.8916721000000001</v>
      </c>
      <c r="R336" s="51">
        <f t="shared" si="50"/>
        <v>0.80187590941867493</v>
      </c>
      <c r="S336" s="50">
        <f t="shared" si="51"/>
        <v>0.95251692167166124</v>
      </c>
    </row>
    <row r="337" spans="7:19" ht="18.5" x14ac:dyDescent="0.45">
      <c r="G337" s="59">
        <v>2015</v>
      </c>
      <c r="H337" s="60">
        <v>11</v>
      </c>
      <c r="I337" s="60">
        <f t="shared" si="46"/>
        <v>30</v>
      </c>
      <c r="J337" s="46">
        <f t="shared" si="46"/>
        <v>334</v>
      </c>
      <c r="K337" s="2">
        <v>12.9</v>
      </c>
      <c r="L337" s="2">
        <v>8.4</v>
      </c>
      <c r="M337" s="54">
        <f t="shared" si="47"/>
        <v>10.65</v>
      </c>
      <c r="N337" s="36">
        <v>57.5</v>
      </c>
      <c r="O337" s="55">
        <f t="shared" si="48"/>
        <v>17.846588206226563</v>
      </c>
      <c r="P337" s="56">
        <f t="shared" si="49"/>
        <v>6.4247717542415623</v>
      </c>
      <c r="Q337" s="34">
        <v>6.0573328999999987</v>
      </c>
      <c r="R337" s="49">
        <f t="shared" si="50"/>
        <v>1.0107220246943249</v>
      </c>
      <c r="S337" s="48">
        <f t="shared" si="51"/>
        <v>1.095965650940683</v>
      </c>
    </row>
    <row r="338" spans="7:19" ht="18.5" x14ac:dyDescent="0.45">
      <c r="G338" s="59">
        <v>2015</v>
      </c>
      <c r="H338" s="59">
        <v>12</v>
      </c>
      <c r="I338" s="46">
        <v>1</v>
      </c>
      <c r="J338" s="46">
        <f t="shared" si="46"/>
        <v>335</v>
      </c>
      <c r="K338" s="2">
        <v>12.2</v>
      </c>
      <c r="L338" s="2">
        <v>6.6</v>
      </c>
      <c r="M338" s="54">
        <f t="shared" si="47"/>
        <v>9.3999999999999986</v>
      </c>
      <c r="N338" s="36">
        <v>61</v>
      </c>
      <c r="O338" s="55">
        <f t="shared" si="48"/>
        <v>28.689692959325331</v>
      </c>
      <c r="P338" s="56">
        <f t="shared" si="49"/>
        <v>12.852982445777746</v>
      </c>
      <c r="Q338" s="34">
        <v>10.862752799999999</v>
      </c>
      <c r="R338" s="11">
        <f t="shared" si="50"/>
        <v>1.7329132286783997</v>
      </c>
      <c r="S338" s="35">
        <f t="shared" si="51"/>
        <v>1.7845840511064077</v>
      </c>
    </row>
    <row r="339" spans="7:19" ht="18.5" x14ac:dyDescent="0.45">
      <c r="G339" s="59">
        <v>2015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2">
        <v>10</v>
      </c>
      <c r="L339" s="2">
        <v>4.5999999999999996</v>
      </c>
      <c r="M339" s="54">
        <f t="shared" si="47"/>
        <v>7.3</v>
      </c>
      <c r="N339" s="36">
        <v>59.5</v>
      </c>
      <c r="O339" s="55">
        <f t="shared" si="48"/>
        <v>30.971780103090218</v>
      </c>
      <c r="P339" s="56">
        <f t="shared" si="49"/>
        <v>13.379809004534975</v>
      </c>
      <c r="Q339" s="34">
        <v>11.515506099999998</v>
      </c>
      <c r="R339" s="11">
        <f t="shared" si="50"/>
        <v>1.6952149262401499</v>
      </c>
      <c r="S339" s="35">
        <f t="shared" si="51"/>
        <v>1.5698734429265759</v>
      </c>
    </row>
    <row r="340" spans="7:19" ht="18.5" x14ac:dyDescent="0.45">
      <c r="G340" s="59">
        <v>2015</v>
      </c>
      <c r="H340" s="59">
        <v>12</v>
      </c>
      <c r="I340" s="46">
        <f t="shared" si="52"/>
        <v>3</v>
      </c>
      <c r="J340" s="46">
        <f t="shared" si="46"/>
        <v>337</v>
      </c>
      <c r="K340" s="2">
        <v>5.8</v>
      </c>
      <c r="L340" s="2">
        <v>-2.1</v>
      </c>
      <c r="M340" s="54">
        <f t="shared" si="47"/>
        <v>1.8499999999999999</v>
      </c>
      <c r="N340" s="36">
        <v>38</v>
      </c>
      <c r="O340" s="55">
        <f t="shared" si="48"/>
        <v>24.570207421722841</v>
      </c>
      <c r="P340" s="56">
        <f t="shared" si="49"/>
        <v>15.528371090528836</v>
      </c>
      <c r="Q340" s="34">
        <v>11.049492999999998</v>
      </c>
      <c r="R340" s="11">
        <f t="shared" si="50"/>
        <v>1.2734236821442499</v>
      </c>
      <c r="S340" s="35">
        <f t="shared" si="51"/>
        <v>0.7024494593253916</v>
      </c>
    </row>
    <row r="341" spans="7:19" ht="18.5" x14ac:dyDescent="0.45">
      <c r="G341" s="59">
        <v>2015</v>
      </c>
      <c r="H341" s="59">
        <v>12</v>
      </c>
      <c r="I341" s="46">
        <f t="shared" si="52"/>
        <v>4</v>
      </c>
      <c r="J341" s="46">
        <f t="shared" si="52"/>
        <v>338</v>
      </c>
      <c r="K341" s="2">
        <v>2.5</v>
      </c>
      <c r="L341" s="2">
        <v>-1.6</v>
      </c>
      <c r="M341" s="54">
        <f t="shared" si="47"/>
        <v>0.44999999999999996</v>
      </c>
      <c r="N341" s="36">
        <v>63</v>
      </c>
      <c r="O341" s="55">
        <f t="shared" si="48"/>
        <v>39.548195172399758</v>
      </c>
      <c r="P341" s="56">
        <f t="shared" si="49"/>
        <v>12.971808016547119</v>
      </c>
      <c r="Q341" s="34">
        <v>12.812638699999999</v>
      </c>
      <c r="R341" s="11">
        <f t="shared" si="50"/>
        <v>1.3714167990528749</v>
      </c>
      <c r="S341" s="35">
        <f t="shared" si="51"/>
        <v>0.1359949655862992</v>
      </c>
    </row>
    <row r="342" spans="7:19" ht="18.5" x14ac:dyDescent="0.45">
      <c r="G342" s="59">
        <v>2015</v>
      </c>
      <c r="H342" s="59">
        <v>12</v>
      </c>
      <c r="I342" s="46">
        <f t="shared" si="52"/>
        <v>5</v>
      </c>
      <c r="J342" s="46">
        <f t="shared" si="52"/>
        <v>339</v>
      </c>
      <c r="K342" s="2">
        <v>2.8</v>
      </c>
      <c r="L342" s="2">
        <v>-2.7</v>
      </c>
      <c r="M342" s="54">
        <f t="shared" si="47"/>
        <v>4.9999999999999822E-2</v>
      </c>
      <c r="N342" s="36">
        <v>60</v>
      </c>
      <c r="O342" s="55">
        <f t="shared" si="48"/>
        <v>34.210515542025327</v>
      </c>
      <c r="P342" s="56">
        <f t="shared" si="49"/>
        <v>15.052626838491143</v>
      </c>
      <c r="Q342" s="34">
        <v>12.836923299999999</v>
      </c>
      <c r="R342" s="11">
        <f t="shared" si="50"/>
        <v>1.3439007095078246</v>
      </c>
      <c r="S342" s="35">
        <f t="shared" si="51"/>
        <v>1.7655197076186829E-2</v>
      </c>
    </row>
    <row r="343" spans="7:19" ht="18.5" x14ac:dyDescent="0.45">
      <c r="G343" s="59">
        <v>2015</v>
      </c>
      <c r="H343" s="59">
        <v>12</v>
      </c>
      <c r="I343" s="46">
        <f t="shared" si="52"/>
        <v>6</v>
      </c>
      <c r="J343" s="46">
        <f t="shared" si="52"/>
        <v>340</v>
      </c>
      <c r="K343" s="2">
        <v>7.5</v>
      </c>
      <c r="L343" s="2">
        <v>-1.3</v>
      </c>
      <c r="M343" s="54">
        <f t="shared" si="47"/>
        <v>3.1</v>
      </c>
      <c r="N343" s="36">
        <v>85.5</v>
      </c>
      <c r="O343" s="55">
        <f t="shared" si="48"/>
        <v>25.378526817343555</v>
      </c>
      <c r="P343" s="56">
        <f t="shared" si="49"/>
        <v>17.866482879409865</v>
      </c>
      <c r="Q343" s="34">
        <v>12.045580299999999</v>
      </c>
      <c r="R343" s="11">
        <f t="shared" si="50"/>
        <v>1.4765291648035499</v>
      </c>
      <c r="S343" s="35">
        <f t="shared" si="51"/>
        <v>1.0595679584040263</v>
      </c>
    </row>
    <row r="344" spans="7:19" ht="18.5" x14ac:dyDescent="0.45">
      <c r="G344" s="59">
        <v>2015</v>
      </c>
      <c r="H344" s="59">
        <v>12</v>
      </c>
      <c r="I344" s="46">
        <f t="shared" si="52"/>
        <v>7</v>
      </c>
      <c r="J344" s="46">
        <f t="shared" si="52"/>
        <v>341</v>
      </c>
      <c r="K344" s="2">
        <v>9.9</v>
      </c>
      <c r="L344" s="2">
        <v>2.5</v>
      </c>
      <c r="M344" s="54">
        <f t="shared" si="47"/>
        <v>6.2</v>
      </c>
      <c r="N344" s="36">
        <v>62.5</v>
      </c>
      <c r="O344" s="55">
        <f t="shared" si="48"/>
        <v>27.498266392210347</v>
      </c>
      <c r="P344" s="56">
        <f t="shared" si="49"/>
        <v>16.278973704188527</v>
      </c>
      <c r="Q344" s="34">
        <v>11.9685395</v>
      </c>
      <c r="R344" s="11">
        <f t="shared" si="50"/>
        <v>1.6846916200200002</v>
      </c>
      <c r="S344" s="35">
        <f t="shared" si="51"/>
        <v>1.665338087709922</v>
      </c>
    </row>
    <row r="345" spans="7:19" ht="18.5" x14ac:dyDescent="0.45">
      <c r="G345" s="59">
        <v>2015</v>
      </c>
      <c r="H345" s="59">
        <v>12</v>
      </c>
      <c r="I345" s="46">
        <f t="shared" si="52"/>
        <v>8</v>
      </c>
      <c r="J345" s="46">
        <f t="shared" si="52"/>
        <v>342</v>
      </c>
      <c r="K345" s="2">
        <v>12.1</v>
      </c>
      <c r="L345" s="2">
        <v>4.7</v>
      </c>
      <c r="M345" s="54">
        <f t="shared" si="47"/>
        <v>8.4</v>
      </c>
      <c r="N345" s="36">
        <v>56.5</v>
      </c>
      <c r="O345" s="55">
        <f t="shared" si="48"/>
        <v>27.21063365996368</v>
      </c>
      <c r="P345" s="56">
        <f t="shared" si="49"/>
        <v>16.108695126698496</v>
      </c>
      <c r="Q345" s="34">
        <v>11.843348199999999</v>
      </c>
      <c r="R345" s="11">
        <f t="shared" si="50"/>
        <v>1.8198844144565998</v>
      </c>
      <c r="S345" s="35">
        <f t="shared" si="51"/>
        <v>2.0251881243556791</v>
      </c>
    </row>
    <row r="346" spans="7:19" ht="18.5" x14ac:dyDescent="0.45">
      <c r="G346" s="59">
        <v>2015</v>
      </c>
      <c r="H346" s="59">
        <v>12</v>
      </c>
      <c r="I346" s="46">
        <f t="shared" si="52"/>
        <v>9</v>
      </c>
      <c r="J346" s="46">
        <f t="shared" si="52"/>
        <v>343</v>
      </c>
      <c r="K346" s="2">
        <v>14.4</v>
      </c>
      <c r="L346" s="2">
        <v>7.1</v>
      </c>
      <c r="M346" s="54">
        <f t="shared" si="47"/>
        <v>10.75</v>
      </c>
      <c r="N346" s="36">
        <v>62</v>
      </c>
      <c r="O346" s="55">
        <f t="shared" si="48"/>
        <v>27.432210238884657</v>
      </c>
      <c r="P346" s="56">
        <f t="shared" si="49"/>
        <v>16.020410779508641</v>
      </c>
      <c r="Q346" s="34">
        <v>11.8588401</v>
      </c>
      <c r="R346" s="11">
        <f t="shared" si="50"/>
        <v>1.9857123746745748</v>
      </c>
      <c r="S346" s="35">
        <f t="shared" si="51"/>
        <v>2.3438036474839823</v>
      </c>
    </row>
    <row r="347" spans="7:19" ht="18.5" x14ac:dyDescent="0.45">
      <c r="G347" s="59">
        <v>2015</v>
      </c>
      <c r="H347" s="59">
        <v>12</v>
      </c>
      <c r="I347" s="46">
        <f t="shared" si="52"/>
        <v>10</v>
      </c>
      <c r="J347" s="46">
        <f t="shared" si="52"/>
        <v>344</v>
      </c>
      <c r="K347" s="2">
        <v>13.8</v>
      </c>
      <c r="L347" s="2">
        <v>7.5</v>
      </c>
      <c r="M347" s="54">
        <f t="shared" si="47"/>
        <v>10.65</v>
      </c>
      <c r="N347" s="36">
        <v>85</v>
      </c>
      <c r="O347" s="55">
        <f t="shared" si="48"/>
        <v>27.421105822444368</v>
      </c>
      <c r="P347" s="56">
        <f t="shared" si="49"/>
        <v>13.820237334511964</v>
      </c>
      <c r="Q347" s="34">
        <v>11.0122287</v>
      </c>
      <c r="R347" s="11">
        <f t="shared" si="50"/>
        <v>1.8374922217104748</v>
      </c>
      <c r="S347" s="35">
        <f t="shared" si="51"/>
        <v>2.0478615422959554</v>
      </c>
    </row>
    <row r="348" spans="7:19" ht="18.5" x14ac:dyDescent="0.45">
      <c r="G348" s="59">
        <v>2015</v>
      </c>
      <c r="H348" s="59">
        <v>12</v>
      </c>
      <c r="I348" s="46">
        <f t="shared" si="52"/>
        <v>11</v>
      </c>
      <c r="J348" s="46">
        <f t="shared" si="52"/>
        <v>345</v>
      </c>
      <c r="K348" s="2">
        <v>12.3</v>
      </c>
      <c r="L348" s="2">
        <v>7.3</v>
      </c>
      <c r="M348" s="54">
        <f t="shared" si="47"/>
        <v>9.8000000000000007</v>
      </c>
      <c r="N348" s="36">
        <v>63.5</v>
      </c>
      <c r="O348" s="55">
        <f t="shared" si="48"/>
        <v>30.52615939535157</v>
      </c>
      <c r="P348" s="56">
        <f t="shared" si="49"/>
        <v>12.21046375814063</v>
      </c>
      <c r="Q348" s="34">
        <v>10.921370799999998</v>
      </c>
      <c r="R348" s="11">
        <f t="shared" si="50"/>
        <v>1.7678859768791999</v>
      </c>
      <c r="S348" s="35">
        <f t="shared" si="51"/>
        <v>1.7518068103722273</v>
      </c>
    </row>
    <row r="349" spans="7:19" ht="18.5" x14ac:dyDescent="0.45">
      <c r="G349" s="59">
        <v>2015</v>
      </c>
      <c r="H349" s="59">
        <v>12</v>
      </c>
      <c r="I349" s="46">
        <f t="shared" si="52"/>
        <v>12</v>
      </c>
      <c r="J349" s="46">
        <f t="shared" si="52"/>
        <v>346</v>
      </c>
      <c r="K349" s="2">
        <v>10.8</v>
      </c>
      <c r="L349" s="2">
        <v>5.9</v>
      </c>
      <c r="M349" s="54">
        <f t="shared" si="47"/>
        <v>8.3500000000000014</v>
      </c>
      <c r="N349" s="36">
        <v>66</v>
      </c>
      <c r="O349" s="55">
        <f t="shared" si="48"/>
        <v>31.778277935121718</v>
      </c>
      <c r="P349" s="56">
        <f t="shared" si="49"/>
        <v>12.457084950567713</v>
      </c>
      <c r="Q349" s="34">
        <v>11.2550747</v>
      </c>
      <c r="R349" s="11">
        <f t="shared" si="50"/>
        <v>1.726187992970325</v>
      </c>
      <c r="S349" s="35">
        <f t="shared" si="51"/>
        <v>1.6126393744986951</v>
      </c>
    </row>
    <row r="350" spans="7:19" ht="18.5" x14ac:dyDescent="0.45">
      <c r="G350" s="59">
        <v>2015</v>
      </c>
      <c r="H350" s="59">
        <v>12</v>
      </c>
      <c r="I350" s="46">
        <f t="shared" si="52"/>
        <v>13</v>
      </c>
      <c r="J350" s="46">
        <f t="shared" si="52"/>
        <v>347</v>
      </c>
      <c r="K350" s="2">
        <v>10.1</v>
      </c>
      <c r="L350" s="2">
        <v>5.6</v>
      </c>
      <c r="M350" s="54">
        <f t="shared" si="47"/>
        <v>7.85</v>
      </c>
      <c r="N350" s="36">
        <v>68</v>
      </c>
      <c r="O350" s="55">
        <f t="shared" si="48"/>
        <v>15.506436286187043</v>
      </c>
      <c r="P350" s="56">
        <f t="shared" si="49"/>
        <v>5.5823170630273351</v>
      </c>
      <c r="Q350" s="34">
        <v>5.2630590000000002</v>
      </c>
      <c r="R350" s="11">
        <f t="shared" si="50"/>
        <v>0.79176012254774997</v>
      </c>
      <c r="S350" s="35">
        <f t="shared" si="51"/>
        <v>0.81709337299242979</v>
      </c>
    </row>
    <row r="351" spans="7:19" ht="18.5" x14ac:dyDescent="0.45">
      <c r="G351" s="59">
        <v>2015</v>
      </c>
      <c r="H351" s="59">
        <v>12</v>
      </c>
      <c r="I351" s="46">
        <f t="shared" si="52"/>
        <v>14</v>
      </c>
      <c r="J351" s="46">
        <f t="shared" si="52"/>
        <v>348</v>
      </c>
      <c r="K351" s="2">
        <v>10.3</v>
      </c>
      <c r="L351" s="2">
        <v>5.5</v>
      </c>
      <c r="M351" s="54">
        <f t="shared" si="47"/>
        <v>7.9</v>
      </c>
      <c r="N351" s="36">
        <v>59</v>
      </c>
      <c r="O351" s="55">
        <f t="shared" si="48"/>
        <v>13.276140094305706</v>
      </c>
      <c r="P351" s="56">
        <f t="shared" si="49"/>
        <v>5.0980377962133918</v>
      </c>
      <c r="Q351" s="34">
        <v>4.6538504999999999</v>
      </c>
      <c r="R351" s="11">
        <f t="shared" si="50"/>
        <v>0.70147721279024999</v>
      </c>
      <c r="S351" s="35">
        <f t="shared" si="51"/>
        <v>0.76871198964744969</v>
      </c>
    </row>
    <row r="352" spans="7:19" ht="18.5" x14ac:dyDescent="0.45">
      <c r="G352" s="59">
        <v>2015</v>
      </c>
      <c r="H352" s="59">
        <v>12</v>
      </c>
      <c r="I352" s="46">
        <f t="shared" si="52"/>
        <v>15</v>
      </c>
      <c r="J352" s="46">
        <f t="shared" si="52"/>
        <v>349</v>
      </c>
      <c r="K352" s="2">
        <v>11.7</v>
      </c>
      <c r="L352" s="2">
        <v>5.3</v>
      </c>
      <c r="M352" s="54">
        <f t="shared" si="47"/>
        <v>8.5</v>
      </c>
      <c r="N352" s="36">
        <v>62.5</v>
      </c>
      <c r="O352" s="55">
        <f t="shared" si="48"/>
        <v>27.173968274476081</v>
      </c>
      <c r="P352" s="56">
        <f t="shared" si="49"/>
        <v>13.913071756531753</v>
      </c>
      <c r="Q352" s="34">
        <v>10.999248999999999</v>
      </c>
      <c r="R352" s="11">
        <f t="shared" si="50"/>
        <v>1.6966286586254999</v>
      </c>
      <c r="S352" s="35">
        <f t="shared" si="51"/>
        <v>1.7943869820621776</v>
      </c>
    </row>
    <row r="353" spans="7:19" ht="18.5" x14ac:dyDescent="0.45">
      <c r="G353" s="59">
        <v>2015</v>
      </c>
      <c r="H353" s="59">
        <v>12</v>
      </c>
      <c r="I353" s="46">
        <f t="shared" si="52"/>
        <v>16</v>
      </c>
      <c r="J353" s="46">
        <f t="shared" si="52"/>
        <v>350</v>
      </c>
      <c r="K353" s="2">
        <v>9.1999999999999993</v>
      </c>
      <c r="L353" s="2">
        <v>3.8</v>
      </c>
      <c r="M353" s="54">
        <f t="shared" si="47"/>
        <v>6.5</v>
      </c>
      <c r="N353" s="36">
        <v>61.5</v>
      </c>
      <c r="O353" s="55">
        <f t="shared" si="48"/>
        <v>17.329917609222825</v>
      </c>
      <c r="P353" s="56">
        <f t="shared" si="49"/>
        <v>7.4865244071842598</v>
      </c>
      <c r="Q353" s="34">
        <v>6.4433742999999994</v>
      </c>
      <c r="R353" s="11">
        <f t="shared" si="50"/>
        <v>0.91830648354884981</v>
      </c>
      <c r="S353" s="35">
        <f t="shared" si="51"/>
        <v>0.89752077583610612</v>
      </c>
    </row>
    <row r="354" spans="7:19" ht="18.5" x14ac:dyDescent="0.45">
      <c r="G354" s="59">
        <v>2015</v>
      </c>
      <c r="H354" s="59">
        <v>12</v>
      </c>
      <c r="I354" s="46">
        <f t="shared" si="52"/>
        <v>17</v>
      </c>
      <c r="J354" s="46">
        <f t="shared" si="52"/>
        <v>351</v>
      </c>
      <c r="K354" s="2">
        <v>7.2</v>
      </c>
      <c r="L354" s="2">
        <v>4.8</v>
      </c>
      <c r="M354" s="54">
        <f t="shared" si="47"/>
        <v>6</v>
      </c>
      <c r="N354" s="36">
        <v>59.5</v>
      </c>
      <c r="O354" s="55">
        <f t="shared" si="48"/>
        <v>16.194221858433224</v>
      </c>
      <c r="P354" s="56">
        <f t="shared" si="49"/>
        <v>3.1092905968191795</v>
      </c>
      <c r="Q354" s="34">
        <v>4.0140769000000001</v>
      </c>
      <c r="R354" s="11">
        <f t="shared" si="50"/>
        <v>0.56031295224029998</v>
      </c>
      <c r="S354" s="35">
        <f t="shared" si="51"/>
        <v>0.46050859571827019</v>
      </c>
    </row>
    <row r="355" spans="7:19" ht="18.5" x14ac:dyDescent="0.45">
      <c r="G355" s="59">
        <v>2015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2">
        <v>10.3</v>
      </c>
      <c r="L355" s="2">
        <v>4</v>
      </c>
      <c r="M355" s="54">
        <f t="shared" si="47"/>
        <v>7.15</v>
      </c>
      <c r="N355" s="36">
        <v>57</v>
      </c>
      <c r="O355" s="55">
        <f t="shared" si="48"/>
        <v>0</v>
      </c>
      <c r="P355" s="56">
        <f t="shared" si="49"/>
        <v>0</v>
      </c>
      <c r="Q355" s="34">
        <v>0</v>
      </c>
      <c r="R355" s="11">
        <f t="shared" si="50"/>
        <v>0</v>
      </c>
      <c r="S355" s="35">
        <f t="shared" si="51"/>
        <v>0.20914153498871332</v>
      </c>
    </row>
    <row r="356" spans="7:19" ht="18.5" x14ac:dyDescent="0.45">
      <c r="G356" s="59">
        <v>2015</v>
      </c>
      <c r="H356" s="59">
        <v>12</v>
      </c>
      <c r="I356" s="46">
        <f t="shared" si="53"/>
        <v>19</v>
      </c>
      <c r="J356" s="46">
        <f t="shared" si="53"/>
        <v>353</v>
      </c>
      <c r="K356" s="2">
        <v>10.9</v>
      </c>
      <c r="L356" s="2">
        <v>5.3</v>
      </c>
      <c r="M356" s="54">
        <f t="shared" si="47"/>
        <v>8.1</v>
      </c>
      <c r="N356" s="36">
        <v>56.5</v>
      </c>
      <c r="O356" s="55">
        <f t="shared" si="48"/>
        <v>27.466643298015825</v>
      </c>
      <c r="P356" s="56">
        <f t="shared" si="49"/>
        <v>12.305056197511091</v>
      </c>
      <c r="Q356" s="34">
        <v>10.399670599999999</v>
      </c>
      <c r="R356" s="11">
        <f t="shared" si="50"/>
        <v>1.5797463629870996</v>
      </c>
      <c r="S356" s="35">
        <f t="shared" si="51"/>
        <v>1.564761303547634</v>
      </c>
    </row>
    <row r="357" spans="7:19" ht="18.5" x14ac:dyDescent="0.45">
      <c r="G357" s="59">
        <v>2015</v>
      </c>
      <c r="H357" s="59">
        <v>12</v>
      </c>
      <c r="I357" s="46">
        <f t="shared" si="53"/>
        <v>20</v>
      </c>
      <c r="J357" s="46">
        <f t="shared" si="53"/>
        <v>354</v>
      </c>
      <c r="K357" s="2">
        <v>8.9</v>
      </c>
      <c r="L357" s="2">
        <v>4.3</v>
      </c>
      <c r="M357" s="54">
        <f t="shared" si="47"/>
        <v>6.6</v>
      </c>
      <c r="N357" s="36">
        <v>54</v>
      </c>
      <c r="O357" s="55">
        <f t="shared" si="48"/>
        <v>32.677367932175294</v>
      </c>
      <c r="P357" s="56">
        <f t="shared" si="49"/>
        <v>12.025271399040509</v>
      </c>
      <c r="Q357" s="34">
        <v>11.213623399999999</v>
      </c>
      <c r="R357" s="11">
        <f t="shared" si="50"/>
        <v>1.6047367902803995</v>
      </c>
      <c r="S357" s="35">
        <f t="shared" si="51"/>
        <v>1.3370298741868927</v>
      </c>
    </row>
    <row r="358" spans="7:19" ht="18.5" x14ac:dyDescent="0.45">
      <c r="G358" s="59">
        <v>2015</v>
      </c>
      <c r="H358" s="59">
        <v>12</v>
      </c>
      <c r="I358" s="46">
        <f t="shared" si="53"/>
        <v>21</v>
      </c>
      <c r="J358" s="46">
        <f t="shared" si="53"/>
        <v>355</v>
      </c>
      <c r="K358" s="2">
        <v>9</v>
      </c>
      <c r="L358" s="2">
        <v>2.8</v>
      </c>
      <c r="M358" s="54">
        <f t="shared" si="47"/>
        <v>5.9</v>
      </c>
      <c r="N358" s="36">
        <v>47.5</v>
      </c>
      <c r="O358" s="55">
        <f t="shared" si="48"/>
        <v>29.361784476483201</v>
      </c>
      <c r="P358" s="56">
        <f t="shared" si="49"/>
        <v>14.56344510033567</v>
      </c>
      <c r="Q358" s="34">
        <v>11.6976406</v>
      </c>
      <c r="R358" s="11">
        <f t="shared" si="50"/>
        <v>1.6259778922202999</v>
      </c>
      <c r="S358" s="35">
        <f t="shared" si="51"/>
        <v>1.509424780531279</v>
      </c>
    </row>
    <row r="359" spans="7:19" ht="18.5" x14ac:dyDescent="0.45">
      <c r="G359" s="59">
        <v>2015</v>
      </c>
      <c r="H359" s="59">
        <v>12</v>
      </c>
      <c r="I359" s="46">
        <f t="shared" si="53"/>
        <v>22</v>
      </c>
      <c r="J359" s="46">
        <f t="shared" si="53"/>
        <v>356</v>
      </c>
      <c r="K359" s="2">
        <v>12.3</v>
      </c>
      <c r="L359" s="2">
        <v>4.5999999999999996</v>
      </c>
      <c r="M359" s="54">
        <f t="shared" si="47"/>
        <v>8.4499999999999993</v>
      </c>
      <c r="N359" s="36">
        <v>46</v>
      </c>
      <c r="O359" s="55">
        <f t="shared" si="48"/>
        <v>24.527951022592667</v>
      </c>
      <c r="P359" s="56">
        <f t="shared" si="49"/>
        <v>15.109217829917085</v>
      </c>
      <c r="Q359" s="34">
        <v>10.889968299999998</v>
      </c>
      <c r="R359" s="11">
        <f t="shared" si="50"/>
        <v>1.6765786820868744</v>
      </c>
      <c r="S359" s="35">
        <f t="shared" si="51"/>
        <v>2.0310374546479544</v>
      </c>
    </row>
    <row r="360" spans="7:19" ht="18.5" x14ac:dyDescent="0.45">
      <c r="G360" s="59">
        <v>2015</v>
      </c>
      <c r="H360" s="59">
        <v>12</v>
      </c>
      <c r="I360" s="46">
        <f t="shared" si="53"/>
        <v>23</v>
      </c>
      <c r="J360" s="46">
        <f t="shared" si="53"/>
        <v>357</v>
      </c>
      <c r="K360" s="2">
        <v>10.6</v>
      </c>
      <c r="L360" s="2">
        <v>5.4</v>
      </c>
      <c r="M360" s="54">
        <f t="shared" si="47"/>
        <v>8</v>
      </c>
      <c r="N360" s="36">
        <v>54</v>
      </c>
      <c r="O360" s="55">
        <f t="shared" si="48"/>
        <v>0</v>
      </c>
      <c r="P360" s="56">
        <f t="shared" si="49"/>
        <v>0</v>
      </c>
      <c r="Q360" s="34">
        <v>0</v>
      </c>
      <c r="R360" s="11">
        <f t="shared" si="50"/>
        <v>0</v>
      </c>
      <c r="S360" s="35">
        <f t="shared" si="51"/>
        <v>0.2253565217391304</v>
      </c>
    </row>
    <row r="361" spans="7:19" ht="18.5" x14ac:dyDescent="0.45">
      <c r="G361" s="59">
        <v>2015</v>
      </c>
      <c r="H361" s="59">
        <v>12</v>
      </c>
      <c r="I361" s="46">
        <f t="shared" si="53"/>
        <v>24</v>
      </c>
      <c r="J361" s="46">
        <f t="shared" si="53"/>
        <v>358</v>
      </c>
      <c r="K361" s="2">
        <v>9.5</v>
      </c>
      <c r="L361" s="2">
        <v>4</v>
      </c>
      <c r="M361" s="54">
        <f t="shared" si="47"/>
        <v>6.75</v>
      </c>
      <c r="N361" s="36">
        <v>60.5</v>
      </c>
      <c r="O361" s="55">
        <f t="shared" si="48"/>
        <v>29.940198735236756</v>
      </c>
      <c r="P361" s="56">
        <f t="shared" si="49"/>
        <v>13.173687443504173</v>
      </c>
      <c r="Q361" s="34">
        <v>11.234558399999999</v>
      </c>
      <c r="R361" s="11">
        <f t="shared" si="50"/>
        <v>1.6176163171428</v>
      </c>
      <c r="S361" s="35">
        <f t="shared" si="51"/>
        <v>1.4684719988750565</v>
      </c>
    </row>
    <row r="362" spans="7:19" ht="18.5" x14ac:dyDescent="0.45">
      <c r="G362" s="59">
        <v>2015</v>
      </c>
      <c r="H362" s="59">
        <v>12</v>
      </c>
      <c r="I362" s="46">
        <f t="shared" si="53"/>
        <v>25</v>
      </c>
      <c r="J362" s="46">
        <f t="shared" si="53"/>
        <v>359</v>
      </c>
      <c r="K362" s="2">
        <v>11.7</v>
      </c>
      <c r="L362" s="2">
        <v>4.5999999999999996</v>
      </c>
      <c r="M362" s="54">
        <f t="shared" si="47"/>
        <v>8.1499999999999986</v>
      </c>
      <c r="N362" s="36">
        <v>58</v>
      </c>
      <c r="O362" s="55">
        <f t="shared" si="48"/>
        <v>27.590014140560836</v>
      </c>
      <c r="P362" s="56">
        <f t="shared" si="49"/>
        <v>15.671128031838553</v>
      </c>
      <c r="Q362" s="34">
        <v>11.7625391</v>
      </c>
      <c r="R362" s="11">
        <f t="shared" si="50"/>
        <v>1.7902202227679249</v>
      </c>
      <c r="S362" s="35">
        <f t="shared" si="51"/>
        <v>1.9383796964336977</v>
      </c>
    </row>
    <row r="363" spans="7:19" ht="18.5" x14ac:dyDescent="0.45">
      <c r="G363" s="59">
        <v>2015</v>
      </c>
      <c r="H363" s="59">
        <v>12</v>
      </c>
      <c r="I363" s="46">
        <f t="shared" si="53"/>
        <v>26</v>
      </c>
      <c r="J363" s="46">
        <f t="shared" si="53"/>
        <v>360</v>
      </c>
      <c r="K363" s="2">
        <v>12</v>
      </c>
      <c r="L363" s="2">
        <v>6.3</v>
      </c>
      <c r="M363" s="54">
        <f t="shared" si="47"/>
        <v>9.15</v>
      </c>
      <c r="N363" s="36">
        <v>58.5</v>
      </c>
      <c r="O363" s="55">
        <f t="shared" si="48"/>
        <v>28.682439190753417</v>
      </c>
      <c r="P363" s="56">
        <f t="shared" si="49"/>
        <v>13.079192270983558</v>
      </c>
      <c r="Q363" s="34">
        <v>10.9565416</v>
      </c>
      <c r="R363" s="11">
        <f t="shared" si="50"/>
        <v>1.7318101392438001</v>
      </c>
      <c r="S363" s="35">
        <f t="shared" si="51"/>
        <v>1.7816734524490627</v>
      </c>
    </row>
    <row r="364" spans="7:19" ht="18.5" x14ac:dyDescent="0.45">
      <c r="G364" s="59">
        <v>2015</v>
      </c>
      <c r="H364" s="59">
        <v>12</v>
      </c>
      <c r="I364" s="46">
        <f t="shared" si="53"/>
        <v>27</v>
      </c>
      <c r="J364" s="46">
        <f t="shared" si="53"/>
        <v>361</v>
      </c>
      <c r="K364" s="2">
        <v>12.7</v>
      </c>
      <c r="L364" s="2">
        <v>6.2</v>
      </c>
      <c r="M364" s="54">
        <f t="shared" si="47"/>
        <v>9.4499999999999993</v>
      </c>
      <c r="N364" s="36">
        <v>59.5</v>
      </c>
      <c r="O364" s="55">
        <f t="shared" si="48"/>
        <v>27.35416821374789</v>
      </c>
      <c r="P364" s="56">
        <f t="shared" si="49"/>
        <v>14.224167471148901</v>
      </c>
      <c r="Q364" s="34">
        <v>11.158354999999998</v>
      </c>
      <c r="R364" s="11">
        <f t="shared" si="50"/>
        <v>1.7833422440437492</v>
      </c>
      <c r="S364" s="35">
        <f t="shared" si="51"/>
        <v>1.9546974890278406</v>
      </c>
    </row>
    <row r="365" spans="7:19" ht="18.5" x14ac:dyDescent="0.45">
      <c r="G365" s="59">
        <v>2015</v>
      </c>
      <c r="H365" s="59">
        <v>12</v>
      </c>
      <c r="I365" s="46">
        <f t="shared" si="53"/>
        <v>28</v>
      </c>
      <c r="J365" s="46">
        <f t="shared" si="53"/>
        <v>362</v>
      </c>
      <c r="K365" s="2">
        <v>13.2</v>
      </c>
      <c r="L365" s="2">
        <v>6.8</v>
      </c>
      <c r="M365" s="54">
        <f t="shared" si="47"/>
        <v>10</v>
      </c>
      <c r="N365" s="36">
        <v>57</v>
      </c>
      <c r="O365" s="55">
        <f t="shared" si="48"/>
        <v>27.693242430311145</v>
      </c>
      <c r="P365" s="56">
        <f t="shared" si="49"/>
        <v>14.178940124319306</v>
      </c>
      <c r="Q365" s="34">
        <v>11.209436400000001</v>
      </c>
      <c r="R365" s="11">
        <f t="shared" si="50"/>
        <v>1.8276649767108</v>
      </c>
      <c r="S365" s="35">
        <f t="shared" si="51"/>
        <v>2.017348575415594</v>
      </c>
    </row>
    <row r="366" spans="7:19" ht="18.5" x14ac:dyDescent="0.45">
      <c r="G366" s="59">
        <v>2015</v>
      </c>
      <c r="H366" s="59">
        <v>12</v>
      </c>
      <c r="I366" s="46">
        <f t="shared" si="53"/>
        <v>29</v>
      </c>
      <c r="J366" s="46">
        <f t="shared" si="53"/>
        <v>363</v>
      </c>
      <c r="K366" s="2">
        <v>9</v>
      </c>
      <c r="L366" s="2">
        <v>5.4</v>
      </c>
      <c r="M366" s="54">
        <f t="shared" si="47"/>
        <v>7.2</v>
      </c>
      <c r="N366" s="36">
        <v>82.5</v>
      </c>
      <c r="O366" s="55">
        <f t="shared" si="48"/>
        <v>0</v>
      </c>
      <c r="P366" s="56">
        <f t="shared" si="49"/>
        <v>0</v>
      </c>
      <c r="Q366" s="34">
        <v>0</v>
      </c>
      <c r="R366" s="11">
        <f t="shared" si="50"/>
        <v>0</v>
      </c>
      <c r="S366" s="35">
        <f t="shared" si="51"/>
        <v>0.21012972972972971</v>
      </c>
    </row>
    <row r="367" spans="7:19" ht="18.5" x14ac:dyDescent="0.45">
      <c r="G367" s="59">
        <v>2015</v>
      </c>
      <c r="H367" s="59">
        <v>12</v>
      </c>
      <c r="I367" s="46">
        <f t="shared" si="53"/>
        <v>30</v>
      </c>
      <c r="J367" s="46">
        <f t="shared" si="53"/>
        <v>364</v>
      </c>
      <c r="K367" s="2">
        <v>6.1</v>
      </c>
      <c r="L367" s="2">
        <v>1.5</v>
      </c>
      <c r="M367" s="54">
        <f t="shared" si="47"/>
        <v>3.8</v>
      </c>
      <c r="N367" s="36">
        <v>76</v>
      </c>
      <c r="O367" s="55">
        <f t="shared" si="48"/>
        <v>2.8441096501344414</v>
      </c>
      <c r="P367" s="56">
        <f t="shared" si="49"/>
        <v>1.0466323512494744</v>
      </c>
      <c r="Q367" s="34">
        <v>0.97598969999999985</v>
      </c>
      <c r="R367" s="11">
        <f t="shared" si="50"/>
        <v>0.12364227915479999</v>
      </c>
      <c r="S367" s="35">
        <f t="shared" si="51"/>
        <v>0.1965400483921213</v>
      </c>
    </row>
    <row r="368" spans="7:19" ht="18.5" x14ac:dyDescent="0.45">
      <c r="G368" s="59">
        <v>2015</v>
      </c>
      <c r="H368" s="59">
        <v>12</v>
      </c>
      <c r="I368" s="46">
        <f t="shared" si="53"/>
        <v>31</v>
      </c>
      <c r="J368" s="46">
        <f t="shared" si="53"/>
        <v>365</v>
      </c>
      <c r="K368" s="2">
        <v>2.1</v>
      </c>
      <c r="L368" s="2">
        <v>-1.4</v>
      </c>
      <c r="M368" s="54">
        <f t="shared" si="47"/>
        <v>0.35000000000000009</v>
      </c>
      <c r="N368" s="36">
        <v>83</v>
      </c>
      <c r="O368" s="55">
        <f t="shared" si="48"/>
        <v>0.45180546352950579</v>
      </c>
      <c r="P368" s="56">
        <f t="shared" si="49"/>
        <v>0.12650552978826163</v>
      </c>
      <c r="Q368" s="34">
        <v>0.1352401</v>
      </c>
      <c r="R368" s="49">
        <f t="shared" si="50"/>
        <v>1.4396274834975001E-2</v>
      </c>
      <c r="S368" s="48">
        <f t="shared" si="51"/>
        <v>1.5667156350620614E-2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978.28084353979796</v>
      </c>
      <c r="S370" s="42">
        <f>SUM(S59:S369)</f>
        <v>1444.5546491605292</v>
      </c>
    </row>
    <row r="372" spans="1:20" ht="15" customHeight="1" x14ac:dyDescent="0.35">
      <c r="R372" s="135" t="s">
        <v>8</v>
      </c>
      <c r="S372" s="137" t="s">
        <v>34</v>
      </c>
    </row>
    <row r="373" spans="1:20" ht="15" customHeight="1" x14ac:dyDescent="0.35">
      <c r="R373" s="136"/>
      <c r="S373" s="138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opLeftCell="M1" zoomScale="91" zoomScaleNormal="91" workbookViewId="0">
      <selection activeCell="B28" sqref="B28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4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54</v>
      </c>
      <c r="N2" s="29" t="s">
        <v>55</v>
      </c>
      <c r="O2" s="47" t="s">
        <v>7</v>
      </c>
      <c r="P2" s="139" t="s">
        <v>33</v>
      </c>
      <c r="Q2" s="141" t="s">
        <v>53</v>
      </c>
      <c r="R2" s="135" t="s">
        <v>8</v>
      </c>
      <c r="S2" s="137" t="s">
        <v>34</v>
      </c>
    </row>
    <row r="3" spans="2:23" ht="24.5" customHeight="1" x14ac:dyDescent="0.35">
      <c r="B3" s="26" t="s">
        <v>9</v>
      </c>
      <c r="C3" s="16">
        <v>246</v>
      </c>
      <c r="G3" s="134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40"/>
      <c r="Q3" s="142"/>
      <c r="R3" s="136"/>
      <c r="S3" s="138"/>
    </row>
    <row r="4" spans="2:23" ht="18.5" x14ac:dyDescent="0.45">
      <c r="B4" s="27" t="s">
        <v>30</v>
      </c>
      <c r="C4" s="19">
        <v>37.31</v>
      </c>
      <c r="D4" s="18">
        <f>RADIANS(C4)</f>
        <v>0.65118234391908436</v>
      </c>
      <c r="G4" s="59">
        <v>2016</v>
      </c>
      <c r="H4" s="46">
        <v>1</v>
      </c>
      <c r="I4" s="46">
        <v>1</v>
      </c>
      <c r="J4" s="46">
        <v>1</v>
      </c>
      <c r="K4" s="87">
        <v>0.2</v>
      </c>
      <c r="L4" s="87">
        <v>-2.6</v>
      </c>
      <c r="M4" s="54">
        <f>(K4+L4)/2</f>
        <v>-1.2</v>
      </c>
      <c r="N4" s="36">
        <v>55.5</v>
      </c>
      <c r="O4" s="55">
        <f>((Q4)/(0.16*(K4-(L4))^0.5))</f>
        <v>2.2269678733409819</v>
      </c>
      <c r="P4" s="56">
        <f>0.16*((K4-(L4))^1/2)*O4</f>
        <v>0.49884080362838001</v>
      </c>
      <c r="Q4" s="56">
        <v>0.5962288</v>
      </c>
      <c r="R4" s="11">
        <f>0.0023*0.408*O4*SQRT(K4-L4)*(M4+17.8)</f>
        <v>5.8048239739200001E-2</v>
      </c>
      <c r="S4" s="35">
        <f>0.31*(IF(N4&gt;50,1,(1+(50-N4)/70)))*(P4+2.09)*((M4/(M4+15)))</f>
        <v>-6.9786143402156331E-2</v>
      </c>
    </row>
    <row r="5" spans="2:23" ht="18.5" x14ac:dyDescent="0.45">
      <c r="B5" s="26" t="s">
        <v>29</v>
      </c>
      <c r="C5" s="17"/>
      <c r="D5" s="17">
        <f>TAN(D4)</f>
        <v>0.76207171154189146</v>
      </c>
      <c r="G5" s="59">
        <v>2016</v>
      </c>
      <c r="H5" s="46">
        <v>1</v>
      </c>
      <c r="I5" s="46">
        <f t="shared" ref="I5:J20" si="0">I4+1</f>
        <v>2</v>
      </c>
      <c r="J5" s="46">
        <f>J4+1</f>
        <v>2</v>
      </c>
      <c r="K5" s="87">
        <v>-1.5</v>
      </c>
      <c r="L5" s="87">
        <v>-6.4</v>
      </c>
      <c r="M5" s="54">
        <f t="shared" ref="M5:M68" si="1">(K5+L5)/2</f>
        <v>-3.95</v>
      </c>
      <c r="N5" s="36">
        <v>51.5</v>
      </c>
      <c r="O5" s="55">
        <f t="shared" ref="O5:O68" si="2">((Q5)/(0.16*(K5-(L5))^0.5))</f>
        <v>17.183038941519815</v>
      </c>
      <c r="P5" s="56">
        <f t="shared" ref="P5:P68" si="3">0.16*((K5-L5)^1/2)*O5</f>
        <v>6.735751265075768</v>
      </c>
      <c r="Q5" s="56">
        <v>6.0858044999999992</v>
      </c>
      <c r="R5" s="11">
        <f t="shared" ref="R5:R68" si="4">0.0023*0.408*O5*(K5-L5)^0.5*(M5+17.8)</f>
        <v>0.494351420986125</v>
      </c>
      <c r="S5" s="35">
        <f t="shared" ref="S5:S68" si="5">0.31*(IF(N5&gt;50,1,(1+(50-N5)/70)))*(P5+2.09)*((M5/(M5+15)))</f>
        <v>-0.97802103385387129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0.6061272273488072</v>
      </c>
      <c r="G6" s="59">
        <v>2016</v>
      </c>
      <c r="H6" s="46">
        <v>1</v>
      </c>
      <c r="I6" s="46">
        <f t="shared" si="0"/>
        <v>3</v>
      </c>
      <c r="J6" s="46">
        <f t="shared" si="0"/>
        <v>3</v>
      </c>
      <c r="K6" s="87">
        <v>-2.5</v>
      </c>
      <c r="L6" s="87">
        <v>-8</v>
      </c>
      <c r="M6" s="54">
        <f t="shared" si="1"/>
        <v>-5.25</v>
      </c>
      <c r="N6" s="36">
        <v>60</v>
      </c>
      <c r="O6" s="55">
        <f t="shared" si="2"/>
        <v>29.414638448851225</v>
      </c>
      <c r="P6" s="56">
        <f t="shared" si="3"/>
        <v>12.942440917494539</v>
      </c>
      <c r="Q6" s="56">
        <v>11.037350699999999</v>
      </c>
      <c r="R6" s="11">
        <f t="shared" si="4"/>
        <v>0.81241247628652491</v>
      </c>
      <c r="S6" s="35">
        <f t="shared" si="5"/>
        <v>-2.5092612916125496</v>
      </c>
    </row>
    <row r="7" spans="2:23" ht="18.5" x14ac:dyDescent="0.45">
      <c r="B7" s="26" t="s">
        <v>21</v>
      </c>
      <c r="C7" s="15"/>
      <c r="D7" s="17">
        <f>COS(D4)</f>
        <v>0.79536770381154365</v>
      </c>
      <c r="G7" s="59">
        <v>2016</v>
      </c>
      <c r="H7" s="46">
        <v>1</v>
      </c>
      <c r="I7" s="46">
        <f t="shared" si="0"/>
        <v>4</v>
      </c>
      <c r="J7" s="46">
        <f t="shared" si="0"/>
        <v>4</v>
      </c>
      <c r="K7" s="87">
        <v>-1.6</v>
      </c>
      <c r="L7" s="87">
        <v>-5.3</v>
      </c>
      <c r="M7" s="54">
        <f t="shared" si="1"/>
        <v>-3.45</v>
      </c>
      <c r="N7" s="36">
        <v>57.5</v>
      </c>
      <c r="O7" s="55">
        <f t="shared" si="2"/>
        <v>6.0145429578673895</v>
      </c>
      <c r="P7" s="56">
        <f t="shared" si="3"/>
        <v>1.7803047155287473</v>
      </c>
      <c r="Q7" s="56">
        <v>1.8510727</v>
      </c>
      <c r="R7" s="11">
        <f t="shared" si="4"/>
        <v>0.15579136888192502</v>
      </c>
      <c r="S7" s="35">
        <f t="shared" si="5"/>
        <v>-0.35838016391844113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2016</v>
      </c>
      <c r="H8" s="46">
        <v>1</v>
      </c>
      <c r="I8" s="46">
        <f t="shared" si="0"/>
        <v>5</v>
      </c>
      <c r="J8" s="46">
        <f t="shared" si="0"/>
        <v>5</v>
      </c>
      <c r="K8" s="87">
        <v>2.9</v>
      </c>
      <c r="L8" s="87">
        <v>-1.7</v>
      </c>
      <c r="M8" s="54">
        <f t="shared" si="1"/>
        <v>0.6</v>
      </c>
      <c r="N8" s="36">
        <v>73</v>
      </c>
      <c r="O8" s="55">
        <f t="shared" si="2"/>
        <v>3.3882850701086848</v>
      </c>
      <c r="P8" s="56">
        <f t="shared" si="3"/>
        <v>1.2468889057999959</v>
      </c>
      <c r="Q8" s="56">
        <v>1.1627299</v>
      </c>
      <c r="R8" s="11">
        <f t="shared" si="4"/>
        <v>0.1254771598884</v>
      </c>
      <c r="S8" s="35">
        <f t="shared" si="5"/>
        <v>3.9785983107615337E-2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2016</v>
      </c>
      <c r="H9" s="46">
        <v>1</v>
      </c>
      <c r="I9" s="46">
        <f t="shared" si="0"/>
        <v>6</v>
      </c>
      <c r="J9" s="46">
        <f t="shared" si="0"/>
        <v>6</v>
      </c>
      <c r="K9" s="87">
        <v>3.8</v>
      </c>
      <c r="L9" s="87">
        <v>2.1</v>
      </c>
      <c r="M9" s="54">
        <f t="shared" si="1"/>
        <v>2.95</v>
      </c>
      <c r="N9" s="36">
        <v>82.5</v>
      </c>
      <c r="O9" s="55">
        <f t="shared" si="2"/>
        <v>30.954755364544784</v>
      </c>
      <c r="P9" s="56">
        <f t="shared" si="3"/>
        <v>4.2098467295780901</v>
      </c>
      <c r="Q9" s="56">
        <v>6.4576100999999992</v>
      </c>
      <c r="R9" s="11">
        <f t="shared" si="4"/>
        <v>0.78588307715737482</v>
      </c>
      <c r="S9" s="35">
        <f t="shared" si="5"/>
        <v>0.32095876513644367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2016</v>
      </c>
      <c r="H10" s="46">
        <v>1</v>
      </c>
      <c r="I10" s="46">
        <f t="shared" si="0"/>
        <v>7</v>
      </c>
      <c r="J10" s="46">
        <f t="shared" si="0"/>
        <v>7</v>
      </c>
      <c r="K10" s="87">
        <v>6.5</v>
      </c>
      <c r="L10" s="87">
        <v>3.5</v>
      </c>
      <c r="M10" s="54">
        <f t="shared" si="1"/>
        <v>5</v>
      </c>
      <c r="N10" s="36">
        <v>83</v>
      </c>
      <c r="O10" s="55">
        <f t="shared" si="2"/>
        <v>2.5472989768659247</v>
      </c>
      <c r="P10" s="56">
        <f t="shared" si="3"/>
        <v>0.61135175444782186</v>
      </c>
      <c r="Q10" s="56">
        <v>0.70592819999999989</v>
      </c>
      <c r="R10" s="11">
        <f t="shared" si="4"/>
        <v>9.439813076039999E-2</v>
      </c>
      <c r="S10" s="35">
        <f t="shared" si="5"/>
        <v>0.20935476096970618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2016</v>
      </c>
      <c r="H11" s="46">
        <v>1</v>
      </c>
      <c r="I11" s="46">
        <f t="shared" si="0"/>
        <v>8</v>
      </c>
      <c r="J11" s="46">
        <f t="shared" si="0"/>
        <v>8</v>
      </c>
      <c r="K11" s="87">
        <v>6.6</v>
      </c>
      <c r="L11" s="87">
        <v>4.0999999999999996</v>
      </c>
      <c r="M11" s="54">
        <f t="shared" si="1"/>
        <v>5.35</v>
      </c>
      <c r="N11" s="36">
        <v>83</v>
      </c>
      <c r="O11" s="55">
        <f t="shared" si="2"/>
        <v>4.6109889981082821</v>
      </c>
      <c r="P11" s="56">
        <f t="shared" si="3"/>
        <v>0.92219779962165649</v>
      </c>
      <c r="Q11" s="56">
        <v>1.1664981999999999</v>
      </c>
      <c r="R11" s="11">
        <f t="shared" si="4"/>
        <v>0.15838100148044998</v>
      </c>
      <c r="S11" s="35">
        <f t="shared" si="5"/>
        <v>0.24549042018046763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2016</v>
      </c>
      <c r="H12" s="46">
        <v>1</v>
      </c>
      <c r="I12" s="46">
        <f t="shared" si="0"/>
        <v>9</v>
      </c>
      <c r="J12" s="46">
        <f t="shared" si="0"/>
        <v>9</v>
      </c>
      <c r="K12" s="87">
        <v>6.4</v>
      </c>
      <c r="L12" s="87">
        <v>0.9</v>
      </c>
      <c r="M12" s="54">
        <f t="shared" si="1"/>
        <v>3.6500000000000004</v>
      </c>
      <c r="N12" s="36">
        <v>84</v>
      </c>
      <c r="O12" s="55">
        <f t="shared" si="2"/>
        <v>27.325787374299821</v>
      </c>
      <c r="P12" s="56">
        <f t="shared" si="3"/>
        <v>12.023346444691921</v>
      </c>
      <c r="Q12" s="56">
        <v>10.253544299999998</v>
      </c>
      <c r="R12" s="11">
        <f t="shared" si="4"/>
        <v>1.2899394505032749</v>
      </c>
      <c r="S12" s="35">
        <f t="shared" si="5"/>
        <v>0.85626013416455293</v>
      </c>
    </row>
    <row r="13" spans="2:23" ht="18.5" x14ac:dyDescent="0.45">
      <c r="B13" s="26" t="s">
        <v>12</v>
      </c>
      <c r="C13" s="17">
        <f>1-(TAN(D4)^2*(TAN(C9)^2))</f>
        <v>0.99148580302211797</v>
      </c>
      <c r="D13" s="21"/>
      <c r="G13" s="59">
        <v>2016</v>
      </c>
      <c r="H13" s="46">
        <v>1</v>
      </c>
      <c r="I13" s="46">
        <f t="shared" si="0"/>
        <v>10</v>
      </c>
      <c r="J13" s="46">
        <f t="shared" si="0"/>
        <v>10</v>
      </c>
      <c r="K13" s="87">
        <v>8.3000000000000007</v>
      </c>
      <c r="L13" s="87">
        <v>1.2</v>
      </c>
      <c r="M13" s="54">
        <f t="shared" si="1"/>
        <v>4.75</v>
      </c>
      <c r="N13" s="36">
        <v>95</v>
      </c>
      <c r="O13" s="55">
        <f t="shared" si="2"/>
        <v>29.092620541979624</v>
      </c>
      <c r="P13" s="56">
        <f t="shared" si="3"/>
        <v>16.524608467844427</v>
      </c>
      <c r="Q13" s="56">
        <v>12.4031501</v>
      </c>
      <c r="R13" s="11">
        <f t="shared" si="4"/>
        <v>1.6403879188380748</v>
      </c>
      <c r="S13" s="35">
        <f t="shared" si="5"/>
        <v>1.3878486566532111</v>
      </c>
      <c r="U13" t="s">
        <v>18</v>
      </c>
    </row>
    <row r="14" spans="2:23" ht="18.5" x14ac:dyDescent="0.45">
      <c r="B14" s="27" t="s">
        <v>14</v>
      </c>
      <c r="C14" s="18">
        <f>ACOS(-1*(-D4*C10))</f>
        <v>1.4918685938141518</v>
      </c>
      <c r="D14" s="21"/>
      <c r="E14" t="s">
        <v>28</v>
      </c>
      <c r="G14" s="59">
        <v>2016</v>
      </c>
      <c r="H14" s="46">
        <v>1</v>
      </c>
      <c r="I14" s="46">
        <f t="shared" si="0"/>
        <v>11</v>
      </c>
      <c r="J14" s="46">
        <f t="shared" si="0"/>
        <v>11</v>
      </c>
      <c r="K14" s="87">
        <v>5.9</v>
      </c>
      <c r="L14" s="87">
        <v>2.1</v>
      </c>
      <c r="M14" s="54">
        <f t="shared" si="1"/>
        <v>4</v>
      </c>
      <c r="N14" s="36">
        <v>77</v>
      </c>
      <c r="O14" s="55">
        <f t="shared" si="2"/>
        <v>20.539156815863208</v>
      </c>
      <c r="P14" s="56">
        <f t="shared" si="3"/>
        <v>6.2439036720224159</v>
      </c>
      <c r="Q14" s="56">
        <v>6.40611</v>
      </c>
      <c r="R14" s="11">
        <f t="shared" si="4"/>
        <v>0.81906600627000015</v>
      </c>
      <c r="S14" s="35">
        <f t="shared" si="5"/>
        <v>0.54389687122672603</v>
      </c>
    </row>
    <row r="15" spans="2:23" ht="18.5" x14ac:dyDescent="0.45">
      <c r="B15" s="26" t="s">
        <v>25</v>
      </c>
      <c r="C15" s="18">
        <f>SIN(C14)</f>
        <v>0.99688682313730015</v>
      </c>
      <c r="D15" s="21"/>
      <c r="G15" s="59">
        <v>2016</v>
      </c>
      <c r="H15" s="46">
        <v>1</v>
      </c>
      <c r="I15" s="46">
        <f t="shared" si="0"/>
        <v>12</v>
      </c>
      <c r="J15" s="46">
        <f t="shared" si="0"/>
        <v>12</v>
      </c>
      <c r="K15" s="87">
        <v>8.1999999999999993</v>
      </c>
      <c r="L15" s="87">
        <v>1.6</v>
      </c>
      <c r="M15" s="54">
        <f t="shared" si="1"/>
        <v>4.8999999999999995</v>
      </c>
      <c r="N15" s="36">
        <v>65.5</v>
      </c>
      <c r="O15" s="55">
        <f t="shared" si="2"/>
        <v>28.221808482635698</v>
      </c>
      <c r="P15" s="56">
        <f t="shared" si="3"/>
        <v>14.901114878831649</v>
      </c>
      <c r="Q15" s="56">
        <v>11.600502199999999</v>
      </c>
      <c r="R15" s="11">
        <f t="shared" si="4"/>
        <v>1.5444386606480995</v>
      </c>
      <c r="S15" s="35">
        <f t="shared" si="5"/>
        <v>1.2969599749218732</v>
      </c>
    </row>
    <row r="16" spans="2:23" ht="18.5" x14ac:dyDescent="0.45">
      <c r="B16" s="26" t="s">
        <v>26</v>
      </c>
      <c r="C16" s="18">
        <f>-1*D6*C11</f>
        <v>-7.2858361251569706E-2</v>
      </c>
      <c r="D16" s="21"/>
      <c r="E16" t="s">
        <v>16</v>
      </c>
      <c r="G16" s="59">
        <v>2016</v>
      </c>
      <c r="H16" s="46">
        <v>1</v>
      </c>
      <c r="I16" s="46">
        <f t="shared" si="0"/>
        <v>13</v>
      </c>
      <c r="J16" s="46">
        <f t="shared" si="0"/>
        <v>13</v>
      </c>
      <c r="K16" s="87">
        <v>7.3</v>
      </c>
      <c r="L16" s="87">
        <v>5.4</v>
      </c>
      <c r="M16" s="54">
        <f t="shared" si="1"/>
        <v>6.35</v>
      </c>
      <c r="N16" s="36">
        <v>69.5</v>
      </c>
      <c r="O16" s="55">
        <f t="shared" si="2"/>
        <v>38.415756195704304</v>
      </c>
      <c r="P16" s="56">
        <f t="shared" si="3"/>
        <v>5.8391949417470528</v>
      </c>
      <c r="Q16" s="56">
        <v>8.4723945000000001</v>
      </c>
      <c r="R16" s="11">
        <f t="shared" si="4"/>
        <v>1.200027838881375</v>
      </c>
      <c r="S16" s="35">
        <f t="shared" si="5"/>
        <v>0.73108291535499148</v>
      </c>
    </row>
    <row r="17" spans="2:22" ht="18.5" x14ac:dyDescent="0.45">
      <c r="B17" s="26" t="s">
        <v>27</v>
      </c>
      <c r="C17" s="18">
        <f>D7*C12</f>
        <v>0.78960074972978989</v>
      </c>
      <c r="D17" s="21"/>
      <c r="E17" t="s">
        <v>17</v>
      </c>
      <c r="G17" s="59">
        <v>2016</v>
      </c>
      <c r="H17" s="46">
        <v>1</v>
      </c>
      <c r="I17" s="46">
        <f t="shared" si="0"/>
        <v>14</v>
      </c>
      <c r="J17" s="46">
        <f t="shared" si="0"/>
        <v>14</v>
      </c>
      <c r="K17" s="87">
        <v>9.1</v>
      </c>
      <c r="L17" s="87">
        <v>5.3</v>
      </c>
      <c r="M17" s="54">
        <f t="shared" si="1"/>
        <v>7.1999999999999993</v>
      </c>
      <c r="N17" s="36">
        <v>73.5</v>
      </c>
      <c r="O17" s="55">
        <f t="shared" si="2"/>
        <v>11.378424390278205</v>
      </c>
      <c r="P17" s="56">
        <f t="shared" si="3"/>
        <v>3.4590410146445745</v>
      </c>
      <c r="Q17" s="56">
        <v>3.5489012</v>
      </c>
      <c r="R17" s="11">
        <f t="shared" si="4"/>
        <v>0.52035763844999994</v>
      </c>
      <c r="S17" s="35">
        <f t="shared" si="5"/>
        <v>0.5579035830939949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2016</v>
      </c>
      <c r="H18" s="46">
        <v>1</v>
      </c>
      <c r="I18" s="46">
        <f t="shared" si="0"/>
        <v>15</v>
      </c>
      <c r="J18" s="46">
        <f t="shared" si="0"/>
        <v>15</v>
      </c>
      <c r="K18" s="87">
        <v>6.9</v>
      </c>
      <c r="L18" s="87">
        <v>1.2</v>
      </c>
      <c r="M18" s="54">
        <f t="shared" si="1"/>
        <v>4.05</v>
      </c>
      <c r="N18" s="36">
        <v>66</v>
      </c>
      <c r="O18" s="55">
        <f t="shared" si="2"/>
        <v>29.86292631275133</v>
      </c>
      <c r="P18" s="56">
        <f t="shared" si="3"/>
        <v>13.617494398614607</v>
      </c>
      <c r="Q18" s="56">
        <v>11.407481499999999</v>
      </c>
      <c r="R18" s="11">
        <f t="shared" si="4"/>
        <v>1.4618716060953747</v>
      </c>
      <c r="S18" s="35">
        <f t="shared" si="5"/>
        <v>1.0352104576094823</v>
      </c>
    </row>
    <row r="19" spans="2:22" ht="18.5" x14ac:dyDescent="0.45">
      <c r="G19" s="59">
        <v>2016</v>
      </c>
      <c r="H19" s="46">
        <v>1</v>
      </c>
      <c r="I19" s="46">
        <f t="shared" si="0"/>
        <v>16</v>
      </c>
      <c r="J19" s="46">
        <f t="shared" si="0"/>
        <v>16</v>
      </c>
      <c r="K19" s="87">
        <v>8.6999999999999993</v>
      </c>
      <c r="L19" s="87">
        <v>2.4</v>
      </c>
      <c r="M19" s="54">
        <f t="shared" si="1"/>
        <v>5.55</v>
      </c>
      <c r="N19" s="36">
        <v>57</v>
      </c>
      <c r="O19" s="55">
        <f t="shared" si="2"/>
        <v>31.729079255330575</v>
      </c>
      <c r="P19" s="56">
        <f t="shared" si="3"/>
        <v>15.991455944686606</v>
      </c>
      <c r="Q19" s="56">
        <v>12.742297099999998</v>
      </c>
      <c r="R19" s="11">
        <f t="shared" si="4"/>
        <v>1.7450289176765246</v>
      </c>
      <c r="S19" s="35">
        <f t="shared" si="5"/>
        <v>1.5138270050040539</v>
      </c>
    </row>
    <row r="20" spans="2:22" ht="18.5" x14ac:dyDescent="0.45">
      <c r="B20" s="12" t="s">
        <v>7</v>
      </c>
      <c r="C20" s="23">
        <f>(24*60/3.14)*C18*C8*((C14*C16+(C17*C15)))</f>
        <v>25.124414563581702</v>
      </c>
      <c r="G20" s="59">
        <v>2016</v>
      </c>
      <c r="H20" s="46">
        <v>1</v>
      </c>
      <c r="I20" s="46">
        <f t="shared" si="0"/>
        <v>17</v>
      </c>
      <c r="J20" s="46">
        <f t="shared" si="0"/>
        <v>17</v>
      </c>
      <c r="K20" s="87">
        <v>10.3</v>
      </c>
      <c r="L20" s="87">
        <v>5.5</v>
      </c>
      <c r="M20" s="54">
        <f t="shared" si="1"/>
        <v>7.9</v>
      </c>
      <c r="N20" s="36">
        <v>52.5</v>
      </c>
      <c r="O20" s="55">
        <f t="shared" si="2"/>
        <v>33.402362369523978</v>
      </c>
      <c r="P20" s="56">
        <f t="shared" si="3"/>
        <v>12.826507149897209</v>
      </c>
      <c r="Q20" s="56">
        <v>11.708945499999999</v>
      </c>
      <c r="R20" s="11">
        <f t="shared" si="4"/>
        <v>1.7648952096877495</v>
      </c>
      <c r="S20" s="35">
        <f t="shared" si="5"/>
        <v>1.5952194764235053</v>
      </c>
    </row>
    <row r="21" spans="2:22" ht="18.5" x14ac:dyDescent="0.45">
      <c r="B21" s="24"/>
      <c r="G21" s="59">
        <v>2016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87">
        <v>8.1999999999999993</v>
      </c>
      <c r="L21" s="87">
        <v>4.9000000000000004</v>
      </c>
      <c r="M21" s="54">
        <f t="shared" si="1"/>
        <v>6.55</v>
      </c>
      <c r="N21" s="36">
        <v>55</v>
      </c>
      <c r="O21" s="55">
        <f t="shared" si="2"/>
        <v>6.1669614854076293</v>
      </c>
      <c r="P21" s="56">
        <f t="shared" si="3"/>
        <v>1.6280778321476135</v>
      </c>
      <c r="Q21" s="56">
        <v>1.7924547</v>
      </c>
      <c r="R21" s="11">
        <f t="shared" si="4"/>
        <v>0.25598538495742501</v>
      </c>
      <c r="S21" s="35">
        <f t="shared" si="5"/>
        <v>0.35032747276917525</v>
      </c>
    </row>
    <row r="22" spans="2:22" ht="18.5" x14ac:dyDescent="0.45">
      <c r="C22" s="13"/>
      <c r="G22" s="59">
        <v>2016</v>
      </c>
      <c r="H22" s="46">
        <v>1</v>
      </c>
      <c r="I22" s="46">
        <f t="shared" si="6"/>
        <v>19</v>
      </c>
      <c r="J22" s="46">
        <f t="shared" si="6"/>
        <v>19</v>
      </c>
      <c r="K22" s="87">
        <v>6.7</v>
      </c>
      <c r="L22" s="87">
        <v>1.8</v>
      </c>
      <c r="M22" s="54">
        <f t="shared" si="1"/>
        <v>4.25</v>
      </c>
      <c r="N22" s="36">
        <v>49.5</v>
      </c>
      <c r="O22" s="55">
        <f t="shared" si="2"/>
        <v>4.5100305168144539</v>
      </c>
      <c r="P22" s="56">
        <f t="shared" si="3"/>
        <v>1.7679319625912659</v>
      </c>
      <c r="Q22" s="56">
        <v>1.5973404999999998</v>
      </c>
      <c r="R22" s="11">
        <f t="shared" si="4"/>
        <v>0.20657326481662497</v>
      </c>
      <c r="S22" s="35">
        <f t="shared" si="5"/>
        <v>0.26592889642325529</v>
      </c>
    </row>
    <row r="23" spans="2:22" ht="18.5" x14ac:dyDescent="0.45">
      <c r="B23" s="14"/>
      <c r="C23" s="14"/>
      <c r="D23" s="14"/>
      <c r="E23" s="14"/>
      <c r="G23" s="59">
        <v>2016</v>
      </c>
      <c r="H23" s="46">
        <v>1</v>
      </c>
      <c r="I23" s="46">
        <f t="shared" si="6"/>
        <v>20</v>
      </c>
      <c r="J23" s="46">
        <f t="shared" si="6"/>
        <v>20</v>
      </c>
      <c r="K23" s="87">
        <v>5.2</v>
      </c>
      <c r="L23" s="87">
        <v>1.5</v>
      </c>
      <c r="M23" s="54">
        <f t="shared" si="1"/>
        <v>3.35</v>
      </c>
      <c r="N23" s="36">
        <v>65</v>
      </c>
      <c r="O23" s="55">
        <f t="shared" si="2"/>
        <v>11.531161753197011</v>
      </c>
      <c r="P23" s="56">
        <f t="shared" si="3"/>
        <v>3.4132238789463161</v>
      </c>
      <c r="Q23" s="56">
        <v>3.5489012</v>
      </c>
      <c r="R23" s="11">
        <f t="shared" si="4"/>
        <v>0.44022256212870003</v>
      </c>
      <c r="S23" s="35">
        <f t="shared" si="5"/>
        <v>0.31144948219540869</v>
      </c>
    </row>
    <row r="24" spans="2:22" ht="18.5" x14ac:dyDescent="0.45">
      <c r="G24" s="59">
        <v>2016</v>
      </c>
      <c r="H24" s="46">
        <v>1</v>
      </c>
      <c r="I24" s="46">
        <f t="shared" si="6"/>
        <v>21</v>
      </c>
      <c r="J24" s="46">
        <f t="shared" si="6"/>
        <v>21</v>
      </c>
      <c r="K24" s="87">
        <v>7.3</v>
      </c>
      <c r="L24" s="87">
        <v>3.1</v>
      </c>
      <c r="M24" s="54">
        <f t="shared" si="1"/>
        <v>5.2</v>
      </c>
      <c r="N24" s="36">
        <v>73</v>
      </c>
      <c r="O24" s="55">
        <f t="shared" si="2"/>
        <v>34.789256337528258</v>
      </c>
      <c r="P24" s="56">
        <f t="shared" si="3"/>
        <v>11.689190129409493</v>
      </c>
      <c r="Q24" s="56">
        <v>11.407481499999999</v>
      </c>
      <c r="R24" s="11">
        <f t="shared" si="4"/>
        <v>1.5388122169424996</v>
      </c>
      <c r="S24" s="35">
        <f t="shared" si="5"/>
        <v>1.0996066578518862</v>
      </c>
      <c r="U24" s="14"/>
      <c r="V24" s="14"/>
    </row>
    <row r="25" spans="2:22" ht="18.5" x14ac:dyDescent="0.45">
      <c r="G25" s="59">
        <v>2016</v>
      </c>
      <c r="H25" s="46">
        <v>1</v>
      </c>
      <c r="I25" s="46">
        <f t="shared" si="6"/>
        <v>22</v>
      </c>
      <c r="J25" s="46">
        <f t="shared" si="6"/>
        <v>22</v>
      </c>
      <c r="K25" s="87">
        <v>8.8000000000000007</v>
      </c>
      <c r="L25" s="87">
        <v>4</v>
      </c>
      <c r="M25" s="54">
        <f t="shared" si="1"/>
        <v>6.4</v>
      </c>
      <c r="N25" s="36">
        <v>66.5</v>
      </c>
      <c r="O25" s="55">
        <f t="shared" si="2"/>
        <v>29.025954154900848</v>
      </c>
      <c r="P25" s="56">
        <f t="shared" si="3"/>
        <v>11.145966395481928</v>
      </c>
      <c r="Q25" s="56">
        <v>10.174828699999999</v>
      </c>
      <c r="R25" s="11">
        <f t="shared" si="4"/>
        <v>1.4441439618770999</v>
      </c>
      <c r="S25" s="35">
        <f t="shared" si="5"/>
        <v>1.2271101555437451</v>
      </c>
    </row>
    <row r="26" spans="2:22" ht="18.5" x14ac:dyDescent="0.45">
      <c r="G26" s="59">
        <v>2016</v>
      </c>
      <c r="H26" s="46">
        <v>1</v>
      </c>
      <c r="I26" s="46">
        <f t="shared" si="6"/>
        <v>23</v>
      </c>
      <c r="J26" s="46">
        <f t="shared" si="6"/>
        <v>23</v>
      </c>
      <c r="K26" s="87">
        <v>8.8000000000000007</v>
      </c>
      <c r="L26" s="87">
        <v>5.3</v>
      </c>
      <c r="M26" s="54">
        <f t="shared" si="1"/>
        <v>7.0500000000000007</v>
      </c>
      <c r="N26" s="36">
        <v>65.5</v>
      </c>
      <c r="O26" s="55">
        <f t="shared" si="2"/>
        <v>23.877149419345706</v>
      </c>
      <c r="P26" s="56">
        <f t="shared" si="3"/>
        <v>6.6856018374168</v>
      </c>
      <c r="Q26" s="56">
        <v>7.1472089999999993</v>
      </c>
      <c r="R26" s="11">
        <f t="shared" si="4"/>
        <v>1.0416717625072498</v>
      </c>
      <c r="S26" s="35">
        <f t="shared" si="5"/>
        <v>0.86979944742287607</v>
      </c>
    </row>
    <row r="27" spans="2:22" ht="18.5" x14ac:dyDescent="0.45">
      <c r="G27" s="59">
        <v>2016</v>
      </c>
      <c r="H27" s="46">
        <v>1</v>
      </c>
      <c r="I27" s="46">
        <f t="shared" si="6"/>
        <v>24</v>
      </c>
      <c r="J27" s="46">
        <f t="shared" si="6"/>
        <v>24</v>
      </c>
      <c r="K27" s="87">
        <v>6.1</v>
      </c>
      <c r="L27" s="87">
        <v>0.1</v>
      </c>
      <c r="M27" s="54">
        <f t="shared" si="1"/>
        <v>3.0999999999999996</v>
      </c>
      <c r="N27" s="36">
        <v>69</v>
      </c>
      <c r="O27" s="55">
        <f t="shared" si="2"/>
        <v>6.4228284875870214</v>
      </c>
      <c r="P27" s="56">
        <f t="shared" si="3"/>
        <v>3.0829576740417703</v>
      </c>
      <c r="Q27" s="56">
        <v>2.5172243999999999</v>
      </c>
      <c r="R27" s="11">
        <f t="shared" si="4"/>
        <v>0.30855759111539999</v>
      </c>
      <c r="S27" s="35">
        <f t="shared" si="5"/>
        <v>0.27465261462730056</v>
      </c>
    </row>
    <row r="28" spans="2:22" ht="18.5" x14ac:dyDescent="0.45">
      <c r="G28" s="59">
        <v>2016</v>
      </c>
      <c r="H28" s="46">
        <v>1</v>
      </c>
      <c r="I28" s="46">
        <f t="shared" si="6"/>
        <v>25</v>
      </c>
      <c r="J28" s="46">
        <f t="shared" si="6"/>
        <v>25</v>
      </c>
      <c r="K28" s="87">
        <v>1.2</v>
      </c>
      <c r="L28" s="87">
        <v>-4.9000000000000004</v>
      </c>
      <c r="M28" s="54">
        <f t="shared" si="1"/>
        <v>-1.85</v>
      </c>
      <c r="N28" s="36">
        <v>74</v>
      </c>
      <c r="O28" s="55">
        <f t="shared" si="2"/>
        <v>12.080894657444658</v>
      </c>
      <c r="P28" s="56">
        <f t="shared" si="3"/>
        <v>5.8954765928329937</v>
      </c>
      <c r="Q28" s="56">
        <v>4.7740174</v>
      </c>
      <c r="R28" s="11">
        <f t="shared" si="4"/>
        <v>0.44659381221345001</v>
      </c>
      <c r="S28" s="35">
        <f t="shared" si="5"/>
        <v>-0.34826394113990283</v>
      </c>
    </row>
    <row r="29" spans="2:22" ht="18.5" x14ac:dyDescent="0.45">
      <c r="G29" s="59">
        <v>2016</v>
      </c>
      <c r="H29" s="46">
        <v>1</v>
      </c>
      <c r="I29" s="46">
        <f t="shared" si="6"/>
        <v>26</v>
      </c>
      <c r="J29" s="46">
        <f t="shared" si="6"/>
        <v>26</v>
      </c>
      <c r="K29" s="87">
        <v>-3.4</v>
      </c>
      <c r="L29" s="87">
        <v>-8</v>
      </c>
      <c r="M29" s="54">
        <f t="shared" si="1"/>
        <v>-5.7</v>
      </c>
      <c r="N29" s="36">
        <v>69</v>
      </c>
      <c r="O29" s="55">
        <f t="shared" si="2"/>
        <v>36.923400357086429</v>
      </c>
      <c r="P29" s="56">
        <f t="shared" si="3"/>
        <v>13.587811331407806</v>
      </c>
      <c r="Q29" s="56">
        <v>12.6706994</v>
      </c>
      <c r="R29" s="11">
        <f t="shared" si="4"/>
        <v>0.89919518897010009</v>
      </c>
      <c r="S29" s="35">
        <f t="shared" si="5"/>
        <v>-2.9787841529674832</v>
      </c>
    </row>
    <row r="30" spans="2:22" ht="18.5" x14ac:dyDescent="0.45">
      <c r="G30" s="59">
        <v>2016</v>
      </c>
      <c r="H30" s="46">
        <v>1</v>
      </c>
      <c r="I30" s="46">
        <f t="shared" si="6"/>
        <v>27</v>
      </c>
      <c r="J30" s="46">
        <f t="shared" si="6"/>
        <v>27</v>
      </c>
      <c r="K30" s="87">
        <v>-3.2</v>
      </c>
      <c r="L30" s="87">
        <v>-8.6</v>
      </c>
      <c r="M30" s="54">
        <f t="shared" si="1"/>
        <v>-5.9</v>
      </c>
      <c r="N30" s="36">
        <v>76.5</v>
      </c>
      <c r="O30" s="55">
        <f t="shared" si="2"/>
        <v>36.987532904992122</v>
      </c>
      <c r="P30" s="56">
        <f t="shared" si="3"/>
        <v>15.978614214956595</v>
      </c>
      <c r="Q30" s="56">
        <v>13.752201499999998</v>
      </c>
      <c r="R30" s="11">
        <f t="shared" si="4"/>
        <v>0.95981427539024988</v>
      </c>
      <c r="S30" s="35">
        <f t="shared" si="5"/>
        <v>-3.6315929010061119</v>
      </c>
    </row>
    <row r="31" spans="2:22" ht="18.5" x14ac:dyDescent="0.45">
      <c r="G31" s="59">
        <v>2016</v>
      </c>
      <c r="H31" s="46">
        <v>1</v>
      </c>
      <c r="I31" s="46">
        <f t="shared" si="6"/>
        <v>28</v>
      </c>
      <c r="J31" s="46">
        <f t="shared" si="6"/>
        <v>28</v>
      </c>
      <c r="K31" s="87">
        <v>-0.8</v>
      </c>
      <c r="L31" s="87">
        <v>-7.6</v>
      </c>
      <c r="M31" s="54">
        <f t="shared" si="1"/>
        <v>-4.2</v>
      </c>
      <c r="N31" s="36">
        <v>77</v>
      </c>
      <c r="O31" s="55">
        <f t="shared" si="2"/>
        <v>32.985891487797026</v>
      </c>
      <c r="P31" s="56">
        <f t="shared" si="3"/>
        <v>17.944324969361585</v>
      </c>
      <c r="Q31" s="56">
        <v>13.762668999999999</v>
      </c>
      <c r="R31" s="11">
        <f t="shared" si="4"/>
        <v>1.0977655301159996</v>
      </c>
      <c r="S31" s="35">
        <f t="shared" si="5"/>
        <v>-2.4152491768619244</v>
      </c>
    </row>
    <row r="32" spans="2:22" ht="18.5" x14ac:dyDescent="0.45">
      <c r="G32" s="59">
        <v>2016</v>
      </c>
      <c r="H32" s="46">
        <v>1</v>
      </c>
      <c r="I32" s="46">
        <f t="shared" si="6"/>
        <v>29</v>
      </c>
      <c r="J32" s="46">
        <f t="shared" si="6"/>
        <v>29</v>
      </c>
      <c r="K32" s="87">
        <v>3.6</v>
      </c>
      <c r="L32" s="87">
        <v>-4.5999999999999996</v>
      </c>
      <c r="M32" s="54">
        <f t="shared" si="1"/>
        <v>-0.49999999999999978</v>
      </c>
      <c r="N32" s="36">
        <v>75</v>
      </c>
      <c r="O32" s="55">
        <f t="shared" si="2"/>
        <v>30.721889651088031</v>
      </c>
      <c r="P32" s="56">
        <f t="shared" si="3"/>
        <v>20.153559611113746</v>
      </c>
      <c r="Q32" s="56">
        <v>14.0758566</v>
      </c>
      <c r="R32" s="11">
        <f t="shared" si="4"/>
        <v>1.4281997519906999</v>
      </c>
      <c r="S32" s="35">
        <f t="shared" si="5"/>
        <v>-0.23777598204983649</v>
      </c>
    </row>
    <row r="33" spans="7:19" ht="18.5" x14ac:dyDescent="0.45">
      <c r="G33" s="59">
        <v>2016</v>
      </c>
      <c r="H33" s="46">
        <v>1</v>
      </c>
      <c r="I33" s="46">
        <f t="shared" si="6"/>
        <v>30</v>
      </c>
      <c r="J33" s="46">
        <f t="shared" si="6"/>
        <v>30</v>
      </c>
      <c r="K33" s="87">
        <v>8.5</v>
      </c>
      <c r="L33" s="87">
        <v>1.1000000000000001</v>
      </c>
      <c r="M33" s="54">
        <f t="shared" si="1"/>
        <v>4.8</v>
      </c>
      <c r="N33" s="36">
        <v>70.5</v>
      </c>
      <c r="O33" s="55">
        <f t="shared" si="2"/>
        <v>30.117744418657388</v>
      </c>
      <c r="P33" s="56">
        <f t="shared" si="3"/>
        <v>17.829704695845177</v>
      </c>
      <c r="Q33" s="56">
        <v>13.108659599999999</v>
      </c>
      <c r="R33" s="11">
        <f t="shared" si="4"/>
        <v>1.7375397213203996</v>
      </c>
      <c r="S33" s="35">
        <f t="shared" si="5"/>
        <v>1.4969959892635163</v>
      </c>
    </row>
    <row r="34" spans="7:19" ht="18.5" x14ac:dyDescent="0.45">
      <c r="G34" s="59">
        <v>2016</v>
      </c>
      <c r="H34" s="60">
        <v>1</v>
      </c>
      <c r="I34" s="60">
        <f t="shared" si="6"/>
        <v>31</v>
      </c>
      <c r="J34" s="46">
        <f t="shared" si="6"/>
        <v>31</v>
      </c>
      <c r="K34" s="87">
        <v>9.1999999999999993</v>
      </c>
      <c r="L34" s="87">
        <v>2.9</v>
      </c>
      <c r="M34" s="54">
        <f t="shared" si="1"/>
        <v>6.05</v>
      </c>
      <c r="N34" s="36">
        <v>76.5</v>
      </c>
      <c r="O34" s="55">
        <f t="shared" si="2"/>
        <v>23.713663052032135</v>
      </c>
      <c r="P34" s="56">
        <f t="shared" si="3"/>
        <v>11.951686178224193</v>
      </c>
      <c r="Q34" s="56">
        <v>9.5233314999999994</v>
      </c>
      <c r="R34" s="49">
        <f t="shared" si="4"/>
        <v>1.3321259910528749</v>
      </c>
      <c r="S34" s="48">
        <f t="shared" si="5"/>
        <v>1.2510775499885736</v>
      </c>
    </row>
    <row r="35" spans="7:19" ht="18.5" x14ac:dyDescent="0.45">
      <c r="G35" s="59">
        <v>2016</v>
      </c>
      <c r="H35" s="46">
        <v>2</v>
      </c>
      <c r="I35" s="46">
        <v>1</v>
      </c>
      <c r="J35" s="46">
        <f t="shared" si="6"/>
        <v>32</v>
      </c>
      <c r="K35" s="87">
        <v>9.3000000000000007</v>
      </c>
      <c r="L35" s="87">
        <v>3.1</v>
      </c>
      <c r="M35" s="54">
        <f t="shared" si="1"/>
        <v>6.2</v>
      </c>
      <c r="N35" s="36">
        <v>90.5</v>
      </c>
      <c r="O35" s="55">
        <f t="shared" si="2"/>
        <v>29.873603112035038</v>
      </c>
      <c r="P35" s="56">
        <f t="shared" si="3"/>
        <v>14.817307143569382</v>
      </c>
      <c r="Q35" s="56">
        <v>11.9015475</v>
      </c>
      <c r="R35" s="11">
        <f t="shared" si="4"/>
        <v>1.6752618260999999</v>
      </c>
      <c r="S35" s="35">
        <f t="shared" si="5"/>
        <v>1.5328228457519035</v>
      </c>
    </row>
    <row r="36" spans="7:19" ht="18.5" x14ac:dyDescent="0.45">
      <c r="G36" s="59">
        <v>2016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87">
        <v>6</v>
      </c>
      <c r="L36" s="87">
        <v>1.8</v>
      </c>
      <c r="M36" s="54">
        <f t="shared" si="1"/>
        <v>3.9</v>
      </c>
      <c r="N36" s="36">
        <v>81</v>
      </c>
      <c r="O36" s="55">
        <f t="shared" si="2"/>
        <v>4.6236702954006166</v>
      </c>
      <c r="P36" s="56">
        <f t="shared" si="3"/>
        <v>1.5535532192546073</v>
      </c>
      <c r="Q36" s="56">
        <v>1.5161126999999999</v>
      </c>
      <c r="R36" s="11">
        <f t="shared" si="4"/>
        <v>0.19295642138534996</v>
      </c>
      <c r="S36" s="35">
        <f t="shared" si="5"/>
        <v>0.23307173767612804</v>
      </c>
    </row>
    <row r="37" spans="7:19" ht="18.5" x14ac:dyDescent="0.45">
      <c r="G37" s="59">
        <v>2016</v>
      </c>
      <c r="H37" s="46">
        <v>2</v>
      </c>
      <c r="I37" s="46">
        <f t="shared" si="7"/>
        <v>3</v>
      </c>
      <c r="J37" s="46">
        <f t="shared" si="7"/>
        <v>34</v>
      </c>
      <c r="K37" s="87">
        <v>7.5</v>
      </c>
      <c r="L37" s="87">
        <v>-0.3</v>
      </c>
      <c r="M37" s="54">
        <f t="shared" si="1"/>
        <v>3.6</v>
      </c>
      <c r="N37" s="36">
        <v>55.5</v>
      </c>
      <c r="O37" s="55">
        <f t="shared" si="2"/>
        <v>35.570073429927838</v>
      </c>
      <c r="P37" s="56">
        <f t="shared" si="3"/>
        <v>22.195725820274969</v>
      </c>
      <c r="Q37" s="56">
        <v>15.894689399999999</v>
      </c>
      <c r="R37" s="11">
        <f t="shared" si="4"/>
        <v>1.9949583612833999</v>
      </c>
      <c r="S37" s="35">
        <f t="shared" si="5"/>
        <v>1.4571435492164981</v>
      </c>
    </row>
    <row r="38" spans="7:19" ht="18.5" x14ac:dyDescent="0.45">
      <c r="G38" s="59">
        <v>2016</v>
      </c>
      <c r="H38" s="46">
        <v>2</v>
      </c>
      <c r="I38" s="46">
        <f t="shared" si="7"/>
        <v>4</v>
      </c>
      <c r="J38" s="46">
        <f t="shared" si="7"/>
        <v>35</v>
      </c>
      <c r="K38" s="87">
        <v>11.2</v>
      </c>
      <c r="L38" s="87">
        <v>3</v>
      </c>
      <c r="M38" s="54">
        <f t="shared" si="1"/>
        <v>7.1</v>
      </c>
      <c r="N38" s="36">
        <v>54.5</v>
      </c>
      <c r="O38" s="55">
        <f t="shared" si="2"/>
        <v>33.839954006180903</v>
      </c>
      <c r="P38" s="56">
        <f t="shared" si="3"/>
        <v>22.19900982805467</v>
      </c>
      <c r="Q38" s="56">
        <v>15.504460999999999</v>
      </c>
      <c r="R38" s="11">
        <f t="shared" si="4"/>
        <v>2.2642482277484994</v>
      </c>
      <c r="S38" s="35">
        <f t="shared" si="5"/>
        <v>2.4190095308392907</v>
      </c>
    </row>
    <row r="39" spans="7:19" ht="18.5" x14ac:dyDescent="0.45">
      <c r="G39" s="59">
        <v>2016</v>
      </c>
      <c r="H39" s="46">
        <v>2</v>
      </c>
      <c r="I39" s="46">
        <f t="shared" si="7"/>
        <v>5</v>
      </c>
      <c r="J39" s="46">
        <f t="shared" si="7"/>
        <v>36</v>
      </c>
      <c r="K39" s="87">
        <v>10.8</v>
      </c>
      <c r="L39" s="87">
        <v>5.3</v>
      </c>
      <c r="M39" s="54">
        <f t="shared" si="1"/>
        <v>8.0500000000000007</v>
      </c>
      <c r="N39" s="36">
        <v>62</v>
      </c>
      <c r="O39" s="55">
        <f t="shared" si="2"/>
        <v>35.377683396715909</v>
      </c>
      <c r="P39" s="56">
        <f t="shared" si="3"/>
        <v>15.566180694555003</v>
      </c>
      <c r="Q39" s="56">
        <v>13.2748835</v>
      </c>
      <c r="R39" s="11">
        <f t="shared" si="4"/>
        <v>2.0126084061558749</v>
      </c>
      <c r="S39" s="35">
        <f t="shared" si="5"/>
        <v>1.9115400834386991</v>
      </c>
    </row>
    <row r="40" spans="7:19" ht="18.5" x14ac:dyDescent="0.45">
      <c r="G40" s="59">
        <v>2016</v>
      </c>
      <c r="H40" s="46">
        <v>2</v>
      </c>
      <c r="I40" s="46">
        <f t="shared" si="7"/>
        <v>6</v>
      </c>
      <c r="J40" s="46">
        <f t="shared" si="7"/>
        <v>37</v>
      </c>
      <c r="K40" s="87">
        <v>8</v>
      </c>
      <c r="L40" s="87">
        <v>4.4000000000000004</v>
      </c>
      <c r="M40" s="54">
        <f t="shared" si="1"/>
        <v>6.2</v>
      </c>
      <c r="N40" s="36">
        <v>65.5</v>
      </c>
      <c r="O40" s="55">
        <f t="shared" si="2"/>
        <v>2.8977290874089201</v>
      </c>
      <c r="P40" s="56">
        <f t="shared" si="3"/>
        <v>0.83454597717376888</v>
      </c>
      <c r="Q40" s="56">
        <v>0.87968869999999999</v>
      </c>
      <c r="R40" s="11">
        <f t="shared" si="4"/>
        <v>0.12382498141199999</v>
      </c>
      <c r="S40" s="35">
        <f t="shared" si="5"/>
        <v>0.26514044189282937</v>
      </c>
    </row>
    <row r="41" spans="7:19" ht="18.5" x14ac:dyDescent="0.45">
      <c r="G41" s="59">
        <v>2016</v>
      </c>
      <c r="H41" s="46">
        <v>2</v>
      </c>
      <c r="I41" s="46">
        <f t="shared" si="7"/>
        <v>7</v>
      </c>
      <c r="J41" s="46">
        <f t="shared" si="7"/>
        <v>38</v>
      </c>
      <c r="K41" s="87">
        <v>5.9</v>
      </c>
      <c r="L41" s="87">
        <v>2</v>
      </c>
      <c r="M41" s="54">
        <f t="shared" si="1"/>
        <v>3.95</v>
      </c>
      <c r="N41" s="36">
        <v>83</v>
      </c>
      <c r="O41" s="55">
        <f t="shared" si="2"/>
        <v>18.986121140982366</v>
      </c>
      <c r="P41" s="56">
        <f t="shared" si="3"/>
        <v>5.9236697959864992</v>
      </c>
      <c r="Q41" s="56">
        <v>5.9991335999999995</v>
      </c>
      <c r="R41" s="11">
        <f t="shared" si="4"/>
        <v>0.76527197876699993</v>
      </c>
      <c r="S41" s="35">
        <f t="shared" si="5"/>
        <v>0.51782262085411446</v>
      </c>
    </row>
    <row r="42" spans="7:19" ht="18.5" x14ac:dyDescent="0.45">
      <c r="G42" s="59">
        <v>2016</v>
      </c>
      <c r="H42" s="46">
        <v>2</v>
      </c>
      <c r="I42" s="46">
        <f t="shared" si="7"/>
        <v>8</v>
      </c>
      <c r="J42" s="46">
        <f t="shared" si="7"/>
        <v>39</v>
      </c>
      <c r="K42" s="87">
        <v>8.4</v>
      </c>
      <c r="L42" s="87">
        <v>0.6</v>
      </c>
      <c r="M42" s="54">
        <f t="shared" si="1"/>
        <v>4.5</v>
      </c>
      <c r="N42" s="36">
        <v>68.5</v>
      </c>
      <c r="O42" s="55">
        <f t="shared" si="2"/>
        <v>13.620109250762106</v>
      </c>
      <c r="P42" s="56">
        <f t="shared" si="3"/>
        <v>8.498948172475556</v>
      </c>
      <c r="Q42" s="56">
        <v>6.0862232000000001</v>
      </c>
      <c r="R42" s="11">
        <f t="shared" si="4"/>
        <v>0.79601408921640004</v>
      </c>
      <c r="S42" s="35">
        <f t="shared" si="5"/>
        <v>0.75751706156940513</v>
      </c>
    </row>
    <row r="43" spans="7:19" ht="18.5" x14ac:dyDescent="0.45">
      <c r="G43" s="59">
        <v>2016</v>
      </c>
      <c r="H43" s="46">
        <v>2</v>
      </c>
      <c r="I43" s="46">
        <f t="shared" si="7"/>
        <v>9</v>
      </c>
      <c r="J43" s="46">
        <f t="shared" si="7"/>
        <v>40</v>
      </c>
      <c r="K43" s="87">
        <v>9</v>
      </c>
      <c r="L43" s="87">
        <v>2.9</v>
      </c>
      <c r="M43" s="54">
        <f t="shared" si="1"/>
        <v>5.95</v>
      </c>
      <c r="N43" s="36">
        <v>58</v>
      </c>
      <c r="O43" s="55">
        <f t="shared" si="2"/>
        <v>38.908490932352457</v>
      </c>
      <c r="P43" s="56">
        <f t="shared" si="3"/>
        <v>18.987343574988</v>
      </c>
      <c r="Q43" s="56">
        <v>15.375501400000001</v>
      </c>
      <c r="R43" s="11">
        <f t="shared" si="4"/>
        <v>2.1417112481362497</v>
      </c>
      <c r="S43" s="35">
        <f t="shared" si="5"/>
        <v>1.8557117052059842</v>
      </c>
    </row>
    <row r="44" spans="7:19" ht="18.5" x14ac:dyDescent="0.45">
      <c r="G44" s="59">
        <v>2016</v>
      </c>
      <c r="H44" s="46">
        <v>2</v>
      </c>
      <c r="I44" s="46">
        <f t="shared" si="7"/>
        <v>10</v>
      </c>
      <c r="J44" s="46">
        <f t="shared" si="7"/>
        <v>41</v>
      </c>
      <c r="K44" s="87">
        <v>9.4</v>
      </c>
      <c r="L44" s="87">
        <v>3.7</v>
      </c>
      <c r="M44" s="54">
        <f t="shared" si="1"/>
        <v>6.5500000000000007</v>
      </c>
      <c r="N44" s="36">
        <v>58.5</v>
      </c>
      <c r="O44" s="55">
        <f t="shared" si="2"/>
        <v>26.883758255564395</v>
      </c>
      <c r="P44" s="56">
        <f t="shared" si="3"/>
        <v>12.258993764537365</v>
      </c>
      <c r="Q44" s="56">
        <v>10.269454899999999</v>
      </c>
      <c r="R44" s="11">
        <f t="shared" si="4"/>
        <v>1.4666090952699748</v>
      </c>
      <c r="S44" s="35">
        <f t="shared" si="5"/>
        <v>1.3520014774428364</v>
      </c>
    </row>
    <row r="45" spans="7:19" ht="18.5" x14ac:dyDescent="0.45">
      <c r="G45" s="59">
        <v>2016</v>
      </c>
      <c r="H45" s="46">
        <v>2</v>
      </c>
      <c r="I45" s="46">
        <f t="shared" si="7"/>
        <v>11</v>
      </c>
      <c r="J45" s="46">
        <f t="shared" si="7"/>
        <v>42</v>
      </c>
      <c r="K45" s="87">
        <v>8.1</v>
      </c>
      <c r="L45" s="87">
        <v>1.7</v>
      </c>
      <c r="M45" s="54">
        <f t="shared" si="1"/>
        <v>4.8999999999999995</v>
      </c>
      <c r="N45" s="36">
        <v>69.5</v>
      </c>
      <c r="O45" s="55">
        <f t="shared" si="2"/>
        <v>32.194997661773641</v>
      </c>
      <c r="P45" s="56">
        <f t="shared" si="3"/>
        <v>16.483838802828103</v>
      </c>
      <c r="Q45" s="56">
        <v>13.0316188</v>
      </c>
      <c r="R45" s="11">
        <f t="shared" si="4"/>
        <v>1.7349710847473998</v>
      </c>
      <c r="S45" s="35">
        <f t="shared" si="5"/>
        <v>1.4177719166580849</v>
      </c>
    </row>
    <row r="46" spans="7:19" ht="18.5" x14ac:dyDescent="0.45">
      <c r="G46" s="59">
        <v>2016</v>
      </c>
      <c r="H46" s="46">
        <v>2</v>
      </c>
      <c r="I46" s="46">
        <f t="shared" si="7"/>
        <v>12</v>
      </c>
      <c r="J46" s="46">
        <f t="shared" si="7"/>
        <v>43</v>
      </c>
      <c r="K46" s="87">
        <v>10.9</v>
      </c>
      <c r="L46" s="87">
        <v>5</v>
      </c>
      <c r="M46" s="54">
        <f t="shared" si="1"/>
        <v>7.95</v>
      </c>
      <c r="N46" s="36">
        <v>82.5</v>
      </c>
      <c r="O46" s="55">
        <f t="shared" si="2"/>
        <v>27.876441290181582</v>
      </c>
      <c r="P46" s="56">
        <f t="shared" si="3"/>
        <v>13.157680288965707</v>
      </c>
      <c r="Q46" s="56">
        <v>10.833862499999999</v>
      </c>
      <c r="R46" s="11">
        <f t="shared" si="4"/>
        <v>1.6361705417343744</v>
      </c>
      <c r="S46" s="35">
        <f t="shared" si="5"/>
        <v>1.6373816153444876</v>
      </c>
    </row>
    <row r="47" spans="7:19" ht="18.5" x14ac:dyDescent="0.45">
      <c r="G47" s="59">
        <v>2016</v>
      </c>
      <c r="H47" s="46">
        <v>2</v>
      </c>
      <c r="I47" s="46">
        <f t="shared" si="7"/>
        <v>13</v>
      </c>
      <c r="J47" s="46">
        <f t="shared" si="7"/>
        <v>44</v>
      </c>
      <c r="K47" s="87">
        <v>12.9</v>
      </c>
      <c r="L47" s="87">
        <v>4.3</v>
      </c>
      <c r="M47" s="54">
        <f t="shared" si="1"/>
        <v>8.6</v>
      </c>
      <c r="N47" s="36">
        <v>69</v>
      </c>
      <c r="O47" s="55">
        <f t="shared" si="2"/>
        <v>33.29792713147674</v>
      </c>
      <c r="P47" s="56">
        <f t="shared" si="3"/>
        <v>22.908973866456002</v>
      </c>
      <c r="Q47" s="56">
        <v>15.623790499999998</v>
      </c>
      <c r="R47" s="11">
        <f t="shared" si="4"/>
        <v>2.4191252258579996</v>
      </c>
      <c r="S47" s="35">
        <f t="shared" si="5"/>
        <v>2.8240366240665971</v>
      </c>
    </row>
    <row r="48" spans="7:19" ht="18.5" x14ac:dyDescent="0.45">
      <c r="G48" s="59">
        <v>2016</v>
      </c>
      <c r="H48" s="46">
        <v>2</v>
      </c>
      <c r="I48" s="46">
        <f t="shared" si="7"/>
        <v>14</v>
      </c>
      <c r="J48" s="46">
        <f t="shared" si="7"/>
        <v>45</v>
      </c>
      <c r="K48" s="87">
        <v>12</v>
      </c>
      <c r="L48" s="87">
        <v>7.2</v>
      </c>
      <c r="M48" s="54">
        <f t="shared" si="1"/>
        <v>9.6</v>
      </c>
      <c r="N48" s="36">
        <v>53.5</v>
      </c>
      <c r="O48" s="55">
        <f t="shared" si="2"/>
        <v>28.002323740072249</v>
      </c>
      <c r="P48" s="56">
        <f t="shared" si="3"/>
        <v>10.752892316187744</v>
      </c>
      <c r="Q48" s="56">
        <v>9.8160027999999997</v>
      </c>
      <c r="R48" s="11">
        <f t="shared" si="4"/>
        <v>1.5774414659627998</v>
      </c>
      <c r="S48" s="35">
        <f t="shared" si="5"/>
        <v>1.5536767289827123</v>
      </c>
    </row>
    <row r="49" spans="7:19" ht="18.5" x14ac:dyDescent="0.45">
      <c r="G49" s="59">
        <v>2016</v>
      </c>
      <c r="H49" s="46">
        <v>2</v>
      </c>
      <c r="I49" s="46">
        <f t="shared" si="7"/>
        <v>15</v>
      </c>
      <c r="J49" s="46">
        <f t="shared" si="7"/>
        <v>46</v>
      </c>
      <c r="K49" s="87">
        <v>12.9</v>
      </c>
      <c r="L49" s="87">
        <v>5.6</v>
      </c>
      <c r="M49" s="54">
        <f t="shared" si="1"/>
        <v>9.25</v>
      </c>
      <c r="N49" s="36">
        <v>45.5</v>
      </c>
      <c r="O49" s="55">
        <f t="shared" si="2"/>
        <v>38.858181505633311</v>
      </c>
      <c r="P49" s="56">
        <f t="shared" si="3"/>
        <v>22.693177999289858</v>
      </c>
      <c r="Q49" s="56">
        <v>16.798243999999997</v>
      </c>
      <c r="R49" s="11">
        <f t="shared" si="4"/>
        <v>2.6650120136729996</v>
      </c>
      <c r="S49" s="35">
        <f t="shared" si="5"/>
        <v>3.1189392265188762</v>
      </c>
    </row>
    <row r="50" spans="7:19" ht="18.5" x14ac:dyDescent="0.45">
      <c r="G50" s="59">
        <v>2016</v>
      </c>
      <c r="H50" s="46">
        <v>2</v>
      </c>
      <c r="I50" s="46">
        <f t="shared" si="7"/>
        <v>16</v>
      </c>
      <c r="J50" s="46">
        <f t="shared" si="7"/>
        <v>47</v>
      </c>
      <c r="K50" s="87">
        <v>15.8</v>
      </c>
      <c r="L50" s="87">
        <v>6.6</v>
      </c>
      <c r="M50" s="54">
        <f t="shared" si="1"/>
        <v>11.2</v>
      </c>
      <c r="N50" s="36">
        <v>65</v>
      </c>
      <c r="O50" s="55">
        <f t="shared" si="2"/>
        <v>33.453446807107468</v>
      </c>
      <c r="P50" s="56">
        <f t="shared" si="3"/>
        <v>24.621736850031102</v>
      </c>
      <c r="Q50" s="56">
        <v>16.2350925</v>
      </c>
      <c r="R50" s="11">
        <f t="shared" si="4"/>
        <v>2.7613457078625001</v>
      </c>
      <c r="S50" s="35">
        <f t="shared" si="5"/>
        <v>3.5398148985995412</v>
      </c>
    </row>
    <row r="51" spans="7:19" ht="18.5" x14ac:dyDescent="0.45">
      <c r="G51" s="59">
        <v>2016</v>
      </c>
      <c r="H51" s="46">
        <v>2</v>
      </c>
      <c r="I51" s="46">
        <f t="shared" si="7"/>
        <v>17</v>
      </c>
      <c r="J51" s="46">
        <f t="shared" si="7"/>
        <v>48</v>
      </c>
      <c r="K51" s="87">
        <v>19.5</v>
      </c>
      <c r="L51" s="87">
        <v>9.1999999999999993</v>
      </c>
      <c r="M51" s="54">
        <f t="shared" si="1"/>
        <v>14.35</v>
      </c>
      <c r="N51" s="36">
        <v>86.5</v>
      </c>
      <c r="O51" s="55">
        <f t="shared" si="2"/>
        <v>32.547846557951807</v>
      </c>
      <c r="P51" s="56">
        <f t="shared" si="3"/>
        <v>26.81942556375229</v>
      </c>
      <c r="Q51" s="56">
        <v>16.713247899999999</v>
      </c>
      <c r="R51" s="11">
        <f t="shared" si="4"/>
        <v>3.1514458457120242</v>
      </c>
      <c r="S51" s="35">
        <f t="shared" si="5"/>
        <v>4.381723326076731</v>
      </c>
    </row>
    <row r="52" spans="7:19" ht="18.5" x14ac:dyDescent="0.45">
      <c r="G52" s="59">
        <v>2016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87">
        <v>18.399999999999999</v>
      </c>
      <c r="L52" s="87">
        <v>10.5</v>
      </c>
      <c r="M52" s="54">
        <f t="shared" si="1"/>
        <v>14.45</v>
      </c>
      <c r="N52" s="36">
        <v>75</v>
      </c>
      <c r="O52" s="55">
        <f t="shared" si="2"/>
        <v>39.033019171970771</v>
      </c>
      <c r="P52" s="56">
        <f t="shared" si="3"/>
        <v>24.668868116685523</v>
      </c>
      <c r="Q52" s="56">
        <v>17.5535788</v>
      </c>
      <c r="R52" s="11">
        <f t="shared" si="4"/>
        <v>3.3201936040994999</v>
      </c>
      <c r="S52" s="35">
        <f t="shared" si="5"/>
        <v>4.0701646766958497</v>
      </c>
    </row>
    <row r="53" spans="7:19" ht="18.5" x14ac:dyDescent="0.45">
      <c r="G53" s="59">
        <v>2016</v>
      </c>
      <c r="H53" s="46">
        <v>2</v>
      </c>
      <c r="I53" s="46">
        <f t="shared" si="8"/>
        <v>19</v>
      </c>
      <c r="J53" s="46">
        <f t="shared" si="8"/>
        <v>50</v>
      </c>
      <c r="K53" s="87">
        <v>15.9</v>
      </c>
      <c r="L53" s="87">
        <v>12.5</v>
      </c>
      <c r="M53" s="54">
        <f t="shared" si="1"/>
        <v>14.2</v>
      </c>
      <c r="N53" s="36">
        <v>76</v>
      </c>
      <c r="O53" s="55">
        <f t="shared" si="2"/>
        <v>45.614498506196654</v>
      </c>
      <c r="P53" s="56">
        <f t="shared" si="3"/>
        <v>12.407143593685491</v>
      </c>
      <c r="Q53" s="56">
        <v>13.457436700000001</v>
      </c>
      <c r="R53" s="11">
        <f t="shared" si="4"/>
        <v>2.5256917198560003</v>
      </c>
      <c r="S53" s="35">
        <f t="shared" si="5"/>
        <v>2.1854940445001212</v>
      </c>
    </row>
    <row r="54" spans="7:19" ht="18.5" x14ac:dyDescent="0.45">
      <c r="G54" s="59">
        <v>2016</v>
      </c>
      <c r="H54" s="46">
        <v>2</v>
      </c>
      <c r="I54" s="46">
        <f t="shared" si="8"/>
        <v>20</v>
      </c>
      <c r="J54" s="46">
        <f t="shared" si="8"/>
        <v>51</v>
      </c>
      <c r="K54" s="87">
        <v>15.4</v>
      </c>
      <c r="L54" s="87">
        <v>9.6999999999999993</v>
      </c>
      <c r="M54" s="54">
        <f t="shared" si="1"/>
        <v>12.55</v>
      </c>
      <c r="N54" s="36">
        <v>68</v>
      </c>
      <c r="O54" s="55">
        <f t="shared" si="2"/>
        <v>37.908214590805819</v>
      </c>
      <c r="P54" s="56">
        <f t="shared" si="3"/>
        <v>17.286145853407458</v>
      </c>
      <c r="Q54" s="56">
        <v>14.4807395</v>
      </c>
      <c r="R54" s="11">
        <f t="shared" si="4"/>
        <v>2.5776114530336245</v>
      </c>
      <c r="S54" s="35">
        <f t="shared" si="5"/>
        <v>2.736221250188084</v>
      </c>
    </row>
    <row r="55" spans="7:19" ht="18.5" x14ac:dyDescent="0.45">
      <c r="G55" s="59">
        <v>2016</v>
      </c>
      <c r="H55" s="46">
        <v>2</v>
      </c>
      <c r="I55" s="46">
        <f t="shared" si="8"/>
        <v>21</v>
      </c>
      <c r="J55" s="46">
        <f t="shared" si="8"/>
        <v>52</v>
      </c>
      <c r="K55" s="87">
        <v>13.5</v>
      </c>
      <c r="L55" s="87">
        <v>9.4</v>
      </c>
      <c r="M55" s="54">
        <f t="shared" si="1"/>
        <v>11.45</v>
      </c>
      <c r="N55" s="36">
        <v>79</v>
      </c>
      <c r="O55" s="55">
        <f t="shared" si="2"/>
        <v>19.814807633189538</v>
      </c>
      <c r="P55" s="56">
        <f t="shared" si="3"/>
        <v>6.4992569036861676</v>
      </c>
      <c r="Q55" s="56">
        <v>6.4195083999999989</v>
      </c>
      <c r="R55" s="11">
        <f t="shared" si="4"/>
        <v>1.1012746904054997</v>
      </c>
      <c r="S55" s="35">
        <f t="shared" si="5"/>
        <v>1.1526490502697182</v>
      </c>
    </row>
    <row r="56" spans="7:19" ht="18.5" x14ac:dyDescent="0.45">
      <c r="G56" s="59">
        <v>2016</v>
      </c>
      <c r="H56" s="46">
        <v>2</v>
      </c>
      <c r="I56" s="46">
        <f t="shared" si="8"/>
        <v>22</v>
      </c>
      <c r="J56" s="46">
        <f t="shared" si="8"/>
        <v>53</v>
      </c>
      <c r="K56" s="87">
        <v>12.6</v>
      </c>
      <c r="L56" s="87">
        <v>7.8</v>
      </c>
      <c r="M56" s="54">
        <f t="shared" si="1"/>
        <v>10.199999999999999</v>
      </c>
      <c r="N56" s="36">
        <v>65.5</v>
      </c>
      <c r="O56" s="55">
        <f t="shared" si="2"/>
        <v>4.4922683665932324</v>
      </c>
      <c r="P56" s="56">
        <f t="shared" si="3"/>
        <v>1.7250310527718014</v>
      </c>
      <c r="Q56" s="56">
        <v>1.5747306999999999</v>
      </c>
      <c r="R56" s="11">
        <f t="shared" si="4"/>
        <v>0.25860227555400006</v>
      </c>
      <c r="S56" s="35">
        <f t="shared" si="5"/>
        <v>0.47869556305017602</v>
      </c>
    </row>
    <row r="57" spans="7:19" ht="18.5" x14ac:dyDescent="0.45">
      <c r="G57" s="59">
        <v>2016</v>
      </c>
      <c r="H57" s="46">
        <v>2</v>
      </c>
      <c r="I57" s="46">
        <f t="shared" si="8"/>
        <v>23</v>
      </c>
      <c r="J57" s="46">
        <f t="shared" si="8"/>
        <v>54</v>
      </c>
      <c r="K57" s="87">
        <v>8.6999999999999993</v>
      </c>
      <c r="L57" s="87">
        <v>6</v>
      </c>
      <c r="M57" s="54">
        <f t="shared" si="1"/>
        <v>7.35</v>
      </c>
      <c r="N57" s="36">
        <v>66.5</v>
      </c>
      <c r="O57" s="55">
        <f t="shared" si="2"/>
        <v>7.9963412101975067</v>
      </c>
      <c r="P57" s="56">
        <f t="shared" si="3"/>
        <v>1.7272097014026611</v>
      </c>
      <c r="Q57" s="56">
        <v>2.1022927</v>
      </c>
      <c r="R57" s="11">
        <f t="shared" si="4"/>
        <v>0.31009815914032496</v>
      </c>
      <c r="S57" s="35">
        <f t="shared" si="5"/>
        <v>0.38915043868662019</v>
      </c>
    </row>
    <row r="58" spans="7:19" ht="18.5" x14ac:dyDescent="0.45">
      <c r="G58" s="59">
        <v>2016</v>
      </c>
      <c r="H58" s="46">
        <v>2</v>
      </c>
      <c r="I58" s="46">
        <f t="shared" si="8"/>
        <v>24</v>
      </c>
      <c r="J58" s="46">
        <f t="shared" si="8"/>
        <v>55</v>
      </c>
      <c r="K58" s="87">
        <v>11.8</v>
      </c>
      <c r="L58" s="87">
        <v>6.1</v>
      </c>
      <c r="M58" s="54">
        <f t="shared" si="1"/>
        <v>8.9499999999999993</v>
      </c>
      <c r="N58" s="36">
        <v>69</v>
      </c>
      <c r="O58" s="55">
        <f t="shared" si="2"/>
        <v>35.572450378198987</v>
      </c>
      <c r="P58" s="56">
        <f t="shared" si="3"/>
        <v>16.221037372458742</v>
      </c>
      <c r="Q58" s="56">
        <v>13.5884898</v>
      </c>
      <c r="R58" s="11">
        <f t="shared" si="4"/>
        <v>2.1318811791097496</v>
      </c>
      <c r="S58" s="35">
        <f t="shared" si="5"/>
        <v>2.1212514901831638</v>
      </c>
    </row>
    <row r="59" spans="7:19" ht="18.5" x14ac:dyDescent="0.45">
      <c r="G59" s="59">
        <v>2016</v>
      </c>
      <c r="H59" s="46">
        <v>2</v>
      </c>
      <c r="I59" s="46">
        <f t="shared" si="8"/>
        <v>25</v>
      </c>
      <c r="J59" s="46">
        <f t="shared" si="8"/>
        <v>56</v>
      </c>
      <c r="K59" s="87">
        <v>11.9</v>
      </c>
      <c r="L59" s="87">
        <v>7.3</v>
      </c>
      <c r="M59" s="54">
        <f t="shared" si="1"/>
        <v>9.6</v>
      </c>
      <c r="N59" s="36">
        <v>53</v>
      </c>
      <c r="O59" s="55">
        <f t="shared" si="2"/>
        <v>18.774051989111388</v>
      </c>
      <c r="P59" s="56">
        <f t="shared" si="3"/>
        <v>6.9088511319929919</v>
      </c>
      <c r="Q59" s="56">
        <v>6.4425368999999995</v>
      </c>
      <c r="R59" s="11">
        <f t="shared" si="4"/>
        <v>1.0353221223668998</v>
      </c>
      <c r="S59" s="35">
        <f t="shared" si="5"/>
        <v>1.088641502797201</v>
      </c>
    </row>
    <row r="60" spans="7:19" ht="18.5" x14ac:dyDescent="0.45">
      <c r="G60" s="59">
        <v>2016</v>
      </c>
      <c r="H60" s="46">
        <v>2</v>
      </c>
      <c r="I60" s="46">
        <f t="shared" si="8"/>
        <v>26</v>
      </c>
      <c r="J60" s="46">
        <f t="shared" si="8"/>
        <v>57</v>
      </c>
      <c r="K60" s="87">
        <v>16.100000000000001</v>
      </c>
      <c r="L60" s="87">
        <v>8.3000000000000007</v>
      </c>
      <c r="M60" s="54">
        <f t="shared" si="1"/>
        <v>12.200000000000001</v>
      </c>
      <c r="N60" s="36">
        <v>53.5</v>
      </c>
      <c r="O60" s="55">
        <f t="shared" si="2"/>
        <v>38.364182248431732</v>
      </c>
      <c r="P60" s="56">
        <f t="shared" si="3"/>
        <v>23.939249723021405</v>
      </c>
      <c r="Q60" s="56">
        <v>17.143252799999999</v>
      </c>
      <c r="R60" s="11">
        <f t="shared" si="4"/>
        <v>3.0163553301599997</v>
      </c>
      <c r="S60" s="35">
        <f t="shared" si="5"/>
        <v>3.6192140607524612</v>
      </c>
    </row>
    <row r="61" spans="7:19" ht="18.5" x14ac:dyDescent="0.45">
      <c r="G61" s="59">
        <v>2016</v>
      </c>
      <c r="H61" s="46">
        <v>2</v>
      </c>
      <c r="I61" s="46">
        <f t="shared" si="8"/>
        <v>27</v>
      </c>
      <c r="J61" s="46">
        <f t="shared" si="8"/>
        <v>58</v>
      </c>
      <c r="K61" s="87">
        <v>15.7</v>
      </c>
      <c r="L61" s="87">
        <v>8.1999999999999993</v>
      </c>
      <c r="M61" s="54">
        <f t="shared" si="1"/>
        <v>11.95</v>
      </c>
      <c r="N61" s="36">
        <v>54</v>
      </c>
      <c r="O61" s="55">
        <f t="shared" si="2"/>
        <v>34.7656899721907</v>
      </c>
      <c r="P61" s="56">
        <f t="shared" si="3"/>
        <v>20.859413983314418</v>
      </c>
      <c r="Q61" s="56">
        <v>15.233562099999999</v>
      </c>
      <c r="R61" s="11">
        <f t="shared" si="4"/>
        <v>2.658009041065875</v>
      </c>
      <c r="S61" s="35">
        <f t="shared" si="5"/>
        <v>3.1545864230496572</v>
      </c>
    </row>
    <row r="62" spans="7:19" ht="18.5" x14ac:dyDescent="0.45">
      <c r="G62" s="59">
        <v>2016</v>
      </c>
      <c r="H62" s="60">
        <v>2</v>
      </c>
      <c r="I62" s="60">
        <f t="shared" si="8"/>
        <v>28</v>
      </c>
      <c r="J62" s="60">
        <f t="shared" si="8"/>
        <v>59</v>
      </c>
      <c r="K62" s="87">
        <v>14</v>
      </c>
      <c r="L62" s="87">
        <v>7.4</v>
      </c>
      <c r="M62" s="54">
        <f t="shared" si="1"/>
        <v>10.7</v>
      </c>
      <c r="N62" s="36">
        <v>55.5</v>
      </c>
      <c r="O62" s="55">
        <f t="shared" si="2"/>
        <v>46.204476747720904</v>
      </c>
      <c r="P62" s="56">
        <f t="shared" si="3"/>
        <v>24.395963722796637</v>
      </c>
      <c r="Q62" s="56">
        <v>18.992232000000001</v>
      </c>
      <c r="R62" s="49">
        <f t="shared" si="4"/>
        <v>3.1745990593799998</v>
      </c>
      <c r="S62" s="48">
        <f t="shared" si="5"/>
        <v>3.4184413100590052</v>
      </c>
    </row>
    <row r="63" spans="7:19" ht="18.5" x14ac:dyDescent="0.45">
      <c r="G63" s="59">
        <v>2016</v>
      </c>
      <c r="H63" s="46">
        <v>3</v>
      </c>
      <c r="I63" s="46">
        <v>1</v>
      </c>
      <c r="J63" s="46">
        <f t="shared" si="8"/>
        <v>60</v>
      </c>
      <c r="K63" s="87">
        <v>12.8</v>
      </c>
      <c r="L63" s="87">
        <v>9.8000000000000007</v>
      </c>
      <c r="M63" s="54">
        <f t="shared" si="1"/>
        <v>11.3</v>
      </c>
      <c r="N63" s="36">
        <v>81</v>
      </c>
      <c r="O63" s="55">
        <f t="shared" si="2"/>
        <v>71.693019602753182</v>
      </c>
      <c r="P63" s="56">
        <f t="shared" si="3"/>
        <v>17.206324704660762</v>
      </c>
      <c r="Q63" s="56">
        <v>19.8681524</v>
      </c>
      <c r="R63" s="11">
        <f t="shared" si="4"/>
        <v>3.3909273723365998</v>
      </c>
      <c r="S63" s="35">
        <f t="shared" si="5"/>
        <v>2.5701530585713557</v>
      </c>
    </row>
    <row r="64" spans="7:19" ht="18.5" x14ac:dyDescent="0.45">
      <c r="G64" s="59">
        <v>2016</v>
      </c>
      <c r="H64" s="46">
        <v>3</v>
      </c>
      <c r="I64" s="46">
        <f t="shared" ref="I64:J79" si="9">I63+1</f>
        <v>2</v>
      </c>
      <c r="J64" s="46">
        <f>J63+1</f>
        <v>61</v>
      </c>
      <c r="K64" s="87">
        <v>18.399999999999999</v>
      </c>
      <c r="L64" s="87">
        <v>10.199999999999999</v>
      </c>
      <c r="M64" s="54">
        <f t="shared" si="1"/>
        <v>14.299999999999999</v>
      </c>
      <c r="N64" s="36">
        <v>79</v>
      </c>
      <c r="O64" s="55">
        <f t="shared" si="2"/>
        <v>44.181107652790232</v>
      </c>
      <c r="P64" s="56">
        <f t="shared" si="3"/>
        <v>28.982806620230388</v>
      </c>
      <c r="Q64" s="56">
        <v>20.2424702</v>
      </c>
      <c r="R64" s="11">
        <f t="shared" si="4"/>
        <v>3.8109790159083006</v>
      </c>
      <c r="S64" s="35">
        <f t="shared" si="5"/>
        <v>4.7012201961597713</v>
      </c>
    </row>
    <row r="65" spans="7:19" ht="18.5" x14ac:dyDescent="0.45">
      <c r="G65" s="59">
        <v>2016</v>
      </c>
      <c r="H65" s="46">
        <v>3</v>
      </c>
      <c r="I65" s="46">
        <f t="shared" si="9"/>
        <v>3</v>
      </c>
      <c r="J65" s="46">
        <f>J64+1</f>
        <v>62</v>
      </c>
      <c r="K65" s="87">
        <v>18.399999999999999</v>
      </c>
      <c r="L65" s="87">
        <v>11.9</v>
      </c>
      <c r="M65" s="54">
        <f t="shared" si="1"/>
        <v>15.149999999999999</v>
      </c>
      <c r="N65" s="36">
        <v>63.5</v>
      </c>
      <c r="O65" s="55">
        <f t="shared" si="2"/>
        <v>48.883386911059787</v>
      </c>
      <c r="P65" s="56">
        <f t="shared" si="3"/>
        <v>25.419361193751087</v>
      </c>
      <c r="Q65" s="56">
        <v>19.940587499999999</v>
      </c>
      <c r="R65" s="11">
        <f t="shared" si="4"/>
        <v>3.8535534304031245</v>
      </c>
      <c r="S65" s="35">
        <f t="shared" si="5"/>
        <v>4.2851646715241118</v>
      </c>
    </row>
    <row r="66" spans="7:19" ht="18.5" x14ac:dyDescent="0.45">
      <c r="G66" s="59">
        <v>2016</v>
      </c>
      <c r="H66" s="46">
        <v>3</v>
      </c>
      <c r="I66" s="46">
        <f t="shared" si="9"/>
        <v>4</v>
      </c>
      <c r="J66" s="46">
        <f>J65+1</f>
        <v>63</v>
      </c>
      <c r="K66" s="87">
        <v>16.3</v>
      </c>
      <c r="L66" s="87">
        <v>9.8000000000000007</v>
      </c>
      <c r="M66" s="54">
        <f t="shared" si="1"/>
        <v>13.05</v>
      </c>
      <c r="N66" s="36">
        <v>49.5</v>
      </c>
      <c r="O66" s="55">
        <f t="shared" si="2"/>
        <v>22.40065167342717</v>
      </c>
      <c r="P66" s="56">
        <f t="shared" si="3"/>
        <v>11.648338870182128</v>
      </c>
      <c r="Q66" s="56">
        <v>9.1377088000000004</v>
      </c>
      <c r="R66" s="11">
        <f t="shared" si="4"/>
        <v>1.6533336261551999</v>
      </c>
      <c r="S66" s="35">
        <f t="shared" si="5"/>
        <v>1.9955593164767953</v>
      </c>
    </row>
    <row r="67" spans="7:19" ht="18.5" x14ac:dyDescent="0.45">
      <c r="G67" s="59">
        <v>2016</v>
      </c>
      <c r="H67" s="46">
        <v>3</v>
      </c>
      <c r="I67" s="46">
        <f t="shared" si="9"/>
        <v>5</v>
      </c>
      <c r="J67" s="46">
        <f t="shared" si="9"/>
        <v>64</v>
      </c>
      <c r="K67" s="87">
        <v>12.3</v>
      </c>
      <c r="L67" s="87">
        <v>9</v>
      </c>
      <c r="M67" s="54">
        <f t="shared" si="1"/>
        <v>10.65</v>
      </c>
      <c r="N67" s="36">
        <v>77</v>
      </c>
      <c r="O67" s="55">
        <f t="shared" si="2"/>
        <v>9.6919684358380085</v>
      </c>
      <c r="P67" s="56">
        <f t="shared" si="3"/>
        <v>2.5586796670612348</v>
      </c>
      <c r="Q67" s="56">
        <v>2.8170135999999997</v>
      </c>
      <c r="R67" s="11">
        <f t="shared" si="4"/>
        <v>0.47004477653579996</v>
      </c>
      <c r="S67" s="35">
        <f t="shared" si="5"/>
        <v>0.598347599251566</v>
      </c>
    </row>
    <row r="68" spans="7:19" ht="18.5" x14ac:dyDescent="0.45">
      <c r="G68" s="59">
        <v>2016</v>
      </c>
      <c r="H68" s="46">
        <v>3</v>
      </c>
      <c r="I68" s="46">
        <f t="shared" si="9"/>
        <v>6</v>
      </c>
      <c r="J68" s="46">
        <f t="shared" si="9"/>
        <v>65</v>
      </c>
      <c r="K68" s="87">
        <v>12.5</v>
      </c>
      <c r="L68" s="87">
        <v>6.5</v>
      </c>
      <c r="M68" s="54">
        <f t="shared" si="1"/>
        <v>9.5</v>
      </c>
      <c r="N68" s="36">
        <v>45</v>
      </c>
      <c r="O68" s="55">
        <f t="shared" si="2"/>
        <v>43.757922824863073</v>
      </c>
      <c r="P68" s="56">
        <f t="shared" si="3"/>
        <v>21.003802955934272</v>
      </c>
      <c r="Q68" s="56">
        <v>17.149533299999998</v>
      </c>
      <c r="R68" s="11">
        <f t="shared" si="4"/>
        <v>2.74588894956285</v>
      </c>
      <c r="S68" s="35">
        <f t="shared" si="5"/>
        <v>2.9742529025609223</v>
      </c>
    </row>
    <row r="69" spans="7:19" ht="18.5" x14ac:dyDescent="0.45">
      <c r="G69" s="59">
        <v>2016</v>
      </c>
      <c r="H69" s="46">
        <v>3</v>
      </c>
      <c r="I69" s="46">
        <f t="shared" si="9"/>
        <v>7</v>
      </c>
      <c r="J69" s="46">
        <f t="shared" si="9"/>
        <v>66</v>
      </c>
      <c r="K69" s="87">
        <v>11</v>
      </c>
      <c r="L69" s="87">
        <v>3.5</v>
      </c>
      <c r="M69" s="54">
        <f t="shared" ref="M69:M132" si="10">(K69+L69)/2</f>
        <v>7.25</v>
      </c>
      <c r="N69" s="36">
        <v>32.5</v>
      </c>
      <c r="O69" s="55">
        <f t="shared" ref="O69:O132" si="11">((Q69)/(0.16*(K69-(L69))^0.5))</f>
        <v>25.784497655762134</v>
      </c>
      <c r="P69" s="56">
        <f t="shared" ref="P69:P132" si="12">0.16*((K69-L69)^1/2)*O69</f>
        <v>15.47069859345728</v>
      </c>
      <c r="Q69" s="56">
        <v>11.298200799999998</v>
      </c>
      <c r="R69" s="11">
        <f t="shared" ref="R69:R132" si="13">0.0023*0.408*O69*(K69-L69)^0.5*(M69+17.8)</f>
        <v>1.6599118896845995</v>
      </c>
      <c r="S69" s="35">
        <f t="shared" ref="S69:S132" si="14">0.31*(IF(N69&gt;50,1,(1+(50-N69)/70)))*(P69+2.09)*((M69/(M69+15)))</f>
        <v>2.2172848364491711</v>
      </c>
    </row>
    <row r="70" spans="7:19" ht="18.5" x14ac:dyDescent="0.45">
      <c r="G70" s="59">
        <v>2016</v>
      </c>
      <c r="H70" s="46">
        <v>3</v>
      </c>
      <c r="I70" s="46">
        <f t="shared" si="9"/>
        <v>8</v>
      </c>
      <c r="J70" s="46">
        <f t="shared" si="9"/>
        <v>67</v>
      </c>
      <c r="K70" s="87">
        <v>14.7</v>
      </c>
      <c r="L70" s="87">
        <v>6.8</v>
      </c>
      <c r="M70" s="54">
        <f t="shared" si="10"/>
        <v>10.75</v>
      </c>
      <c r="N70" s="36">
        <v>43.5</v>
      </c>
      <c r="O70" s="55">
        <f t="shared" si="11"/>
        <v>46.214148760593282</v>
      </c>
      <c r="P70" s="56">
        <f t="shared" si="12"/>
        <v>29.207342016694955</v>
      </c>
      <c r="Q70" s="56">
        <v>20.783011899999998</v>
      </c>
      <c r="R70" s="11">
        <f t="shared" si="13"/>
        <v>3.4800270148544246</v>
      </c>
      <c r="S70" s="35">
        <f t="shared" si="14"/>
        <v>4.4265337080186677</v>
      </c>
    </row>
    <row r="71" spans="7:19" ht="18.5" x14ac:dyDescent="0.45">
      <c r="G71" s="59">
        <v>2016</v>
      </c>
      <c r="H71" s="46">
        <v>3</v>
      </c>
      <c r="I71" s="46">
        <f t="shared" si="9"/>
        <v>9</v>
      </c>
      <c r="J71" s="46">
        <f t="shared" si="9"/>
        <v>68</v>
      </c>
      <c r="K71" s="87">
        <v>15.5</v>
      </c>
      <c r="L71" s="87">
        <v>8.3000000000000007</v>
      </c>
      <c r="M71" s="54">
        <f t="shared" si="10"/>
        <v>11.9</v>
      </c>
      <c r="N71" s="36">
        <v>45</v>
      </c>
      <c r="O71" s="55">
        <f t="shared" si="11"/>
        <v>47.951177131276076</v>
      </c>
      <c r="P71" s="56">
        <f t="shared" si="12"/>
        <v>27.619878027615016</v>
      </c>
      <c r="Q71" s="56">
        <v>20.5866416</v>
      </c>
      <c r="R71" s="11">
        <f t="shared" si="13"/>
        <v>3.5859973936247997</v>
      </c>
      <c r="S71" s="35">
        <f t="shared" si="14"/>
        <v>4.3653640484813518</v>
      </c>
    </row>
    <row r="72" spans="7:19" ht="18.5" x14ac:dyDescent="0.45">
      <c r="G72" s="59">
        <v>2016</v>
      </c>
      <c r="H72" s="46">
        <v>3</v>
      </c>
      <c r="I72" s="46">
        <f t="shared" si="9"/>
        <v>10</v>
      </c>
      <c r="J72" s="46">
        <f t="shared" si="9"/>
        <v>69</v>
      </c>
      <c r="K72" s="87">
        <v>16.5</v>
      </c>
      <c r="L72" s="87">
        <v>9.6999999999999993</v>
      </c>
      <c r="M72" s="54">
        <f t="shared" si="10"/>
        <v>13.1</v>
      </c>
      <c r="N72" s="36">
        <v>44.5</v>
      </c>
      <c r="O72" s="55">
        <f t="shared" si="11"/>
        <v>48.750277535311589</v>
      </c>
      <c r="P72" s="56">
        <f t="shared" si="12"/>
        <v>26.520150979209507</v>
      </c>
      <c r="Q72" s="56">
        <v>20.340027299999999</v>
      </c>
      <c r="R72" s="11">
        <f t="shared" si="13"/>
        <v>3.6861926375380492</v>
      </c>
      <c r="S72" s="35">
        <f t="shared" si="14"/>
        <v>4.4595981932160749</v>
      </c>
    </row>
    <row r="73" spans="7:19" ht="18.5" x14ac:dyDescent="0.45">
      <c r="G73" s="59">
        <v>2016</v>
      </c>
      <c r="H73" s="46">
        <v>3</v>
      </c>
      <c r="I73" s="46">
        <f t="shared" si="9"/>
        <v>11</v>
      </c>
      <c r="J73" s="46">
        <f t="shared" si="9"/>
        <v>70</v>
      </c>
      <c r="K73" s="87">
        <v>16.2</v>
      </c>
      <c r="L73" s="87">
        <v>10.7</v>
      </c>
      <c r="M73" s="54">
        <f t="shared" si="10"/>
        <v>13.45</v>
      </c>
      <c r="N73" s="36">
        <v>44</v>
      </c>
      <c r="O73" s="55">
        <f t="shared" si="11"/>
        <v>36.203404441143277</v>
      </c>
      <c r="P73" s="56">
        <f t="shared" si="12"/>
        <v>15.929497954103041</v>
      </c>
      <c r="Q73" s="56">
        <v>13.584721499999999</v>
      </c>
      <c r="R73" s="11">
        <f t="shared" si="13"/>
        <v>2.4898247374218747</v>
      </c>
      <c r="S73" s="35">
        <f t="shared" si="14"/>
        <v>2.8672129302998135</v>
      </c>
    </row>
    <row r="74" spans="7:19" ht="18.5" x14ac:dyDescent="0.45">
      <c r="G74" s="59">
        <v>2016</v>
      </c>
      <c r="H74" s="46">
        <v>3</v>
      </c>
      <c r="I74" s="46">
        <f t="shared" si="9"/>
        <v>12</v>
      </c>
      <c r="J74" s="46">
        <f t="shared" si="9"/>
        <v>71</v>
      </c>
      <c r="K74" s="87">
        <v>15.3</v>
      </c>
      <c r="L74" s="87">
        <v>10.4</v>
      </c>
      <c r="M74" s="54">
        <f t="shared" si="10"/>
        <v>12.850000000000001</v>
      </c>
      <c r="N74" s="36">
        <v>62</v>
      </c>
      <c r="O74" s="55">
        <f t="shared" si="11"/>
        <v>21.821927473100398</v>
      </c>
      <c r="P74" s="56">
        <f t="shared" si="12"/>
        <v>8.5541955694553558</v>
      </c>
      <c r="Q74" s="56">
        <v>7.7287832999999999</v>
      </c>
      <c r="R74" s="11">
        <f t="shared" si="13"/>
        <v>1.3893434757704253</v>
      </c>
      <c r="S74" s="35">
        <f t="shared" si="14"/>
        <v>1.5224830538931924</v>
      </c>
    </row>
    <row r="75" spans="7:19" ht="18.5" x14ac:dyDescent="0.45">
      <c r="G75" s="59">
        <v>2016</v>
      </c>
      <c r="H75" s="46">
        <v>3</v>
      </c>
      <c r="I75" s="46">
        <f t="shared" si="9"/>
        <v>13</v>
      </c>
      <c r="J75" s="46">
        <f t="shared" si="9"/>
        <v>72</v>
      </c>
      <c r="K75" s="87">
        <v>16.399999999999999</v>
      </c>
      <c r="L75" s="87">
        <v>10</v>
      </c>
      <c r="M75" s="54">
        <f t="shared" si="10"/>
        <v>13.2</v>
      </c>
      <c r="N75" s="36">
        <v>63.5</v>
      </c>
      <c r="O75" s="55">
        <f t="shared" si="11"/>
        <v>48.911074072718961</v>
      </c>
      <c r="P75" s="56">
        <f t="shared" si="12"/>
        <v>25.042469925232101</v>
      </c>
      <c r="Q75" s="56">
        <v>19.797810799999997</v>
      </c>
      <c r="R75" s="11">
        <f t="shared" si="13"/>
        <v>3.5995389706019991</v>
      </c>
      <c r="S75" s="35">
        <f t="shared" si="14"/>
        <v>3.9370945721294244</v>
      </c>
    </row>
    <row r="76" spans="7:19" ht="18.5" x14ac:dyDescent="0.45">
      <c r="G76" s="59">
        <v>2016</v>
      </c>
      <c r="H76" s="46">
        <v>3</v>
      </c>
      <c r="I76" s="46">
        <f t="shared" si="9"/>
        <v>14</v>
      </c>
      <c r="J76" s="46">
        <f t="shared" si="9"/>
        <v>73</v>
      </c>
      <c r="K76" s="87">
        <v>17.600000000000001</v>
      </c>
      <c r="L76" s="87">
        <v>10.5</v>
      </c>
      <c r="M76" s="54">
        <f t="shared" si="10"/>
        <v>14.05</v>
      </c>
      <c r="N76" s="36">
        <v>50</v>
      </c>
      <c r="O76" s="55">
        <f t="shared" si="11"/>
        <v>49.896353483975851</v>
      </c>
      <c r="P76" s="56">
        <f t="shared" si="12"/>
        <v>28.341128778898291</v>
      </c>
      <c r="Q76" s="56">
        <v>21.272472199999999</v>
      </c>
      <c r="R76" s="11">
        <f t="shared" si="13"/>
        <v>3.9737031250780501</v>
      </c>
      <c r="S76" s="35">
        <f t="shared" si="14"/>
        <v>4.5625742305160584</v>
      </c>
    </row>
    <row r="77" spans="7:19" ht="18.5" x14ac:dyDescent="0.45">
      <c r="G77" s="59">
        <v>2016</v>
      </c>
      <c r="H77" s="46">
        <v>3</v>
      </c>
      <c r="I77" s="46">
        <f t="shared" si="9"/>
        <v>15</v>
      </c>
      <c r="J77" s="46">
        <f t="shared" si="9"/>
        <v>74</v>
      </c>
      <c r="K77" s="87">
        <v>14.2</v>
      </c>
      <c r="L77" s="87">
        <v>8.6999999999999993</v>
      </c>
      <c r="M77" s="54">
        <f t="shared" si="10"/>
        <v>11.45</v>
      </c>
      <c r="N77" s="36">
        <v>46</v>
      </c>
      <c r="O77" s="55">
        <f t="shared" si="11"/>
        <v>13.343205742246612</v>
      </c>
      <c r="P77" s="56">
        <f t="shared" si="12"/>
        <v>5.8710105265885089</v>
      </c>
      <c r="Q77" s="56">
        <v>5.0068145999999993</v>
      </c>
      <c r="R77" s="11">
        <f t="shared" si="13"/>
        <v>0.85892530314824977</v>
      </c>
      <c r="S77" s="35">
        <f t="shared" si="14"/>
        <v>1.1293885541157536</v>
      </c>
    </row>
    <row r="78" spans="7:19" ht="18.5" x14ac:dyDescent="0.45">
      <c r="G78" s="59">
        <v>2016</v>
      </c>
      <c r="H78" s="46">
        <v>3</v>
      </c>
      <c r="I78" s="46">
        <f t="shared" si="9"/>
        <v>16</v>
      </c>
      <c r="J78" s="46">
        <f t="shared" si="9"/>
        <v>75</v>
      </c>
      <c r="K78" s="87">
        <v>9.8000000000000007</v>
      </c>
      <c r="L78" s="87">
        <v>5.2</v>
      </c>
      <c r="M78" s="54">
        <f t="shared" si="10"/>
        <v>7.5</v>
      </c>
      <c r="N78" s="36">
        <v>42.5</v>
      </c>
      <c r="O78" s="55">
        <f t="shared" si="11"/>
        <v>18.919246776055189</v>
      </c>
      <c r="P78" s="56">
        <f t="shared" si="12"/>
        <v>6.9622828135883106</v>
      </c>
      <c r="Q78" s="56">
        <v>6.4923621999999996</v>
      </c>
      <c r="R78" s="11">
        <f t="shared" si="13"/>
        <v>0.96336591886589995</v>
      </c>
      <c r="S78" s="35">
        <f t="shared" si="14"/>
        <v>1.0356242599831389</v>
      </c>
    </row>
    <row r="79" spans="7:19" ht="18.5" x14ac:dyDescent="0.45">
      <c r="G79" s="59">
        <v>2016</v>
      </c>
      <c r="H79" s="46">
        <v>3</v>
      </c>
      <c r="I79" s="46">
        <f t="shared" si="9"/>
        <v>17</v>
      </c>
      <c r="J79" s="46">
        <f t="shared" si="9"/>
        <v>76</v>
      </c>
      <c r="K79" s="87">
        <v>9.1999999999999993</v>
      </c>
      <c r="L79" s="87">
        <v>4.2</v>
      </c>
      <c r="M79" s="54">
        <f t="shared" si="10"/>
        <v>6.6999999999999993</v>
      </c>
      <c r="N79" s="36">
        <v>66</v>
      </c>
      <c r="O79" s="55">
        <f t="shared" si="11"/>
        <v>28.333013301696891</v>
      </c>
      <c r="P79" s="56">
        <f t="shared" si="12"/>
        <v>11.333205320678754</v>
      </c>
      <c r="Q79" s="56">
        <v>10.136726999999999</v>
      </c>
      <c r="R79" s="11">
        <f t="shared" si="13"/>
        <v>1.4565716444474996</v>
      </c>
      <c r="S79" s="35">
        <f t="shared" si="14"/>
        <v>1.2847925092649664</v>
      </c>
    </row>
    <row r="80" spans="7:19" ht="18.5" x14ac:dyDescent="0.45">
      <c r="G80" s="59">
        <v>2016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87">
        <v>9.4</v>
      </c>
      <c r="L80" s="87">
        <v>2</v>
      </c>
      <c r="M80" s="54">
        <f t="shared" si="10"/>
        <v>5.7</v>
      </c>
      <c r="N80" s="36">
        <v>77</v>
      </c>
      <c r="O80" s="55">
        <f t="shared" si="11"/>
        <v>55.292823358106219</v>
      </c>
      <c r="P80" s="56">
        <f t="shared" si="12"/>
        <v>32.733351427998883</v>
      </c>
      <c r="Q80" s="56">
        <v>24.066038599999999</v>
      </c>
      <c r="R80" s="11">
        <f t="shared" si="13"/>
        <v>3.3169619351414998</v>
      </c>
      <c r="S80" s="35">
        <f t="shared" si="14"/>
        <v>2.9726020276943976</v>
      </c>
    </row>
    <row r="81" spans="7:19" ht="18.5" x14ac:dyDescent="0.45">
      <c r="G81" s="59">
        <v>2016</v>
      </c>
      <c r="H81" s="46">
        <v>3</v>
      </c>
      <c r="I81" s="46">
        <f t="shared" si="15"/>
        <v>19</v>
      </c>
      <c r="J81" s="46">
        <f t="shared" si="15"/>
        <v>78</v>
      </c>
      <c r="K81" s="87">
        <v>9.3000000000000007</v>
      </c>
      <c r="L81" s="87">
        <v>1.6</v>
      </c>
      <c r="M81" s="54">
        <f t="shared" si="10"/>
        <v>5.45</v>
      </c>
      <c r="N81" s="36">
        <v>64</v>
      </c>
      <c r="O81" s="55">
        <f t="shared" si="11"/>
        <v>53.534476362009997</v>
      </c>
      <c r="P81" s="56">
        <f t="shared" si="12"/>
        <v>32.977237438998166</v>
      </c>
      <c r="Q81" s="56">
        <v>23.768342899999997</v>
      </c>
      <c r="R81" s="11">
        <f t="shared" si="13"/>
        <v>3.2410809482726237</v>
      </c>
      <c r="S81" s="35">
        <f t="shared" si="14"/>
        <v>2.8971196896424156</v>
      </c>
    </row>
    <row r="82" spans="7:19" ht="18.5" x14ac:dyDescent="0.45">
      <c r="G82" s="59">
        <v>2016</v>
      </c>
      <c r="H82" s="46">
        <v>3</v>
      </c>
      <c r="I82" s="46">
        <f t="shared" si="15"/>
        <v>20</v>
      </c>
      <c r="J82" s="46">
        <f t="shared" si="15"/>
        <v>79</v>
      </c>
      <c r="K82" s="87">
        <v>10.7</v>
      </c>
      <c r="L82" s="87">
        <v>4.3</v>
      </c>
      <c r="M82" s="54">
        <f t="shared" si="10"/>
        <v>7.5</v>
      </c>
      <c r="N82" s="36">
        <v>48.5</v>
      </c>
      <c r="O82" s="55">
        <f t="shared" si="11"/>
        <v>47.444279744085271</v>
      </c>
      <c r="P82" s="56">
        <f t="shared" si="12"/>
        <v>24.291471228971659</v>
      </c>
      <c r="Q82" s="56">
        <v>19.2040942</v>
      </c>
      <c r="R82" s="11">
        <f t="shared" si="13"/>
        <v>2.8495899158199003</v>
      </c>
      <c r="S82" s="35">
        <f t="shared" si="14"/>
        <v>2.7845014751912225</v>
      </c>
    </row>
    <row r="83" spans="7:19" ht="18.5" x14ac:dyDescent="0.45">
      <c r="G83" s="59">
        <v>2016</v>
      </c>
      <c r="H83" s="46">
        <v>3</v>
      </c>
      <c r="I83" s="46">
        <f t="shared" si="15"/>
        <v>21</v>
      </c>
      <c r="J83" s="46">
        <f t="shared" si="15"/>
        <v>80</v>
      </c>
      <c r="K83" s="87">
        <v>12</v>
      </c>
      <c r="L83" s="87">
        <v>6.9</v>
      </c>
      <c r="M83" s="54">
        <f t="shared" si="10"/>
        <v>9.4499999999999993</v>
      </c>
      <c r="N83" s="36">
        <v>49.5</v>
      </c>
      <c r="O83" s="55">
        <f t="shared" si="11"/>
        <v>40.833956880665326</v>
      </c>
      <c r="P83" s="56">
        <f t="shared" si="12"/>
        <v>16.660254407311452</v>
      </c>
      <c r="Q83" s="56">
        <v>14.754569299999998</v>
      </c>
      <c r="R83" s="11">
        <f t="shared" si="13"/>
        <v>2.3580937087376244</v>
      </c>
      <c r="S83" s="35">
        <f t="shared" si="14"/>
        <v>2.2626265586786047</v>
      </c>
    </row>
    <row r="84" spans="7:19" ht="18.5" x14ac:dyDescent="0.45">
      <c r="G84" s="59">
        <v>2016</v>
      </c>
      <c r="H84" s="46">
        <v>3</v>
      </c>
      <c r="I84" s="46">
        <f t="shared" si="15"/>
        <v>22</v>
      </c>
      <c r="J84" s="46">
        <f t="shared" si="15"/>
        <v>81</v>
      </c>
      <c r="K84" s="87">
        <v>13.5</v>
      </c>
      <c r="L84" s="87">
        <v>3</v>
      </c>
      <c r="M84" s="54">
        <f t="shared" si="10"/>
        <v>8.25</v>
      </c>
      <c r="N84" s="36">
        <v>47</v>
      </c>
      <c r="O84" s="55">
        <f t="shared" si="11"/>
        <v>43.123432259627123</v>
      </c>
      <c r="P84" s="56">
        <f t="shared" si="12"/>
        <v>36.223683098086781</v>
      </c>
      <c r="Q84" s="56">
        <v>22.357742599999998</v>
      </c>
      <c r="R84" s="11">
        <f t="shared" si="13"/>
        <v>3.4158885770914491</v>
      </c>
      <c r="S84" s="35">
        <f t="shared" si="14"/>
        <v>4.3951267896805266</v>
      </c>
    </row>
    <row r="85" spans="7:19" ht="18.5" x14ac:dyDescent="0.45">
      <c r="G85" s="59">
        <v>2016</v>
      </c>
      <c r="H85" s="46">
        <v>3</v>
      </c>
      <c r="I85" s="46">
        <f t="shared" si="15"/>
        <v>23</v>
      </c>
      <c r="J85" s="46">
        <f t="shared" si="15"/>
        <v>82</v>
      </c>
      <c r="K85" s="87">
        <v>11.9</v>
      </c>
      <c r="L85" s="87">
        <v>3.7</v>
      </c>
      <c r="M85" s="54">
        <f t="shared" si="10"/>
        <v>7.8000000000000007</v>
      </c>
      <c r="N85" s="36">
        <v>61</v>
      </c>
      <c r="O85" s="55">
        <f t="shared" si="11"/>
        <v>51.116333441418554</v>
      </c>
      <c r="P85" s="56">
        <f t="shared" si="12"/>
        <v>33.532314737570566</v>
      </c>
      <c r="Q85" s="56">
        <v>23.419984499999998</v>
      </c>
      <c r="R85" s="11">
        <f t="shared" si="13"/>
        <v>3.5163701527679998</v>
      </c>
      <c r="S85" s="35">
        <f t="shared" si="14"/>
        <v>3.7778402208528781</v>
      </c>
    </row>
    <row r="86" spans="7:19" ht="18.5" x14ac:dyDescent="0.45">
      <c r="G86" s="59">
        <v>2016</v>
      </c>
      <c r="H86" s="46">
        <v>3</v>
      </c>
      <c r="I86" s="46">
        <f t="shared" si="15"/>
        <v>24</v>
      </c>
      <c r="J86" s="46">
        <f t="shared" si="15"/>
        <v>83</v>
      </c>
      <c r="K86" s="87">
        <v>13.3</v>
      </c>
      <c r="L86" s="87">
        <v>7.6</v>
      </c>
      <c r="M86" s="54">
        <f t="shared" si="10"/>
        <v>10.45</v>
      </c>
      <c r="N86" s="36">
        <v>69</v>
      </c>
      <c r="O86" s="55">
        <f t="shared" si="11"/>
        <v>53.645850707468824</v>
      </c>
      <c r="P86" s="56">
        <f t="shared" si="12"/>
        <v>24.462507922605788</v>
      </c>
      <c r="Q86" s="56">
        <v>20.492434100000001</v>
      </c>
      <c r="R86" s="11">
        <f t="shared" si="13"/>
        <v>3.3953145594011245</v>
      </c>
      <c r="S86" s="35">
        <f t="shared" si="14"/>
        <v>3.3798369121918053</v>
      </c>
    </row>
    <row r="87" spans="7:19" ht="18.5" x14ac:dyDescent="0.45">
      <c r="G87" s="59">
        <v>2016</v>
      </c>
      <c r="H87" s="46">
        <v>3</v>
      </c>
      <c r="I87" s="46">
        <f t="shared" si="15"/>
        <v>25</v>
      </c>
      <c r="J87" s="46">
        <f t="shared" si="15"/>
        <v>84</v>
      </c>
      <c r="K87" s="87">
        <v>16.7</v>
      </c>
      <c r="L87" s="87">
        <v>10</v>
      </c>
      <c r="M87" s="54">
        <f t="shared" si="10"/>
        <v>13.35</v>
      </c>
      <c r="N87" s="36">
        <v>54</v>
      </c>
      <c r="O87" s="55">
        <f t="shared" si="11"/>
        <v>47.645795964592565</v>
      </c>
      <c r="P87" s="56">
        <f t="shared" si="12"/>
        <v>25.538146637021612</v>
      </c>
      <c r="Q87" s="56">
        <v>19.732493599999998</v>
      </c>
      <c r="R87" s="11">
        <f t="shared" si="13"/>
        <v>3.6050229851285986</v>
      </c>
      <c r="S87" s="35">
        <f t="shared" si="14"/>
        <v>4.0331246863250065</v>
      </c>
    </row>
    <row r="88" spans="7:19" ht="18.5" x14ac:dyDescent="0.45">
      <c r="G88" s="59">
        <v>2016</v>
      </c>
      <c r="H88" s="46">
        <v>3</v>
      </c>
      <c r="I88" s="46">
        <f t="shared" si="15"/>
        <v>26</v>
      </c>
      <c r="J88" s="46">
        <f t="shared" si="15"/>
        <v>85</v>
      </c>
      <c r="K88" s="87">
        <v>15.4</v>
      </c>
      <c r="L88" s="87">
        <v>11.3</v>
      </c>
      <c r="M88" s="54">
        <f t="shared" si="10"/>
        <v>13.350000000000001</v>
      </c>
      <c r="N88" s="36">
        <v>48.5</v>
      </c>
      <c r="O88" s="55">
        <f t="shared" si="11"/>
        <v>36.88847210240862</v>
      </c>
      <c r="P88" s="56">
        <f t="shared" si="12"/>
        <v>12.099418849590027</v>
      </c>
      <c r="Q88" s="56">
        <v>11.950954099999999</v>
      </c>
      <c r="R88" s="11">
        <f t="shared" si="13"/>
        <v>2.1833765715609745</v>
      </c>
      <c r="S88" s="35">
        <f t="shared" si="14"/>
        <v>2.1157410221695767</v>
      </c>
    </row>
    <row r="89" spans="7:19" ht="18.5" x14ac:dyDescent="0.45">
      <c r="G89" s="59">
        <v>2016</v>
      </c>
      <c r="H89" s="46">
        <v>3</v>
      </c>
      <c r="I89" s="46">
        <f t="shared" si="15"/>
        <v>27</v>
      </c>
      <c r="J89" s="46">
        <f t="shared" si="15"/>
        <v>86</v>
      </c>
      <c r="K89" s="87">
        <v>14.4</v>
      </c>
      <c r="L89" s="87">
        <v>10</v>
      </c>
      <c r="M89" s="54">
        <f t="shared" si="10"/>
        <v>12.2</v>
      </c>
      <c r="N89" s="36">
        <v>46</v>
      </c>
      <c r="O89" s="55">
        <f t="shared" si="11"/>
        <v>33.257086775970109</v>
      </c>
      <c r="P89" s="56">
        <f t="shared" si="12"/>
        <v>11.70649454514148</v>
      </c>
      <c r="Q89" s="56">
        <v>11.161704599999998</v>
      </c>
      <c r="R89" s="11">
        <f t="shared" si="13"/>
        <v>1.9639019243699991</v>
      </c>
      <c r="S89" s="35">
        <f t="shared" si="14"/>
        <v>2.027939776974609</v>
      </c>
    </row>
    <row r="90" spans="7:19" ht="18.5" x14ac:dyDescent="0.45">
      <c r="G90" s="59">
        <v>2016</v>
      </c>
      <c r="H90" s="46">
        <v>3</v>
      </c>
      <c r="I90" s="46">
        <f t="shared" si="15"/>
        <v>28</v>
      </c>
      <c r="J90" s="46">
        <f t="shared" si="15"/>
        <v>87</v>
      </c>
      <c r="K90" s="87">
        <v>14.1</v>
      </c>
      <c r="L90" s="87">
        <v>7.6</v>
      </c>
      <c r="M90" s="54">
        <f t="shared" si="10"/>
        <v>10.85</v>
      </c>
      <c r="N90" s="36">
        <v>66</v>
      </c>
      <c r="O90" s="55">
        <f t="shared" si="11"/>
        <v>39.720510376570957</v>
      </c>
      <c r="P90" s="56">
        <f t="shared" si="12"/>
        <v>20.654665395816899</v>
      </c>
      <c r="Q90" s="56">
        <v>16.2028526</v>
      </c>
      <c r="R90" s="11">
        <f t="shared" si="13"/>
        <v>2.7226017787963497</v>
      </c>
      <c r="S90" s="35">
        <f t="shared" si="14"/>
        <v>2.9594461144615138</v>
      </c>
    </row>
    <row r="91" spans="7:19" ht="18.5" x14ac:dyDescent="0.45">
      <c r="G91" s="59">
        <v>2016</v>
      </c>
      <c r="H91" s="46">
        <v>3</v>
      </c>
      <c r="I91" s="46">
        <f t="shared" si="15"/>
        <v>29</v>
      </c>
      <c r="J91" s="46">
        <f t="shared" si="15"/>
        <v>88</v>
      </c>
      <c r="K91" s="87">
        <v>9.5</v>
      </c>
      <c r="L91" s="87">
        <v>4.4000000000000004</v>
      </c>
      <c r="M91" s="54">
        <f t="shared" si="10"/>
        <v>6.95</v>
      </c>
      <c r="N91" s="36">
        <v>66</v>
      </c>
      <c r="O91" s="55">
        <f t="shared" si="11"/>
        <v>15.352566608358208</v>
      </c>
      <c r="P91" s="56">
        <f t="shared" si="12"/>
        <v>6.263847176210148</v>
      </c>
      <c r="Q91" s="56">
        <v>5.5473562999999997</v>
      </c>
      <c r="R91" s="11">
        <f t="shared" si="13"/>
        <v>0.80524730631262498</v>
      </c>
      <c r="S91" s="35">
        <f t="shared" si="14"/>
        <v>0.81997101326399846</v>
      </c>
    </row>
    <row r="92" spans="7:19" ht="18.5" x14ac:dyDescent="0.45">
      <c r="G92" s="59">
        <v>2016</v>
      </c>
      <c r="H92" s="46">
        <v>3</v>
      </c>
      <c r="I92" s="46">
        <f t="shared" si="15"/>
        <v>30</v>
      </c>
      <c r="J92" s="46">
        <f t="shared" si="15"/>
        <v>89</v>
      </c>
      <c r="K92" s="87">
        <v>9.5</v>
      </c>
      <c r="L92" s="87">
        <v>3.3</v>
      </c>
      <c r="M92" s="54">
        <f t="shared" si="10"/>
        <v>6.4</v>
      </c>
      <c r="N92" s="36">
        <v>61.5</v>
      </c>
      <c r="O92" s="55">
        <f t="shared" si="11"/>
        <v>23.337668626415134</v>
      </c>
      <c r="P92" s="56">
        <f t="shared" si="12"/>
        <v>11.575483638701908</v>
      </c>
      <c r="Q92" s="56">
        <v>9.2976521999999999</v>
      </c>
      <c r="R92" s="11">
        <f t="shared" si="13"/>
        <v>1.3196436697025999</v>
      </c>
      <c r="S92" s="35">
        <f t="shared" si="14"/>
        <v>1.2669308195880649</v>
      </c>
    </row>
    <row r="93" spans="7:19" ht="18.5" x14ac:dyDescent="0.45">
      <c r="G93" s="59">
        <v>2016</v>
      </c>
      <c r="H93" s="60">
        <v>3</v>
      </c>
      <c r="I93" s="60">
        <f t="shared" si="15"/>
        <v>31</v>
      </c>
      <c r="J93" s="46">
        <f t="shared" si="15"/>
        <v>90</v>
      </c>
      <c r="K93" s="87">
        <v>11.6</v>
      </c>
      <c r="L93" s="87">
        <v>3.2</v>
      </c>
      <c r="M93" s="54">
        <f t="shared" si="10"/>
        <v>7.4</v>
      </c>
      <c r="N93" s="36">
        <v>52</v>
      </c>
      <c r="O93" s="55">
        <f t="shared" si="11"/>
        <v>47.293400077064064</v>
      </c>
      <c r="P93" s="56">
        <f t="shared" si="12"/>
        <v>31.781164851787047</v>
      </c>
      <c r="Q93" s="56">
        <v>21.931087299999998</v>
      </c>
      <c r="R93" s="49">
        <f t="shared" si="13"/>
        <v>3.2413708407653998</v>
      </c>
      <c r="S93" s="48">
        <f t="shared" si="14"/>
        <v>3.4687701861606914</v>
      </c>
    </row>
    <row r="94" spans="7:19" ht="18.5" x14ac:dyDescent="0.45">
      <c r="G94" s="59">
        <v>2016</v>
      </c>
      <c r="H94" s="59">
        <v>4</v>
      </c>
      <c r="I94" s="46">
        <v>1</v>
      </c>
      <c r="J94" s="46">
        <f t="shared" si="15"/>
        <v>91</v>
      </c>
      <c r="K94" s="87">
        <v>12.9</v>
      </c>
      <c r="L94" s="87">
        <v>5.2</v>
      </c>
      <c r="M94" s="54">
        <f t="shared" si="10"/>
        <v>9.0500000000000007</v>
      </c>
      <c r="N94" s="36">
        <v>45.5</v>
      </c>
      <c r="O94" s="55">
        <f t="shared" si="11"/>
        <v>40.856027611664508</v>
      </c>
      <c r="P94" s="56">
        <f t="shared" si="12"/>
        <v>25.167313008785335</v>
      </c>
      <c r="Q94" s="56">
        <v>18.139340099999998</v>
      </c>
      <c r="R94" s="11">
        <f t="shared" si="13"/>
        <v>2.8564971170825246</v>
      </c>
      <c r="S94" s="35">
        <f t="shared" si="14"/>
        <v>3.3840476255645799</v>
      </c>
    </row>
    <row r="95" spans="7:19" ht="18.5" x14ac:dyDescent="0.45">
      <c r="G95" s="59">
        <v>2016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87">
        <v>13.3</v>
      </c>
      <c r="L95" s="87">
        <v>3.6</v>
      </c>
      <c r="M95" s="54">
        <f t="shared" si="10"/>
        <v>8.4500000000000011</v>
      </c>
      <c r="N95" s="36">
        <v>37.5</v>
      </c>
      <c r="O95" s="55">
        <f t="shared" si="11"/>
        <v>50.61785087066616</v>
      </c>
      <c r="P95" s="56">
        <f t="shared" si="12"/>
        <v>39.279452275636949</v>
      </c>
      <c r="Q95" s="56">
        <v>25.223744099999998</v>
      </c>
      <c r="R95" s="11">
        <f t="shared" si="13"/>
        <v>3.8833530525956239</v>
      </c>
      <c r="S95" s="35">
        <f t="shared" si="14"/>
        <v>5.4464213338242802</v>
      </c>
    </row>
    <row r="96" spans="7:19" ht="18.5" x14ac:dyDescent="0.45">
      <c r="G96" s="59">
        <v>2016</v>
      </c>
      <c r="H96" s="59">
        <v>4</v>
      </c>
      <c r="I96" s="46">
        <f t="shared" si="16"/>
        <v>3</v>
      </c>
      <c r="J96" s="46">
        <f t="shared" si="16"/>
        <v>93</v>
      </c>
      <c r="K96" s="87">
        <v>15.8</v>
      </c>
      <c r="L96" s="87">
        <v>8.6</v>
      </c>
      <c r="M96" s="54">
        <f t="shared" si="10"/>
        <v>12.2</v>
      </c>
      <c r="N96" s="36">
        <v>43</v>
      </c>
      <c r="O96" s="55">
        <f t="shared" si="11"/>
        <v>58.839862712766013</v>
      </c>
      <c r="P96" s="56">
        <f t="shared" si="12"/>
        <v>33.891760922553225</v>
      </c>
      <c r="Q96" s="56">
        <v>25.261427099999999</v>
      </c>
      <c r="R96" s="11">
        <f t="shared" si="13"/>
        <v>4.4447480982449994</v>
      </c>
      <c r="S96" s="35">
        <f t="shared" si="14"/>
        <v>5.503357418750217</v>
      </c>
    </row>
    <row r="97" spans="7:32" ht="18.5" x14ac:dyDescent="0.45">
      <c r="G97" s="59">
        <v>2016</v>
      </c>
      <c r="H97" s="59">
        <v>4</v>
      </c>
      <c r="I97" s="46">
        <f t="shared" si="16"/>
        <v>4</v>
      </c>
      <c r="J97" s="46">
        <f t="shared" si="16"/>
        <v>94</v>
      </c>
      <c r="K97" s="87">
        <v>16.7</v>
      </c>
      <c r="L97" s="87">
        <v>10.1</v>
      </c>
      <c r="M97" s="54">
        <f t="shared" si="10"/>
        <v>13.399999999999999</v>
      </c>
      <c r="N97" s="36">
        <v>42.5</v>
      </c>
      <c r="O97" s="55">
        <f t="shared" si="11"/>
        <v>48.839639475815126</v>
      </c>
      <c r="P97" s="56">
        <f t="shared" si="12"/>
        <v>25.787329643230386</v>
      </c>
      <c r="Q97" s="56">
        <v>20.075408899999999</v>
      </c>
      <c r="R97" s="11">
        <f t="shared" si="13"/>
        <v>3.6735589237931991</v>
      </c>
      <c r="S97" s="35">
        <f t="shared" si="14"/>
        <v>4.5144306432059231</v>
      </c>
    </row>
    <row r="98" spans="7:32" ht="18.5" x14ac:dyDescent="0.45">
      <c r="G98" s="59">
        <v>2016</v>
      </c>
      <c r="H98" s="59">
        <v>4</v>
      </c>
      <c r="I98" s="46">
        <f t="shared" si="16"/>
        <v>5</v>
      </c>
      <c r="J98" s="46">
        <f t="shared" si="16"/>
        <v>95</v>
      </c>
      <c r="K98" s="87">
        <v>17.3</v>
      </c>
      <c r="L98" s="87">
        <v>8.6</v>
      </c>
      <c r="M98" s="54">
        <f t="shared" si="10"/>
        <v>12.95</v>
      </c>
      <c r="N98" s="36">
        <v>59.5</v>
      </c>
      <c r="O98" s="55">
        <f t="shared" si="11"/>
        <v>54.326145112365992</v>
      </c>
      <c r="P98" s="56">
        <f t="shared" si="12"/>
        <v>37.810996998206733</v>
      </c>
      <c r="Q98" s="56">
        <v>25.638257100000001</v>
      </c>
      <c r="R98" s="11">
        <f t="shared" si="13"/>
        <v>4.6238276201636248</v>
      </c>
      <c r="S98" s="35">
        <f t="shared" si="14"/>
        <v>5.7310394436243621</v>
      </c>
    </row>
    <row r="99" spans="7:32" ht="18.5" x14ac:dyDescent="0.45">
      <c r="G99" s="59">
        <v>2016</v>
      </c>
      <c r="H99" s="59">
        <v>4</v>
      </c>
      <c r="I99" s="46">
        <f t="shared" si="16"/>
        <v>6</v>
      </c>
      <c r="J99" s="46">
        <f t="shared" si="16"/>
        <v>96</v>
      </c>
      <c r="K99" s="87">
        <v>19</v>
      </c>
      <c r="L99" s="87">
        <v>12.2</v>
      </c>
      <c r="M99" s="54">
        <f t="shared" si="10"/>
        <v>15.6</v>
      </c>
      <c r="N99" s="36">
        <v>55</v>
      </c>
      <c r="O99" s="55">
        <f t="shared" si="11"/>
        <v>60.748431433337181</v>
      </c>
      <c r="P99" s="56">
        <f t="shared" si="12"/>
        <v>33.047146699735428</v>
      </c>
      <c r="Q99" s="56">
        <v>25.346004499999999</v>
      </c>
      <c r="R99" s="11">
        <f t="shared" si="13"/>
        <v>4.9650541675094981</v>
      </c>
      <c r="S99" s="35">
        <f t="shared" si="14"/>
        <v>5.553047105879755</v>
      </c>
    </row>
    <row r="100" spans="7:32" ht="18.5" x14ac:dyDescent="0.45">
      <c r="G100" s="59">
        <v>2016</v>
      </c>
      <c r="H100" s="59">
        <v>4</v>
      </c>
      <c r="I100" s="46">
        <f t="shared" si="16"/>
        <v>7</v>
      </c>
      <c r="J100" s="46">
        <f t="shared" si="16"/>
        <v>97</v>
      </c>
      <c r="K100" s="87">
        <v>21.3</v>
      </c>
      <c r="L100" s="87">
        <v>14.6</v>
      </c>
      <c r="M100" s="54">
        <f t="shared" si="10"/>
        <v>17.95</v>
      </c>
      <c r="N100" s="36">
        <v>45.5</v>
      </c>
      <c r="O100" s="55">
        <f t="shared" si="11"/>
        <v>60.239661189743849</v>
      </c>
      <c r="P100" s="56">
        <f t="shared" si="12"/>
        <v>32.288458397702712</v>
      </c>
      <c r="Q100" s="56">
        <v>24.9482395</v>
      </c>
      <c r="R100" s="11">
        <f t="shared" si="13"/>
        <v>5.2309909318631238</v>
      </c>
      <c r="S100" s="35">
        <f t="shared" si="14"/>
        <v>6.17895964260752</v>
      </c>
    </row>
    <row r="101" spans="7:32" ht="18.5" x14ac:dyDescent="0.45">
      <c r="G101" s="59">
        <v>2016</v>
      </c>
      <c r="H101" s="59">
        <v>4</v>
      </c>
      <c r="I101" s="46">
        <f t="shared" si="16"/>
        <v>8</v>
      </c>
      <c r="J101" s="46">
        <f t="shared" si="16"/>
        <v>98</v>
      </c>
      <c r="K101" s="87">
        <v>22.9</v>
      </c>
      <c r="L101" s="87">
        <v>13.7</v>
      </c>
      <c r="M101" s="54">
        <f t="shared" si="10"/>
        <v>18.299999999999997</v>
      </c>
      <c r="N101" s="36">
        <v>34.5</v>
      </c>
      <c r="O101" s="55">
        <f t="shared" si="11"/>
        <v>42.326051499932568</v>
      </c>
      <c r="P101" s="56">
        <f t="shared" si="12"/>
        <v>31.15197390395037</v>
      </c>
      <c r="Q101" s="56">
        <v>20.541003299999996</v>
      </c>
      <c r="R101" s="11">
        <f t="shared" si="13"/>
        <v>4.3490747351974486</v>
      </c>
      <c r="S101" s="35">
        <f t="shared" si="14"/>
        <v>6.9170900408978726</v>
      </c>
    </row>
    <row r="102" spans="7:32" ht="18.5" x14ac:dyDescent="0.45">
      <c r="G102" s="59">
        <v>2016</v>
      </c>
      <c r="H102" s="59">
        <v>4</v>
      </c>
      <c r="I102" s="46">
        <f t="shared" si="16"/>
        <v>9</v>
      </c>
      <c r="J102" s="46">
        <f t="shared" si="16"/>
        <v>99</v>
      </c>
      <c r="K102" s="87">
        <v>22</v>
      </c>
      <c r="L102" s="87">
        <v>14.1</v>
      </c>
      <c r="M102" s="54">
        <f t="shared" si="10"/>
        <v>18.05</v>
      </c>
      <c r="N102" s="36">
        <v>41</v>
      </c>
      <c r="O102" s="55">
        <f t="shared" si="11"/>
        <v>53.189517991496935</v>
      </c>
      <c r="P102" s="56">
        <f t="shared" si="12"/>
        <v>33.615775370626061</v>
      </c>
      <c r="Q102" s="56">
        <v>23.919912299999996</v>
      </c>
      <c r="R102" s="11">
        <f t="shared" si="13"/>
        <v>5.029406740176074</v>
      </c>
      <c r="S102" s="35">
        <f t="shared" si="14"/>
        <v>6.8223650835620111</v>
      </c>
    </row>
    <row r="103" spans="7:32" ht="18.5" x14ac:dyDescent="0.45">
      <c r="G103" s="59">
        <v>2016</v>
      </c>
      <c r="H103" s="59">
        <v>4</v>
      </c>
      <c r="I103" s="46">
        <f t="shared" si="16"/>
        <v>10</v>
      </c>
      <c r="J103" s="46">
        <f t="shared" si="16"/>
        <v>100</v>
      </c>
      <c r="K103" s="87">
        <v>21.5</v>
      </c>
      <c r="L103" s="87">
        <v>17.399999999999999</v>
      </c>
      <c r="M103" s="54">
        <f t="shared" si="10"/>
        <v>19.45</v>
      </c>
      <c r="N103" s="36">
        <v>65</v>
      </c>
      <c r="O103" s="55">
        <f t="shared" si="11"/>
        <v>56.373722212348518</v>
      </c>
      <c r="P103" s="56">
        <f t="shared" si="12"/>
        <v>18.490580885650321</v>
      </c>
      <c r="Q103" s="56">
        <v>18.263693999999997</v>
      </c>
      <c r="R103" s="11">
        <f t="shared" si="13"/>
        <v>3.990092057797499</v>
      </c>
      <c r="S103" s="35">
        <f t="shared" si="14"/>
        <v>3.6020497082736891</v>
      </c>
      <c r="AF103" s="34"/>
    </row>
    <row r="104" spans="7:32" ht="18.5" x14ac:dyDescent="0.45">
      <c r="G104" s="59">
        <v>2016</v>
      </c>
      <c r="H104" s="59">
        <v>4</v>
      </c>
      <c r="I104" s="46">
        <f t="shared" si="16"/>
        <v>11</v>
      </c>
      <c r="J104" s="46">
        <f t="shared" si="16"/>
        <v>101</v>
      </c>
      <c r="K104" s="87">
        <v>20.7</v>
      </c>
      <c r="L104" s="87">
        <v>13.7</v>
      </c>
      <c r="M104" s="54">
        <f t="shared" si="10"/>
        <v>17.2</v>
      </c>
      <c r="N104" s="36">
        <v>66</v>
      </c>
      <c r="O104" s="55">
        <f t="shared" si="11"/>
        <v>51.420591546549439</v>
      </c>
      <c r="P104" s="56">
        <f t="shared" si="12"/>
        <v>28.795531266067687</v>
      </c>
      <c r="Q104" s="56">
        <v>21.767375599999998</v>
      </c>
      <c r="R104" s="11">
        <f t="shared" si="13"/>
        <v>4.4682980262899994</v>
      </c>
      <c r="S104" s="35">
        <f t="shared" si="14"/>
        <v>5.1143370407041271</v>
      </c>
      <c r="AF104" s="34"/>
    </row>
    <row r="105" spans="7:32" ht="18.5" x14ac:dyDescent="0.45">
      <c r="G105" s="59">
        <v>2016</v>
      </c>
      <c r="H105" s="59">
        <v>4</v>
      </c>
      <c r="I105" s="46">
        <f t="shared" si="16"/>
        <v>12</v>
      </c>
      <c r="J105" s="46">
        <f t="shared" si="16"/>
        <v>102</v>
      </c>
      <c r="K105" s="87">
        <v>17.8</v>
      </c>
      <c r="L105" s="87">
        <v>11</v>
      </c>
      <c r="M105" s="54">
        <f t="shared" si="10"/>
        <v>14.4</v>
      </c>
      <c r="N105" s="36">
        <v>63.5</v>
      </c>
      <c r="O105" s="55">
        <f t="shared" si="11"/>
        <v>11.489366341459938</v>
      </c>
      <c r="P105" s="56">
        <f t="shared" si="12"/>
        <v>6.2502152897542071</v>
      </c>
      <c r="Q105" s="56">
        <v>4.7936962999999997</v>
      </c>
      <c r="R105" s="11">
        <f t="shared" si="13"/>
        <v>0.90530392734389986</v>
      </c>
      <c r="S105" s="35">
        <f t="shared" si="14"/>
        <v>1.2663510562402307</v>
      </c>
      <c r="AF105" s="34"/>
    </row>
    <row r="106" spans="7:32" ht="18.5" x14ac:dyDescent="0.45">
      <c r="G106" s="59">
        <v>2016</v>
      </c>
      <c r="H106" s="59">
        <v>4</v>
      </c>
      <c r="I106" s="46">
        <f t="shared" si="16"/>
        <v>13</v>
      </c>
      <c r="J106" s="46">
        <f t="shared" si="16"/>
        <v>103</v>
      </c>
      <c r="K106" s="87">
        <v>16.7</v>
      </c>
      <c r="L106" s="87">
        <v>9.6999999999999993</v>
      </c>
      <c r="M106" s="54">
        <f t="shared" si="10"/>
        <v>13.2</v>
      </c>
      <c r="N106" s="36">
        <v>56.5</v>
      </c>
      <c r="O106" s="55">
        <f t="shared" si="11"/>
        <v>44.706677269832163</v>
      </c>
      <c r="P106" s="56">
        <f t="shared" si="12"/>
        <v>25.035739271106014</v>
      </c>
      <c r="Q106" s="56">
        <v>18.925239999999999</v>
      </c>
      <c r="R106" s="11">
        <f t="shared" si="13"/>
        <v>3.4408925105999995</v>
      </c>
      <c r="S106" s="35">
        <f t="shared" si="14"/>
        <v>3.9361179112541067</v>
      </c>
      <c r="AF106" s="34"/>
    </row>
    <row r="107" spans="7:32" ht="18.5" x14ac:dyDescent="0.45">
      <c r="G107" s="59">
        <v>2016</v>
      </c>
      <c r="H107" s="59">
        <v>4</v>
      </c>
      <c r="I107" s="46">
        <f t="shared" si="16"/>
        <v>14</v>
      </c>
      <c r="J107" s="46">
        <f t="shared" si="16"/>
        <v>104</v>
      </c>
      <c r="K107" s="87">
        <v>18.399999999999999</v>
      </c>
      <c r="L107" s="87">
        <v>7.6</v>
      </c>
      <c r="M107" s="54">
        <f t="shared" si="10"/>
        <v>13</v>
      </c>
      <c r="N107" s="36">
        <v>47.5</v>
      </c>
      <c r="O107" s="55">
        <f t="shared" si="11"/>
        <v>42.273427819853133</v>
      </c>
      <c r="P107" s="56">
        <f t="shared" si="12"/>
        <v>36.524241636353104</v>
      </c>
      <c r="Q107" s="56">
        <v>22.227945599999998</v>
      </c>
      <c r="R107" s="11">
        <f t="shared" si="13"/>
        <v>4.0153005490751994</v>
      </c>
      <c r="S107" s="35">
        <f t="shared" si="14"/>
        <v>5.7561816582150351</v>
      </c>
      <c r="AF107" s="34"/>
    </row>
    <row r="108" spans="7:32" ht="18.5" x14ac:dyDescent="0.45">
      <c r="G108" s="59">
        <v>2016</v>
      </c>
      <c r="H108" s="59">
        <v>4</v>
      </c>
      <c r="I108" s="46">
        <f t="shared" si="16"/>
        <v>15</v>
      </c>
      <c r="J108" s="46">
        <f t="shared" si="16"/>
        <v>105</v>
      </c>
      <c r="K108" s="87">
        <v>18.2</v>
      </c>
      <c r="L108" s="87">
        <v>10.1</v>
      </c>
      <c r="M108" s="54">
        <f t="shared" si="10"/>
        <v>14.149999999999999</v>
      </c>
      <c r="N108" s="36">
        <v>43.5</v>
      </c>
      <c r="O108" s="55">
        <f t="shared" si="11"/>
        <v>28.760294502637986</v>
      </c>
      <c r="P108" s="56">
        <f t="shared" si="12"/>
        <v>18.636670837709417</v>
      </c>
      <c r="Q108" s="56">
        <v>13.0965173</v>
      </c>
      <c r="R108" s="11">
        <f t="shared" si="13"/>
        <v>2.4541138131657747</v>
      </c>
      <c r="S108" s="35">
        <f t="shared" si="14"/>
        <v>3.408572376704408</v>
      </c>
      <c r="AF108" s="34"/>
    </row>
    <row r="109" spans="7:32" ht="18.5" x14ac:dyDescent="0.45">
      <c r="G109" s="59">
        <v>2016</v>
      </c>
      <c r="H109" s="59">
        <v>4</v>
      </c>
      <c r="I109" s="46">
        <f t="shared" si="16"/>
        <v>16</v>
      </c>
      <c r="J109" s="46">
        <f t="shared" si="16"/>
        <v>106</v>
      </c>
      <c r="K109" s="87">
        <v>19.100000000000001</v>
      </c>
      <c r="L109" s="87">
        <v>11.5</v>
      </c>
      <c r="M109" s="54">
        <f t="shared" si="10"/>
        <v>15.3</v>
      </c>
      <c r="N109" s="36">
        <v>58</v>
      </c>
      <c r="O109" s="55">
        <f t="shared" si="11"/>
        <v>60.485593891531437</v>
      </c>
      <c r="P109" s="56">
        <f t="shared" si="12"/>
        <v>36.775241086051118</v>
      </c>
      <c r="Q109" s="56">
        <v>26.679563999999999</v>
      </c>
      <c r="R109" s="11">
        <f t="shared" si="13"/>
        <v>5.1793437786659986</v>
      </c>
      <c r="S109" s="35">
        <f t="shared" si="14"/>
        <v>6.0837570452521597</v>
      </c>
      <c r="AF109" s="34"/>
    </row>
    <row r="110" spans="7:32" ht="18.5" x14ac:dyDescent="0.45">
      <c r="G110" s="59">
        <v>2016</v>
      </c>
      <c r="H110" s="59">
        <v>4</v>
      </c>
      <c r="I110" s="46">
        <f t="shared" si="16"/>
        <v>17</v>
      </c>
      <c r="J110" s="46">
        <f t="shared" si="16"/>
        <v>107</v>
      </c>
      <c r="K110" s="87">
        <v>20.5</v>
      </c>
      <c r="L110" s="87">
        <v>12.2</v>
      </c>
      <c r="M110" s="54">
        <f t="shared" si="10"/>
        <v>16.350000000000001</v>
      </c>
      <c r="N110" s="36">
        <v>67.5</v>
      </c>
      <c r="O110" s="55">
        <f t="shared" si="11"/>
        <v>59.399369481649956</v>
      </c>
      <c r="P110" s="56">
        <f t="shared" si="12"/>
        <v>39.441181335815571</v>
      </c>
      <c r="Q110" s="56">
        <v>27.380467800000002</v>
      </c>
      <c r="R110" s="11">
        <f t="shared" si="13"/>
        <v>5.484027050545051</v>
      </c>
      <c r="S110" s="35">
        <f t="shared" si="14"/>
        <v>6.7145388389340113</v>
      </c>
      <c r="AF110" s="34"/>
    </row>
    <row r="111" spans="7:32" ht="18.5" x14ac:dyDescent="0.45">
      <c r="G111" s="59">
        <v>2016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87">
        <v>20.9</v>
      </c>
      <c r="L111" s="87">
        <v>11.7</v>
      </c>
      <c r="M111" s="54">
        <f t="shared" si="10"/>
        <v>16.299999999999997</v>
      </c>
      <c r="N111" s="36">
        <v>70</v>
      </c>
      <c r="O111" s="55">
        <f t="shared" si="11"/>
        <v>59.431957105207104</v>
      </c>
      <c r="P111" s="56">
        <f t="shared" si="12"/>
        <v>43.741920429432426</v>
      </c>
      <c r="Q111" s="56">
        <v>28.842568199999999</v>
      </c>
      <c r="R111" s="11">
        <f t="shared" si="13"/>
        <v>5.7684126910112985</v>
      </c>
      <c r="S111" s="35">
        <f t="shared" si="14"/>
        <v>7.3989998060677973</v>
      </c>
      <c r="AF111" s="34"/>
    </row>
    <row r="112" spans="7:32" ht="18.5" x14ac:dyDescent="0.45">
      <c r="G112" s="59">
        <v>2016</v>
      </c>
      <c r="H112" s="59">
        <v>4</v>
      </c>
      <c r="I112" s="46">
        <f t="shared" si="17"/>
        <v>19</v>
      </c>
      <c r="J112" s="46">
        <f t="shared" si="17"/>
        <v>109</v>
      </c>
      <c r="K112" s="87">
        <v>20.9</v>
      </c>
      <c r="L112" s="87">
        <v>13</v>
      </c>
      <c r="M112" s="54">
        <f t="shared" si="10"/>
        <v>16.95</v>
      </c>
      <c r="N112" s="36">
        <v>64</v>
      </c>
      <c r="O112" s="55">
        <f t="shared" si="11"/>
        <v>49.931800834672075</v>
      </c>
      <c r="P112" s="56">
        <f t="shared" si="12"/>
        <v>31.556898127512746</v>
      </c>
      <c r="Q112" s="56">
        <v>22.454880999999997</v>
      </c>
      <c r="R112" s="11">
        <f t="shared" si="13"/>
        <v>4.5765012280087491</v>
      </c>
      <c r="S112" s="35">
        <f t="shared" si="14"/>
        <v>5.5335720253839034</v>
      </c>
      <c r="AF112" s="34"/>
    </row>
    <row r="113" spans="7:32" ht="18.5" x14ac:dyDescent="0.45">
      <c r="G113" s="59">
        <v>2016</v>
      </c>
      <c r="H113" s="59">
        <v>4</v>
      </c>
      <c r="I113" s="46">
        <f t="shared" si="17"/>
        <v>20</v>
      </c>
      <c r="J113" s="46">
        <f t="shared" si="17"/>
        <v>110</v>
      </c>
      <c r="K113" s="87">
        <v>21.8</v>
      </c>
      <c r="L113" s="87">
        <v>14.1</v>
      </c>
      <c r="M113" s="54">
        <f t="shared" si="10"/>
        <v>17.95</v>
      </c>
      <c r="N113" s="36">
        <v>67</v>
      </c>
      <c r="O113" s="55">
        <f t="shared" si="11"/>
        <v>64.301350014397286</v>
      </c>
      <c r="P113" s="56">
        <f t="shared" si="12"/>
        <v>39.609631608868732</v>
      </c>
      <c r="Q113" s="56">
        <v>28.548640800000001</v>
      </c>
      <c r="R113" s="11">
        <f t="shared" si="13"/>
        <v>5.9859005739390003</v>
      </c>
      <c r="S113" s="35">
        <f t="shared" si="14"/>
        <v>7.0421122940075875</v>
      </c>
      <c r="AF113" s="34"/>
    </row>
    <row r="114" spans="7:32" ht="18.5" x14ac:dyDescent="0.45">
      <c r="G114" s="59">
        <v>2016</v>
      </c>
      <c r="H114" s="59">
        <v>4</v>
      </c>
      <c r="I114" s="46">
        <f t="shared" si="17"/>
        <v>21</v>
      </c>
      <c r="J114" s="46">
        <f t="shared" si="17"/>
        <v>111</v>
      </c>
      <c r="K114" s="87">
        <v>23.4</v>
      </c>
      <c r="L114" s="87">
        <v>16.600000000000001</v>
      </c>
      <c r="M114" s="54">
        <f t="shared" si="10"/>
        <v>20</v>
      </c>
      <c r="N114" s="36">
        <v>63.5</v>
      </c>
      <c r="O114" s="55">
        <f t="shared" si="11"/>
        <v>58.426272841832414</v>
      </c>
      <c r="P114" s="56">
        <f t="shared" si="12"/>
        <v>31.783892425956822</v>
      </c>
      <c r="Q114" s="56">
        <v>24.377132700000001</v>
      </c>
      <c r="R114" s="11">
        <f t="shared" si="13"/>
        <v>5.4043371881918985</v>
      </c>
      <c r="S114" s="35">
        <f t="shared" si="14"/>
        <v>6.0005180868837806</v>
      </c>
      <c r="AF114" s="34"/>
    </row>
    <row r="115" spans="7:32" ht="18.5" x14ac:dyDescent="0.45">
      <c r="G115" s="59">
        <v>2016</v>
      </c>
      <c r="H115" s="59">
        <v>4</v>
      </c>
      <c r="I115" s="46">
        <f t="shared" si="17"/>
        <v>22</v>
      </c>
      <c r="J115" s="46">
        <f t="shared" si="17"/>
        <v>112</v>
      </c>
      <c r="K115" s="87">
        <v>23.8</v>
      </c>
      <c r="L115" s="87">
        <v>17.2</v>
      </c>
      <c r="M115" s="54">
        <f t="shared" si="10"/>
        <v>20.5</v>
      </c>
      <c r="N115" s="36">
        <v>79</v>
      </c>
      <c r="O115" s="55">
        <f t="shared" si="11"/>
        <v>52.898829066636722</v>
      </c>
      <c r="P115" s="56">
        <f t="shared" si="12"/>
        <v>27.930581747184196</v>
      </c>
      <c r="Q115" s="56">
        <v>21.743928400000001</v>
      </c>
      <c r="R115" s="11">
        <f t="shared" si="13"/>
        <v>4.8843277645277992</v>
      </c>
      <c r="S115" s="35">
        <f t="shared" si="14"/>
        <v>5.3741069578410015</v>
      </c>
      <c r="AF115" s="34"/>
    </row>
    <row r="116" spans="7:32" ht="18.5" x14ac:dyDescent="0.45">
      <c r="G116" s="59">
        <v>2016</v>
      </c>
      <c r="H116" s="59">
        <v>4</v>
      </c>
      <c r="I116" s="46">
        <f t="shared" si="17"/>
        <v>23</v>
      </c>
      <c r="J116" s="46">
        <f t="shared" si="17"/>
        <v>113</v>
      </c>
      <c r="K116" s="87">
        <v>21.7</v>
      </c>
      <c r="L116" s="87">
        <v>7.9</v>
      </c>
      <c r="M116" s="54">
        <f t="shared" si="10"/>
        <v>14.8</v>
      </c>
      <c r="N116" s="36">
        <v>66.5</v>
      </c>
      <c r="O116" s="55">
        <f t="shared" si="11"/>
        <v>51.086625793601208</v>
      </c>
      <c r="P116" s="56">
        <f t="shared" si="12"/>
        <v>56.399634876135728</v>
      </c>
      <c r="Q116" s="56">
        <v>30.364542700000001</v>
      </c>
      <c r="R116" s="11">
        <f t="shared" si="13"/>
        <v>5.8056701996973006</v>
      </c>
      <c r="S116" s="35">
        <f t="shared" si="14"/>
        <v>9.0050484836144538</v>
      </c>
      <c r="AF116" s="34"/>
    </row>
    <row r="117" spans="7:32" ht="18.5" x14ac:dyDescent="0.45">
      <c r="G117" s="59">
        <v>2016</v>
      </c>
      <c r="H117" s="59">
        <v>4</v>
      </c>
      <c r="I117" s="46">
        <f t="shared" si="17"/>
        <v>24</v>
      </c>
      <c r="J117" s="46">
        <f t="shared" si="17"/>
        <v>114</v>
      </c>
      <c r="K117" s="87">
        <v>23.4</v>
      </c>
      <c r="L117" s="87">
        <v>15</v>
      </c>
      <c r="M117" s="54">
        <f t="shared" si="10"/>
        <v>19.2</v>
      </c>
      <c r="N117" s="36">
        <v>42.5</v>
      </c>
      <c r="O117" s="55">
        <f t="shared" si="11"/>
        <v>63.373282510337589</v>
      </c>
      <c r="P117" s="56">
        <f t="shared" si="12"/>
        <v>42.586845846946858</v>
      </c>
      <c r="Q117" s="56">
        <v>29.387715599999996</v>
      </c>
      <c r="R117" s="11">
        <f t="shared" si="13"/>
        <v>6.3772812237779988</v>
      </c>
      <c r="S117" s="35">
        <f t="shared" si="14"/>
        <v>8.6084107987801364</v>
      </c>
      <c r="AF117" s="34"/>
    </row>
    <row r="118" spans="7:32" ht="18.5" x14ac:dyDescent="0.45">
      <c r="G118" s="59">
        <v>2016</v>
      </c>
      <c r="H118" s="59">
        <v>4</v>
      </c>
      <c r="I118" s="46">
        <f t="shared" si="17"/>
        <v>25</v>
      </c>
      <c r="J118" s="46">
        <f t="shared" si="17"/>
        <v>115</v>
      </c>
      <c r="K118" s="87">
        <v>25</v>
      </c>
      <c r="L118" s="87">
        <v>16.7</v>
      </c>
      <c r="M118" s="54">
        <f t="shared" si="10"/>
        <v>20.85</v>
      </c>
      <c r="N118" s="36">
        <v>31.5</v>
      </c>
      <c r="O118" s="55">
        <f t="shared" si="11"/>
        <v>0</v>
      </c>
      <c r="P118" s="56">
        <f t="shared" si="12"/>
        <v>0</v>
      </c>
      <c r="Q118" s="56">
        <v>0</v>
      </c>
      <c r="R118" s="11">
        <f t="shared" si="13"/>
        <v>0</v>
      </c>
      <c r="S118" s="35">
        <f t="shared" si="14"/>
        <v>0.47639819784817689</v>
      </c>
      <c r="AF118" s="34"/>
    </row>
    <row r="119" spans="7:32" ht="18.5" x14ac:dyDescent="0.45">
      <c r="G119" s="59">
        <v>2016</v>
      </c>
      <c r="H119" s="59">
        <v>4</v>
      </c>
      <c r="I119" s="46">
        <f t="shared" si="17"/>
        <v>26</v>
      </c>
      <c r="J119" s="46">
        <f t="shared" si="17"/>
        <v>116</v>
      </c>
      <c r="K119" s="87">
        <v>24.8</v>
      </c>
      <c r="L119" s="87">
        <v>20.100000000000001</v>
      </c>
      <c r="M119" s="54">
        <f t="shared" si="10"/>
        <v>22.450000000000003</v>
      </c>
      <c r="N119" s="36">
        <v>38.5</v>
      </c>
      <c r="O119" s="55">
        <f t="shared" si="11"/>
        <v>43.551245344391013</v>
      </c>
      <c r="P119" s="56">
        <f t="shared" si="12"/>
        <v>16.375268249491018</v>
      </c>
      <c r="Q119" s="56">
        <v>15.106695999999999</v>
      </c>
      <c r="R119" s="11">
        <f t="shared" si="13"/>
        <v>3.5661810746099993</v>
      </c>
      <c r="S119" s="35">
        <f t="shared" si="14"/>
        <v>3.9952265123631965</v>
      </c>
      <c r="AF119" s="34"/>
    </row>
    <row r="120" spans="7:32" ht="18.5" x14ac:dyDescent="0.45">
      <c r="G120" s="59">
        <v>2016</v>
      </c>
      <c r="H120" s="59">
        <v>4</v>
      </c>
      <c r="I120" s="46">
        <f t="shared" si="17"/>
        <v>27</v>
      </c>
      <c r="J120" s="46">
        <f t="shared" si="17"/>
        <v>117</v>
      </c>
      <c r="K120" s="87">
        <v>21.8</v>
      </c>
      <c r="L120" s="87">
        <v>12.4</v>
      </c>
      <c r="M120" s="54">
        <f t="shared" si="10"/>
        <v>17.100000000000001</v>
      </c>
      <c r="N120" s="36">
        <v>41</v>
      </c>
      <c r="O120" s="55">
        <f t="shared" si="11"/>
        <v>55.575078768046723</v>
      </c>
      <c r="P120" s="56">
        <f t="shared" si="12"/>
        <v>41.792459233571137</v>
      </c>
      <c r="Q120" s="56">
        <v>27.262394399999998</v>
      </c>
      <c r="R120" s="11">
        <f t="shared" si="13"/>
        <v>5.5802986161444004</v>
      </c>
      <c r="S120" s="35">
        <f t="shared" si="14"/>
        <v>8.1784834870385819</v>
      </c>
      <c r="AF120" s="34"/>
    </row>
    <row r="121" spans="7:32" ht="18.5" x14ac:dyDescent="0.45">
      <c r="G121" s="59">
        <v>2016</v>
      </c>
      <c r="H121" s="59">
        <v>4</v>
      </c>
      <c r="I121" s="46">
        <f t="shared" si="17"/>
        <v>28</v>
      </c>
      <c r="J121" s="46">
        <f t="shared" si="17"/>
        <v>118</v>
      </c>
      <c r="K121" s="87">
        <v>24.1</v>
      </c>
      <c r="L121" s="87">
        <v>17.8</v>
      </c>
      <c r="M121" s="54">
        <f t="shared" si="10"/>
        <v>20.950000000000003</v>
      </c>
      <c r="N121" s="36">
        <v>38.5</v>
      </c>
      <c r="O121" s="55">
        <f t="shared" si="11"/>
        <v>49.245599498777132</v>
      </c>
      <c r="P121" s="56">
        <f t="shared" si="12"/>
        <v>24.81978214738368</v>
      </c>
      <c r="Q121" s="56">
        <v>19.776875799999999</v>
      </c>
      <c r="R121" s="11">
        <f t="shared" si="13"/>
        <v>4.4946658419712495</v>
      </c>
      <c r="S121" s="35">
        <f t="shared" si="14"/>
        <v>5.66000190054796</v>
      </c>
      <c r="AF121" s="34"/>
    </row>
    <row r="122" spans="7:32" ht="18.5" x14ac:dyDescent="0.45">
      <c r="G122" s="59">
        <v>2016</v>
      </c>
      <c r="H122" s="59">
        <v>4</v>
      </c>
      <c r="I122" s="46">
        <f t="shared" si="17"/>
        <v>29</v>
      </c>
      <c r="J122" s="46">
        <f t="shared" si="17"/>
        <v>119</v>
      </c>
      <c r="K122" s="87">
        <v>22.4</v>
      </c>
      <c r="L122" s="87">
        <v>16.600000000000001</v>
      </c>
      <c r="M122" s="54">
        <f t="shared" si="10"/>
        <v>19.5</v>
      </c>
      <c r="N122" s="36">
        <v>36.5</v>
      </c>
      <c r="O122" s="55">
        <f t="shared" si="11"/>
        <v>61.16787249856678</v>
      </c>
      <c r="P122" s="56">
        <f t="shared" si="12"/>
        <v>28.381892839334974</v>
      </c>
      <c r="Q122" s="56">
        <v>23.569879099999998</v>
      </c>
      <c r="R122" s="11">
        <f t="shared" si="13"/>
        <v>5.156252816371949</v>
      </c>
      <c r="S122" s="35">
        <f t="shared" si="14"/>
        <v>6.3689095030437359</v>
      </c>
      <c r="AF122" s="34"/>
    </row>
    <row r="123" spans="7:32" ht="18.5" x14ac:dyDescent="0.45">
      <c r="G123" s="59">
        <v>2016</v>
      </c>
      <c r="H123" s="60">
        <v>4</v>
      </c>
      <c r="I123" s="60">
        <f t="shared" si="17"/>
        <v>30</v>
      </c>
      <c r="J123" s="46">
        <f t="shared" si="17"/>
        <v>120</v>
      </c>
      <c r="K123" s="87">
        <v>23.1</v>
      </c>
      <c r="L123" s="87">
        <v>12.7</v>
      </c>
      <c r="M123" s="54">
        <f t="shared" si="10"/>
        <v>17.899999999999999</v>
      </c>
      <c r="N123" s="36">
        <v>31</v>
      </c>
      <c r="O123" s="55">
        <f t="shared" si="11"/>
        <v>48.650993779661434</v>
      </c>
      <c r="P123" s="56">
        <f t="shared" si="12"/>
        <v>40.477626824678325</v>
      </c>
      <c r="Q123" s="56">
        <v>25.103158499999996</v>
      </c>
      <c r="R123" s="49">
        <f t="shared" si="13"/>
        <v>5.25611187830925</v>
      </c>
      <c r="S123" s="48">
        <f t="shared" si="14"/>
        <v>9.1283068828755809</v>
      </c>
      <c r="AF123" s="34"/>
    </row>
    <row r="124" spans="7:32" ht="18.5" x14ac:dyDescent="0.45">
      <c r="G124" s="59">
        <v>2016</v>
      </c>
      <c r="H124" s="59">
        <v>5</v>
      </c>
      <c r="I124" s="46">
        <v>1</v>
      </c>
      <c r="J124" s="46">
        <f t="shared" si="17"/>
        <v>121</v>
      </c>
      <c r="K124" s="87">
        <v>23.6</v>
      </c>
      <c r="L124" s="87">
        <v>15.9</v>
      </c>
      <c r="M124" s="54">
        <f t="shared" si="10"/>
        <v>19.75</v>
      </c>
      <c r="N124" s="36">
        <v>28.5</v>
      </c>
      <c r="O124" s="55">
        <f t="shared" si="11"/>
        <v>58.974968093692773</v>
      </c>
      <c r="P124" s="56">
        <f t="shared" si="12"/>
        <v>36.328580345714755</v>
      </c>
      <c r="Q124" s="56">
        <v>26.183823199999999</v>
      </c>
      <c r="R124" s="11">
        <f t="shared" si="13"/>
        <v>5.7664830212033982</v>
      </c>
      <c r="S124" s="35">
        <f t="shared" si="14"/>
        <v>8.8478622290842477</v>
      </c>
      <c r="AF124" s="34"/>
    </row>
    <row r="125" spans="7:32" ht="18.5" x14ac:dyDescent="0.45">
      <c r="G125" s="59">
        <v>2016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87">
        <v>23.6</v>
      </c>
      <c r="L125" s="87">
        <v>15.8</v>
      </c>
      <c r="M125" s="54">
        <f t="shared" si="10"/>
        <v>19.700000000000003</v>
      </c>
      <c r="N125" s="36">
        <v>24</v>
      </c>
      <c r="O125" s="55">
        <f t="shared" si="11"/>
        <v>44.572688295181152</v>
      </c>
      <c r="P125" s="56">
        <f t="shared" si="12"/>
        <v>27.813357496193042</v>
      </c>
      <c r="Q125" s="56">
        <v>19.917558999999997</v>
      </c>
      <c r="R125" s="11">
        <f t="shared" si="13"/>
        <v>4.3806181325624998</v>
      </c>
      <c r="S125" s="35">
        <f t="shared" si="14"/>
        <v>7.2175797472244092</v>
      </c>
      <c r="AF125" s="34"/>
    </row>
    <row r="126" spans="7:32" ht="18.5" x14ac:dyDescent="0.45">
      <c r="G126" s="59">
        <v>2016</v>
      </c>
      <c r="H126" s="59">
        <v>5</v>
      </c>
      <c r="I126" s="46">
        <f t="shared" si="18"/>
        <v>3</v>
      </c>
      <c r="J126" s="46">
        <f t="shared" si="17"/>
        <v>123</v>
      </c>
      <c r="K126" s="87">
        <v>25.1</v>
      </c>
      <c r="L126" s="87">
        <v>15.9</v>
      </c>
      <c r="M126" s="54">
        <f t="shared" si="10"/>
        <v>20.5</v>
      </c>
      <c r="N126" s="36">
        <v>23</v>
      </c>
      <c r="O126" s="55">
        <f t="shared" si="11"/>
        <v>52.296084544495663</v>
      </c>
      <c r="P126" s="56">
        <f t="shared" si="12"/>
        <v>38.489918224748813</v>
      </c>
      <c r="Q126" s="56">
        <v>25.379500499999999</v>
      </c>
      <c r="R126" s="11">
        <f t="shared" si="13"/>
        <v>5.7009845075647494</v>
      </c>
      <c r="S126" s="35">
        <f t="shared" si="14"/>
        <v>10.066350861518321</v>
      </c>
      <c r="AF126" s="34"/>
    </row>
    <row r="127" spans="7:32" ht="18.5" x14ac:dyDescent="0.45">
      <c r="G127" s="59">
        <v>2016</v>
      </c>
      <c r="H127" s="59">
        <v>5</v>
      </c>
      <c r="I127" s="46">
        <f t="shared" si="18"/>
        <v>4</v>
      </c>
      <c r="J127" s="46">
        <f t="shared" si="18"/>
        <v>124</v>
      </c>
      <c r="K127" s="87">
        <v>23.6</v>
      </c>
      <c r="L127" s="87">
        <v>13.9</v>
      </c>
      <c r="M127" s="54">
        <f t="shared" si="10"/>
        <v>18.75</v>
      </c>
      <c r="N127" s="36">
        <v>30.5</v>
      </c>
      <c r="O127" s="55">
        <f t="shared" si="11"/>
        <v>41.740002617766095</v>
      </c>
      <c r="P127" s="56">
        <f t="shared" si="12"/>
        <v>32.390242031386492</v>
      </c>
      <c r="Q127" s="56">
        <v>20.799759899999998</v>
      </c>
      <c r="R127" s="11">
        <f t="shared" si="13"/>
        <v>4.4587561307834234</v>
      </c>
      <c r="S127" s="35">
        <f t="shared" si="14"/>
        <v>7.5924945647683986</v>
      </c>
      <c r="AF127" s="34"/>
    </row>
    <row r="128" spans="7:32" ht="18.5" x14ac:dyDescent="0.45">
      <c r="G128" s="59">
        <v>2016</v>
      </c>
      <c r="H128" s="59">
        <v>5</v>
      </c>
      <c r="I128" s="46">
        <f t="shared" si="18"/>
        <v>5</v>
      </c>
      <c r="J128" s="46">
        <f t="shared" si="18"/>
        <v>125</v>
      </c>
      <c r="K128" s="87">
        <v>20.8</v>
      </c>
      <c r="L128" s="87">
        <v>12.5</v>
      </c>
      <c r="M128" s="54">
        <f t="shared" si="10"/>
        <v>16.649999999999999</v>
      </c>
      <c r="N128" s="36">
        <v>36.5</v>
      </c>
      <c r="O128" s="55">
        <f t="shared" si="11"/>
        <v>22.887205444370029</v>
      </c>
      <c r="P128" s="56">
        <f t="shared" si="12"/>
        <v>15.1971044150617</v>
      </c>
      <c r="Q128" s="56">
        <v>10.549983899999999</v>
      </c>
      <c r="R128" s="11">
        <f t="shared" si="13"/>
        <v>2.1316163345070742</v>
      </c>
      <c r="S128" s="35">
        <f t="shared" si="14"/>
        <v>3.3628919061618006</v>
      </c>
      <c r="AF128" s="34"/>
    </row>
    <row r="129" spans="7:32" ht="18.5" x14ac:dyDescent="0.45">
      <c r="G129" s="59">
        <v>2016</v>
      </c>
      <c r="H129" s="59">
        <v>5</v>
      </c>
      <c r="I129" s="46">
        <f t="shared" si="18"/>
        <v>6</v>
      </c>
      <c r="J129" s="46">
        <f t="shared" si="18"/>
        <v>126</v>
      </c>
      <c r="K129" s="87">
        <v>19.8</v>
      </c>
      <c r="L129" s="87">
        <v>11.2</v>
      </c>
      <c r="M129" s="54">
        <f t="shared" si="10"/>
        <v>15.5</v>
      </c>
      <c r="N129" s="36">
        <v>40.5</v>
      </c>
      <c r="O129" s="55">
        <f t="shared" si="11"/>
        <v>57.631336616891176</v>
      </c>
      <c r="P129" s="56">
        <f t="shared" si="12"/>
        <v>39.65035959242114</v>
      </c>
      <c r="Q129" s="56">
        <v>27.041320800000001</v>
      </c>
      <c r="R129" s="11">
        <f t="shared" si="13"/>
        <v>5.2812916381835997</v>
      </c>
      <c r="S129" s="35">
        <f t="shared" si="14"/>
        <v>7.4682496549910509</v>
      </c>
      <c r="AF129" s="34"/>
    </row>
    <row r="130" spans="7:32" ht="18.5" x14ac:dyDescent="0.45">
      <c r="G130" s="59">
        <v>2016</v>
      </c>
      <c r="H130" s="59">
        <v>5</v>
      </c>
      <c r="I130" s="46">
        <f t="shared" si="18"/>
        <v>7</v>
      </c>
      <c r="J130" s="46">
        <f t="shared" si="18"/>
        <v>127</v>
      </c>
      <c r="K130" s="87">
        <v>19.600000000000001</v>
      </c>
      <c r="L130" s="87">
        <v>12.3</v>
      </c>
      <c r="M130" s="54">
        <f t="shared" si="10"/>
        <v>15.950000000000001</v>
      </c>
      <c r="N130" s="36">
        <v>50.5</v>
      </c>
      <c r="O130" s="55">
        <f t="shared" si="11"/>
        <v>58.110996360293804</v>
      </c>
      <c r="P130" s="56">
        <f t="shared" si="12"/>
        <v>33.936821874411585</v>
      </c>
      <c r="Q130" s="56">
        <v>25.121162599999998</v>
      </c>
      <c r="R130" s="11">
        <f t="shared" si="13"/>
        <v>4.9725771294037493</v>
      </c>
      <c r="S130" s="35">
        <f t="shared" si="14"/>
        <v>5.7555612522787731</v>
      </c>
      <c r="AF130" s="34"/>
    </row>
    <row r="131" spans="7:32" ht="18.5" x14ac:dyDescent="0.45">
      <c r="G131" s="59">
        <v>2016</v>
      </c>
      <c r="H131" s="59">
        <v>5</v>
      </c>
      <c r="I131" s="46">
        <f t="shared" si="18"/>
        <v>8</v>
      </c>
      <c r="J131" s="46">
        <f t="shared" si="18"/>
        <v>128</v>
      </c>
      <c r="K131" s="87">
        <v>17.5</v>
      </c>
      <c r="L131" s="87">
        <v>10.8</v>
      </c>
      <c r="M131" s="54">
        <f t="shared" si="10"/>
        <v>14.15</v>
      </c>
      <c r="N131" s="36">
        <v>51</v>
      </c>
      <c r="O131" s="55">
        <f t="shared" si="11"/>
        <v>51.066976017728315</v>
      </c>
      <c r="P131" s="56">
        <f t="shared" si="12"/>
        <v>27.371899145502372</v>
      </c>
      <c r="Q131" s="56">
        <v>21.149374399999999</v>
      </c>
      <c r="R131" s="11">
        <f t="shared" si="13"/>
        <v>3.9631125333492006</v>
      </c>
      <c r="S131" s="35">
        <f t="shared" si="14"/>
        <v>4.4334346690135904</v>
      </c>
      <c r="AF131" s="34"/>
    </row>
    <row r="132" spans="7:32" ht="18.5" x14ac:dyDescent="0.45">
      <c r="G132" s="59">
        <v>2016</v>
      </c>
      <c r="H132" s="59">
        <v>5</v>
      </c>
      <c r="I132" s="46">
        <f t="shared" si="18"/>
        <v>9</v>
      </c>
      <c r="J132" s="46">
        <f t="shared" si="18"/>
        <v>129</v>
      </c>
      <c r="K132" s="87">
        <v>21.5</v>
      </c>
      <c r="L132" s="87">
        <v>9</v>
      </c>
      <c r="M132" s="54">
        <f t="shared" si="10"/>
        <v>15.25</v>
      </c>
      <c r="N132" s="36">
        <v>62.5</v>
      </c>
      <c r="O132" s="55">
        <f t="shared" si="11"/>
        <v>50.405910144421171</v>
      </c>
      <c r="P132" s="56">
        <f t="shared" si="12"/>
        <v>50.405910144421171</v>
      </c>
      <c r="Q132" s="56">
        <v>28.513888699999999</v>
      </c>
      <c r="R132" s="11">
        <f t="shared" si="13"/>
        <v>5.5270822863027735</v>
      </c>
      <c r="S132" s="35">
        <f t="shared" si="14"/>
        <v>8.2041128994297878</v>
      </c>
      <c r="AF132" s="34"/>
    </row>
    <row r="133" spans="7:32" ht="18.5" x14ac:dyDescent="0.45">
      <c r="G133" s="59">
        <v>2016</v>
      </c>
      <c r="H133" s="59">
        <v>5</v>
      </c>
      <c r="I133" s="46">
        <f t="shared" si="18"/>
        <v>10</v>
      </c>
      <c r="J133" s="46">
        <f t="shared" si="18"/>
        <v>130</v>
      </c>
      <c r="K133" s="87">
        <v>23.9</v>
      </c>
      <c r="L133" s="87">
        <v>14.9</v>
      </c>
      <c r="M133" s="54">
        <f t="shared" ref="M133:M196" si="19">(K133+L133)/2</f>
        <v>19.399999999999999</v>
      </c>
      <c r="N133" s="36">
        <v>59</v>
      </c>
      <c r="O133" s="55">
        <f t="shared" ref="O133:O196" si="20">((Q133)/(0.16*(K133-(L133))^0.5))</f>
        <v>44.877661666666675</v>
      </c>
      <c r="P133" s="56">
        <f t="shared" ref="P133:P196" si="21">0.16*((K133-L133)^1/2)*O133</f>
        <v>32.311916400000001</v>
      </c>
      <c r="Q133" s="56">
        <v>21.541277600000001</v>
      </c>
      <c r="R133" s="11">
        <f t="shared" ref="R133:R196" si="22">0.0023*0.408*O133*(K133-L133)^0.5*(M133+17.8)</f>
        <v>4.6998328642128007</v>
      </c>
      <c r="S133" s="35">
        <f t="shared" ref="S133:S196" si="23">0.31*(IF(N133&gt;50,1,(1+(50-N133)/70)))*(P133+2.09)*((M133/(M133+15)))</f>
        <v>6.0143350357441863</v>
      </c>
      <c r="AF133" s="34"/>
    </row>
    <row r="134" spans="7:32" ht="18.5" x14ac:dyDescent="0.45">
      <c r="G134" s="59">
        <v>2016</v>
      </c>
      <c r="H134" s="59">
        <v>5</v>
      </c>
      <c r="I134" s="46">
        <f t="shared" si="18"/>
        <v>11</v>
      </c>
      <c r="J134" s="46">
        <f t="shared" si="18"/>
        <v>131</v>
      </c>
      <c r="K134" s="87">
        <v>25.5</v>
      </c>
      <c r="L134" s="87">
        <v>18</v>
      </c>
      <c r="M134" s="54">
        <f t="shared" si="19"/>
        <v>21.75</v>
      </c>
      <c r="N134" s="36">
        <v>67.5</v>
      </c>
      <c r="O134" s="55">
        <f t="shared" si="20"/>
        <v>0</v>
      </c>
      <c r="P134" s="56">
        <f t="shared" si="21"/>
        <v>0</v>
      </c>
      <c r="Q134" s="56">
        <v>0</v>
      </c>
      <c r="R134" s="11">
        <f t="shared" si="22"/>
        <v>0</v>
      </c>
      <c r="S134" s="35">
        <f t="shared" si="23"/>
        <v>0.3834510204081632</v>
      </c>
      <c r="AF134" s="34"/>
    </row>
    <row r="135" spans="7:32" ht="18.5" x14ac:dyDescent="0.45">
      <c r="G135" s="59">
        <v>2016</v>
      </c>
      <c r="H135" s="59">
        <v>5</v>
      </c>
      <c r="I135" s="46">
        <f t="shared" si="18"/>
        <v>12</v>
      </c>
      <c r="J135" s="46">
        <f t="shared" si="18"/>
        <v>132</v>
      </c>
      <c r="K135" s="87">
        <v>26.2</v>
      </c>
      <c r="L135" s="87">
        <v>17</v>
      </c>
      <c r="M135" s="54">
        <f t="shared" si="19"/>
        <v>21.6</v>
      </c>
      <c r="N135" s="36">
        <v>68</v>
      </c>
      <c r="O135" s="55">
        <f t="shared" si="20"/>
        <v>48.387790178636301</v>
      </c>
      <c r="P135" s="56">
        <f t="shared" si="21"/>
        <v>35.613413571476315</v>
      </c>
      <c r="Q135" s="56">
        <v>23.482789499999999</v>
      </c>
      <c r="R135" s="11">
        <f t="shared" si="22"/>
        <v>5.4264264804494999</v>
      </c>
      <c r="S135" s="35">
        <f t="shared" si="23"/>
        <v>6.8978704173389458</v>
      </c>
      <c r="AF135" s="34"/>
    </row>
    <row r="136" spans="7:32" ht="18.5" x14ac:dyDescent="0.45">
      <c r="G136" s="59">
        <v>2016</v>
      </c>
      <c r="H136" s="59">
        <v>5</v>
      </c>
      <c r="I136" s="46">
        <f t="shared" si="18"/>
        <v>13</v>
      </c>
      <c r="J136" s="46">
        <f t="shared" si="18"/>
        <v>133</v>
      </c>
      <c r="K136" s="87">
        <v>24.1</v>
      </c>
      <c r="L136" s="87">
        <v>13</v>
      </c>
      <c r="M136" s="54">
        <f t="shared" si="19"/>
        <v>18.55</v>
      </c>
      <c r="N136" s="36">
        <v>76</v>
      </c>
      <c r="O136" s="55">
        <f t="shared" si="20"/>
        <v>37.445011751343912</v>
      </c>
      <c r="P136" s="56">
        <f t="shared" si="21"/>
        <v>33.251170435193401</v>
      </c>
      <c r="Q136" s="56">
        <v>19.960685099999999</v>
      </c>
      <c r="R136" s="11">
        <f t="shared" si="22"/>
        <v>4.2554733483530249</v>
      </c>
      <c r="S136" s="35">
        <f t="shared" si="23"/>
        <v>6.0575082142348649</v>
      </c>
      <c r="AF136" s="34"/>
    </row>
    <row r="137" spans="7:32" ht="18.5" x14ac:dyDescent="0.45">
      <c r="G137" s="59">
        <v>2016</v>
      </c>
      <c r="H137" s="59">
        <v>5</v>
      </c>
      <c r="I137" s="46">
        <f t="shared" si="18"/>
        <v>14</v>
      </c>
      <c r="J137" s="46">
        <f t="shared" si="18"/>
        <v>134</v>
      </c>
      <c r="K137" s="87">
        <v>24.9</v>
      </c>
      <c r="L137" s="87">
        <v>16.100000000000001</v>
      </c>
      <c r="M137" s="54">
        <f t="shared" si="19"/>
        <v>20.5</v>
      </c>
      <c r="N137" s="36">
        <v>71.5</v>
      </c>
      <c r="O137" s="55">
        <f t="shared" si="20"/>
        <v>57.452559858178986</v>
      </c>
      <c r="P137" s="56">
        <f t="shared" si="21"/>
        <v>40.446602140157992</v>
      </c>
      <c r="Q137" s="56">
        <v>27.269093599999998</v>
      </c>
      <c r="R137" s="11">
        <f t="shared" si="22"/>
        <v>6.1254428608211988</v>
      </c>
      <c r="S137" s="35">
        <f t="shared" si="23"/>
        <v>7.6146508901606778</v>
      </c>
      <c r="AF137" s="34"/>
    </row>
    <row r="138" spans="7:32" ht="18.5" x14ac:dyDescent="0.45">
      <c r="G138" s="59">
        <v>2016</v>
      </c>
      <c r="H138" s="59">
        <v>5</v>
      </c>
      <c r="I138" s="46">
        <f t="shared" si="18"/>
        <v>15</v>
      </c>
      <c r="J138" s="46">
        <f t="shared" si="18"/>
        <v>135</v>
      </c>
      <c r="K138" s="87">
        <v>26.9</v>
      </c>
      <c r="L138" s="87">
        <v>18.600000000000001</v>
      </c>
      <c r="M138" s="54">
        <f t="shared" si="19"/>
        <v>22.75</v>
      </c>
      <c r="N138" s="36">
        <v>66</v>
      </c>
      <c r="O138" s="55">
        <f t="shared" si="20"/>
        <v>61.178789073883991</v>
      </c>
      <c r="P138" s="56">
        <f t="shared" si="21"/>
        <v>40.622715945058957</v>
      </c>
      <c r="Q138" s="56">
        <v>28.200701099999996</v>
      </c>
      <c r="R138" s="11">
        <f t="shared" si="22"/>
        <v>6.7068528896333239</v>
      </c>
      <c r="S138" s="35">
        <f t="shared" si="23"/>
        <v>7.9796405086762459</v>
      </c>
      <c r="AF138" s="34"/>
    </row>
    <row r="139" spans="7:32" ht="18.5" x14ac:dyDescent="0.45">
      <c r="G139" s="59">
        <v>2016</v>
      </c>
      <c r="H139" s="59">
        <v>5</v>
      </c>
      <c r="I139" s="46">
        <f t="shared" si="18"/>
        <v>16</v>
      </c>
      <c r="J139" s="46">
        <f t="shared" si="18"/>
        <v>136</v>
      </c>
      <c r="K139" s="87">
        <v>29</v>
      </c>
      <c r="L139" s="87">
        <v>17.7</v>
      </c>
      <c r="M139" s="54">
        <f t="shared" si="19"/>
        <v>23.35</v>
      </c>
      <c r="N139" s="36">
        <v>65</v>
      </c>
      <c r="O139" s="55">
        <f t="shared" si="20"/>
        <v>47.256446981486206</v>
      </c>
      <c r="P139" s="56">
        <f t="shared" si="21"/>
        <v>42.719828071263535</v>
      </c>
      <c r="Q139" s="56">
        <v>25.416764799999996</v>
      </c>
      <c r="R139" s="11">
        <f t="shared" si="22"/>
        <v>6.1342027464647986</v>
      </c>
      <c r="S139" s="35">
        <f t="shared" si="23"/>
        <v>8.4577820206998986</v>
      </c>
      <c r="AF139" s="34"/>
    </row>
    <row r="140" spans="7:32" ht="18.5" x14ac:dyDescent="0.45">
      <c r="G140" s="59">
        <v>2016</v>
      </c>
      <c r="H140" s="59">
        <v>5</v>
      </c>
      <c r="I140" s="46">
        <f t="shared" si="18"/>
        <v>17</v>
      </c>
      <c r="J140" s="46">
        <f t="shared" si="18"/>
        <v>137</v>
      </c>
      <c r="K140" s="87">
        <v>28.1</v>
      </c>
      <c r="L140" s="87">
        <v>19.5</v>
      </c>
      <c r="M140" s="54">
        <f t="shared" si="19"/>
        <v>23.8</v>
      </c>
      <c r="N140" s="36">
        <v>59.5</v>
      </c>
      <c r="O140" s="55">
        <f t="shared" si="20"/>
        <v>49.076406229393719</v>
      </c>
      <c r="P140" s="56">
        <f t="shared" si="21"/>
        <v>33.764567485822887</v>
      </c>
      <c r="Q140" s="56">
        <v>23.027243899999998</v>
      </c>
      <c r="R140" s="11">
        <f t="shared" si="22"/>
        <v>5.6182790756976004</v>
      </c>
      <c r="S140" s="35">
        <f t="shared" si="23"/>
        <v>6.8179123430515789</v>
      </c>
      <c r="AF140" s="34"/>
    </row>
    <row r="141" spans="7:32" ht="18.5" x14ac:dyDescent="0.45">
      <c r="G141" s="59">
        <v>2016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87">
        <v>26.8</v>
      </c>
      <c r="L141" s="87">
        <v>17.5</v>
      </c>
      <c r="M141" s="54">
        <f t="shared" si="19"/>
        <v>22.15</v>
      </c>
      <c r="N141" s="36">
        <v>54.5</v>
      </c>
      <c r="O141" s="55">
        <f t="shared" si="20"/>
        <v>34.591155993732293</v>
      </c>
      <c r="P141" s="56">
        <f t="shared" si="21"/>
        <v>25.735820059336831</v>
      </c>
      <c r="Q141" s="56">
        <v>16.878215699999998</v>
      </c>
      <c r="R141" s="11">
        <f t="shared" si="22"/>
        <v>3.954679866465975</v>
      </c>
      <c r="S141" s="35">
        <f t="shared" si="23"/>
        <v>5.1430953818959981</v>
      </c>
      <c r="AF141" s="34"/>
    </row>
    <row r="142" spans="7:32" ht="18.5" x14ac:dyDescent="0.45">
      <c r="G142" s="59">
        <v>2016</v>
      </c>
      <c r="H142" s="59">
        <v>5</v>
      </c>
      <c r="I142" s="46">
        <f t="shared" si="24"/>
        <v>19</v>
      </c>
      <c r="J142" s="46">
        <f t="shared" si="24"/>
        <v>139</v>
      </c>
      <c r="K142" s="87">
        <v>26</v>
      </c>
      <c r="L142" s="87">
        <v>16.8</v>
      </c>
      <c r="M142" s="54">
        <f t="shared" si="19"/>
        <v>21.4</v>
      </c>
      <c r="N142" s="36">
        <v>56</v>
      </c>
      <c r="O142" s="55">
        <f t="shared" si="20"/>
        <v>54.577217061787536</v>
      </c>
      <c r="P142" s="56">
        <f t="shared" si="21"/>
        <v>40.168831757475623</v>
      </c>
      <c r="Q142" s="56">
        <v>26.486543300000001</v>
      </c>
      <c r="R142" s="11">
        <f t="shared" si="22"/>
        <v>6.0894681970163997</v>
      </c>
      <c r="S142" s="35">
        <f t="shared" si="23"/>
        <v>7.7017881834915736</v>
      </c>
      <c r="AF142" s="34"/>
    </row>
    <row r="143" spans="7:32" ht="18.5" x14ac:dyDescent="0.45">
      <c r="G143" s="59">
        <v>2016</v>
      </c>
      <c r="H143" s="59">
        <v>5</v>
      </c>
      <c r="I143" s="46">
        <f t="shared" si="24"/>
        <v>20</v>
      </c>
      <c r="J143" s="46">
        <f t="shared" si="24"/>
        <v>140</v>
      </c>
      <c r="K143" s="87">
        <v>23.3</v>
      </c>
      <c r="L143" s="87">
        <v>13.3</v>
      </c>
      <c r="M143" s="54">
        <f t="shared" si="19"/>
        <v>18.3</v>
      </c>
      <c r="N143" s="36">
        <v>49</v>
      </c>
      <c r="O143" s="55">
        <f t="shared" si="20"/>
        <v>60.425306111426536</v>
      </c>
      <c r="P143" s="56">
        <f t="shared" si="21"/>
        <v>48.340244889141232</v>
      </c>
      <c r="Q143" s="56">
        <v>30.5730553</v>
      </c>
      <c r="R143" s="11">
        <f t="shared" si="22"/>
        <v>6.473125992975449</v>
      </c>
      <c r="S143" s="35">
        <f t="shared" si="23"/>
        <v>8.7140477594092545</v>
      </c>
      <c r="AF143" s="34"/>
    </row>
    <row r="144" spans="7:32" ht="18.5" x14ac:dyDescent="0.45">
      <c r="G144" s="59">
        <v>2016</v>
      </c>
      <c r="H144" s="59">
        <v>5</v>
      </c>
      <c r="I144" s="46">
        <f t="shared" si="24"/>
        <v>21</v>
      </c>
      <c r="J144" s="46">
        <f t="shared" si="24"/>
        <v>141</v>
      </c>
      <c r="K144" s="87">
        <v>25.3</v>
      </c>
      <c r="L144" s="87">
        <v>14</v>
      </c>
      <c r="M144" s="54">
        <f t="shared" si="19"/>
        <v>19.649999999999999</v>
      </c>
      <c r="N144" s="36">
        <v>68.5</v>
      </c>
      <c r="O144" s="55">
        <f t="shared" si="20"/>
        <v>57.332227708973299</v>
      </c>
      <c r="P144" s="56">
        <f t="shared" si="21"/>
        <v>51.828333848911861</v>
      </c>
      <c r="Q144" s="56">
        <v>30.8359989</v>
      </c>
      <c r="R144" s="11">
        <f t="shared" si="22"/>
        <v>6.7729498513913251</v>
      </c>
      <c r="S144" s="35">
        <f t="shared" si="23"/>
        <v>9.4788897731788317</v>
      </c>
      <c r="AF144" s="34"/>
    </row>
    <row r="145" spans="7:32" ht="18.5" x14ac:dyDescent="0.45">
      <c r="G145" s="59">
        <v>2016</v>
      </c>
      <c r="H145" s="59">
        <v>5</v>
      </c>
      <c r="I145" s="46">
        <f t="shared" si="24"/>
        <v>22</v>
      </c>
      <c r="J145" s="46">
        <f t="shared" si="24"/>
        <v>142</v>
      </c>
      <c r="K145" s="87">
        <v>27.4</v>
      </c>
      <c r="L145" s="87">
        <v>17</v>
      </c>
      <c r="M145" s="54">
        <f t="shared" si="19"/>
        <v>22.2</v>
      </c>
      <c r="N145" s="36">
        <v>57.5</v>
      </c>
      <c r="O145" s="55">
        <f t="shared" si="20"/>
        <v>50.882504627698609</v>
      </c>
      <c r="P145" s="56">
        <f t="shared" si="21"/>
        <v>42.334243850245237</v>
      </c>
      <c r="Q145" s="56">
        <v>26.254583499999995</v>
      </c>
      <c r="R145" s="11">
        <f t="shared" si="22"/>
        <v>6.1593252890999981</v>
      </c>
      <c r="S145" s="35">
        <f t="shared" si="23"/>
        <v>8.218485112295367</v>
      </c>
      <c r="AF145" s="34"/>
    </row>
    <row r="146" spans="7:32" ht="18.5" x14ac:dyDescent="0.45">
      <c r="G146" s="59">
        <v>2016</v>
      </c>
      <c r="H146" s="59">
        <v>5</v>
      </c>
      <c r="I146" s="46">
        <f t="shared" si="24"/>
        <v>23</v>
      </c>
      <c r="J146" s="46">
        <f t="shared" si="24"/>
        <v>143</v>
      </c>
      <c r="K146" s="87">
        <v>28.8</v>
      </c>
      <c r="L146" s="87">
        <v>20.6</v>
      </c>
      <c r="M146" s="54">
        <f t="shared" si="19"/>
        <v>24.700000000000003</v>
      </c>
      <c r="N146" s="36">
        <v>47.5</v>
      </c>
      <c r="O146" s="55">
        <f t="shared" si="20"/>
        <v>62.142876380618631</v>
      </c>
      <c r="P146" s="56">
        <f t="shared" si="21"/>
        <v>40.765726905685817</v>
      </c>
      <c r="Q146" s="56">
        <v>28.4720187</v>
      </c>
      <c r="R146" s="11">
        <f t="shared" si="22"/>
        <v>7.0970065612087492</v>
      </c>
      <c r="S146" s="35">
        <f t="shared" si="23"/>
        <v>8.5608516791905842</v>
      </c>
      <c r="AF146" s="34"/>
    </row>
    <row r="147" spans="7:32" ht="18.5" x14ac:dyDescent="0.45">
      <c r="G147" s="59">
        <v>2016</v>
      </c>
      <c r="H147" s="59">
        <v>5</v>
      </c>
      <c r="I147" s="46">
        <f t="shared" si="24"/>
        <v>24</v>
      </c>
      <c r="J147" s="46">
        <f t="shared" si="24"/>
        <v>144</v>
      </c>
      <c r="K147" s="87">
        <v>28</v>
      </c>
      <c r="L147" s="87">
        <v>20</v>
      </c>
      <c r="M147" s="54">
        <f t="shared" si="19"/>
        <v>24</v>
      </c>
      <c r="N147" s="36">
        <v>41.5</v>
      </c>
      <c r="O147" s="55">
        <f t="shared" si="20"/>
        <v>54.402980910744866</v>
      </c>
      <c r="P147" s="56">
        <f t="shared" si="21"/>
        <v>34.817907782876716</v>
      </c>
      <c r="Q147" s="56">
        <v>24.619978699999997</v>
      </c>
      <c r="R147" s="11">
        <f t="shared" si="22"/>
        <v>6.0357601181558973</v>
      </c>
      <c r="S147" s="35">
        <f t="shared" si="23"/>
        <v>7.8958587771103739</v>
      </c>
      <c r="AF147" s="34"/>
    </row>
    <row r="148" spans="7:32" ht="18.5" x14ac:dyDescent="0.45">
      <c r="G148" s="59">
        <v>2016</v>
      </c>
      <c r="H148" s="59">
        <v>5</v>
      </c>
      <c r="I148" s="46">
        <f t="shared" si="24"/>
        <v>25</v>
      </c>
      <c r="J148" s="46">
        <f t="shared" si="24"/>
        <v>145</v>
      </c>
      <c r="K148" s="87">
        <v>23</v>
      </c>
      <c r="L148" s="87">
        <v>13.9</v>
      </c>
      <c r="M148" s="54">
        <f t="shared" si="19"/>
        <v>18.45</v>
      </c>
      <c r="N148" s="36">
        <v>40.5</v>
      </c>
      <c r="O148" s="55">
        <f t="shared" si="20"/>
        <v>61.383282145700228</v>
      </c>
      <c r="P148" s="56">
        <f t="shared" si="21"/>
        <v>44.687029402069768</v>
      </c>
      <c r="Q148" s="56">
        <v>29.627212</v>
      </c>
      <c r="R148" s="11">
        <f t="shared" si="22"/>
        <v>6.298930441275</v>
      </c>
      <c r="S148" s="35">
        <f t="shared" si="23"/>
        <v>9.0837185408406889</v>
      </c>
      <c r="AF148" s="34"/>
    </row>
    <row r="149" spans="7:32" ht="18.5" x14ac:dyDescent="0.45">
      <c r="G149" s="59">
        <v>2016</v>
      </c>
      <c r="H149" s="59">
        <v>5</v>
      </c>
      <c r="I149" s="46">
        <f t="shared" si="24"/>
        <v>26</v>
      </c>
      <c r="J149" s="46">
        <f t="shared" si="24"/>
        <v>146</v>
      </c>
      <c r="K149" s="87">
        <v>25.4</v>
      </c>
      <c r="L149" s="87">
        <v>15.5</v>
      </c>
      <c r="M149" s="54">
        <f t="shared" si="19"/>
        <v>20.45</v>
      </c>
      <c r="N149" s="36">
        <v>46</v>
      </c>
      <c r="O149" s="55">
        <f t="shared" si="20"/>
        <v>58.040008019133097</v>
      </c>
      <c r="P149" s="56">
        <f t="shared" si="21"/>
        <v>45.967686351153411</v>
      </c>
      <c r="Q149" s="56">
        <v>29.2189795</v>
      </c>
      <c r="R149" s="11">
        <f t="shared" si="22"/>
        <v>6.5548762898568755</v>
      </c>
      <c r="S149" s="35">
        <f t="shared" si="23"/>
        <v>9.085217003470536</v>
      </c>
      <c r="AF149" s="34"/>
    </row>
    <row r="150" spans="7:32" ht="18.5" x14ac:dyDescent="0.45">
      <c r="G150" s="59">
        <v>2016</v>
      </c>
      <c r="H150" s="59">
        <v>5</v>
      </c>
      <c r="I150" s="46">
        <f t="shared" si="24"/>
        <v>27</v>
      </c>
      <c r="J150" s="46">
        <f t="shared" si="24"/>
        <v>147</v>
      </c>
      <c r="K150" s="87">
        <v>22.2</v>
      </c>
      <c r="L150" s="87">
        <v>13.6</v>
      </c>
      <c r="M150" s="54">
        <f t="shared" si="19"/>
        <v>17.899999999999999</v>
      </c>
      <c r="N150" s="36">
        <v>53.5</v>
      </c>
      <c r="O150" s="55">
        <f t="shared" si="20"/>
        <v>43.082511641637332</v>
      </c>
      <c r="P150" s="56">
        <f t="shared" si="21"/>
        <v>29.640768009446482</v>
      </c>
      <c r="Q150" s="56">
        <v>20.214835999999998</v>
      </c>
      <c r="R150" s="11">
        <f t="shared" si="22"/>
        <v>4.2325924690979999</v>
      </c>
      <c r="S150" s="35">
        <f t="shared" si="23"/>
        <v>5.3517942761221438</v>
      </c>
      <c r="AF150" s="34"/>
    </row>
    <row r="151" spans="7:32" ht="18.5" x14ac:dyDescent="0.45">
      <c r="G151" s="59">
        <v>2016</v>
      </c>
      <c r="H151" s="59">
        <v>5</v>
      </c>
      <c r="I151" s="46">
        <f t="shared" si="24"/>
        <v>28</v>
      </c>
      <c r="J151" s="46">
        <f t="shared" si="24"/>
        <v>148</v>
      </c>
      <c r="K151" s="87">
        <v>25</v>
      </c>
      <c r="L151" s="87">
        <v>15.4</v>
      </c>
      <c r="M151" s="54">
        <f t="shared" si="19"/>
        <v>20.2</v>
      </c>
      <c r="N151" s="36">
        <v>55</v>
      </c>
      <c r="O151" s="55">
        <f t="shared" si="20"/>
        <v>26.09200458290276</v>
      </c>
      <c r="P151" s="56">
        <f t="shared" si="21"/>
        <v>20.03865951966932</v>
      </c>
      <c r="Q151" s="56">
        <v>12.934899099999999</v>
      </c>
      <c r="R151" s="11">
        <f t="shared" si="22"/>
        <v>2.8828009624169995</v>
      </c>
      <c r="S151" s="35">
        <f t="shared" si="23"/>
        <v>3.9366382361411718</v>
      </c>
      <c r="AF151" s="34"/>
    </row>
    <row r="152" spans="7:32" ht="18.5" x14ac:dyDescent="0.45">
      <c r="G152" s="59">
        <v>2016</v>
      </c>
      <c r="H152" s="59">
        <v>5</v>
      </c>
      <c r="I152" s="46">
        <f t="shared" si="24"/>
        <v>29</v>
      </c>
      <c r="J152" s="46">
        <f t="shared" si="24"/>
        <v>149</v>
      </c>
      <c r="K152" s="87">
        <v>24.3</v>
      </c>
      <c r="L152" s="87">
        <v>14.1</v>
      </c>
      <c r="M152" s="54">
        <f t="shared" si="19"/>
        <v>19.2</v>
      </c>
      <c r="N152" s="36">
        <v>48.5</v>
      </c>
      <c r="O152" s="55">
        <f t="shared" si="20"/>
        <v>26.301948602321879</v>
      </c>
      <c r="P152" s="56">
        <f t="shared" si="21"/>
        <v>21.462390059494656</v>
      </c>
      <c r="Q152" s="56">
        <v>13.44027</v>
      </c>
      <c r="R152" s="11">
        <f t="shared" si="22"/>
        <v>2.9166057913499999</v>
      </c>
      <c r="S152" s="35">
        <f t="shared" si="23"/>
        <v>4.1867767472176354</v>
      </c>
      <c r="AF152" s="34"/>
    </row>
    <row r="153" spans="7:32" ht="18.5" x14ac:dyDescent="0.45">
      <c r="G153" s="59">
        <v>2016</v>
      </c>
      <c r="H153" s="59">
        <v>5</v>
      </c>
      <c r="I153" s="46">
        <f t="shared" si="24"/>
        <v>30</v>
      </c>
      <c r="J153" s="46">
        <f t="shared" si="24"/>
        <v>150</v>
      </c>
      <c r="K153" s="87">
        <v>21.9</v>
      </c>
      <c r="L153" s="87">
        <v>11.8</v>
      </c>
      <c r="M153" s="54">
        <f t="shared" si="19"/>
        <v>16.850000000000001</v>
      </c>
      <c r="N153" s="36">
        <v>34.5</v>
      </c>
      <c r="O153" s="55">
        <f t="shared" si="20"/>
        <v>48.520945236813127</v>
      </c>
      <c r="P153" s="56">
        <f t="shared" si="21"/>
        <v>39.204923751345</v>
      </c>
      <c r="Q153" s="56">
        <v>24.672316199999997</v>
      </c>
      <c r="R153" s="11">
        <f t="shared" si="22"/>
        <v>5.0139636108754493</v>
      </c>
      <c r="S153" s="35">
        <f t="shared" si="23"/>
        <v>8.2721215184549806</v>
      </c>
      <c r="AF153" s="34"/>
    </row>
    <row r="154" spans="7:32" ht="18.5" x14ac:dyDescent="0.45">
      <c r="G154" s="59">
        <v>2016</v>
      </c>
      <c r="H154" s="60">
        <v>5</v>
      </c>
      <c r="I154" s="60">
        <f t="shared" si="24"/>
        <v>31</v>
      </c>
      <c r="J154" s="46">
        <f t="shared" si="24"/>
        <v>151</v>
      </c>
      <c r="K154" s="87">
        <v>25.3</v>
      </c>
      <c r="L154" s="87">
        <v>13.8</v>
      </c>
      <c r="M154" s="54">
        <f t="shared" si="19"/>
        <v>19.55</v>
      </c>
      <c r="N154" s="36">
        <v>34.5</v>
      </c>
      <c r="O154" s="55">
        <f t="shared" si="20"/>
        <v>55.161596705090602</v>
      </c>
      <c r="P154" s="56">
        <f t="shared" si="21"/>
        <v>50.748668968683354</v>
      </c>
      <c r="Q154" s="56">
        <v>29.929932099999998</v>
      </c>
      <c r="R154" s="49">
        <f t="shared" si="22"/>
        <v>6.556383583478774</v>
      </c>
      <c r="S154" s="48">
        <f t="shared" si="23"/>
        <v>11.320884186827502</v>
      </c>
      <c r="AF154" s="34"/>
    </row>
    <row r="155" spans="7:32" ht="18.5" x14ac:dyDescent="0.45">
      <c r="G155" s="59">
        <v>2016</v>
      </c>
      <c r="H155" s="59">
        <v>6</v>
      </c>
      <c r="I155" s="46">
        <v>1</v>
      </c>
      <c r="J155" s="46">
        <f t="shared" si="24"/>
        <v>152</v>
      </c>
      <c r="K155" s="87">
        <v>26.8</v>
      </c>
      <c r="L155" s="87">
        <v>15.3</v>
      </c>
      <c r="M155" s="54">
        <f t="shared" si="19"/>
        <v>21.05</v>
      </c>
      <c r="N155" s="36">
        <v>34.5</v>
      </c>
      <c r="O155" s="55">
        <f t="shared" si="20"/>
        <v>56.022785266327276</v>
      </c>
      <c r="P155" s="56">
        <f t="shared" si="21"/>
        <v>51.540962445021094</v>
      </c>
      <c r="Q155" s="56">
        <v>30.397201299999999</v>
      </c>
      <c r="R155" s="11">
        <f t="shared" si="22"/>
        <v>6.9261619015118239</v>
      </c>
      <c r="S155" s="35">
        <f t="shared" si="23"/>
        <v>11.857474255871304</v>
      </c>
      <c r="AF155" s="34"/>
    </row>
    <row r="156" spans="7:32" ht="18.5" x14ac:dyDescent="0.45">
      <c r="G156" s="59">
        <v>2016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87">
        <v>28.3</v>
      </c>
      <c r="L156" s="87">
        <v>17.5</v>
      </c>
      <c r="M156" s="54">
        <f t="shared" si="19"/>
        <v>22.9</v>
      </c>
      <c r="N156" s="36">
        <v>36</v>
      </c>
      <c r="O156" s="55">
        <f t="shared" si="20"/>
        <v>59.657228353593602</v>
      </c>
      <c r="P156" s="56">
        <f t="shared" si="21"/>
        <v>51.54384529750488</v>
      </c>
      <c r="Q156" s="56">
        <v>31.368585299999999</v>
      </c>
      <c r="R156" s="11">
        <f t="shared" si="22"/>
        <v>7.4878538383291495</v>
      </c>
      <c r="S156" s="35">
        <f t="shared" si="23"/>
        <v>12.055303464917799</v>
      </c>
      <c r="AF156" s="34"/>
    </row>
    <row r="157" spans="7:32" ht="18.5" x14ac:dyDescent="0.45">
      <c r="G157" s="59">
        <v>2016</v>
      </c>
      <c r="H157" s="59">
        <v>6</v>
      </c>
      <c r="I157" s="46">
        <f t="shared" si="25"/>
        <v>3</v>
      </c>
      <c r="J157" s="46">
        <f t="shared" si="25"/>
        <v>154</v>
      </c>
      <c r="K157" s="87">
        <v>28.2</v>
      </c>
      <c r="L157" s="87">
        <v>17.7</v>
      </c>
      <c r="M157" s="54">
        <f t="shared" si="19"/>
        <v>22.95</v>
      </c>
      <c r="N157" s="36">
        <v>29.5</v>
      </c>
      <c r="O157" s="55">
        <f t="shared" si="20"/>
        <v>55.146760089907822</v>
      </c>
      <c r="P157" s="56">
        <f t="shared" si="21"/>
        <v>46.323278475522571</v>
      </c>
      <c r="Q157" s="56">
        <v>28.591348199999999</v>
      </c>
      <c r="R157" s="11">
        <f t="shared" si="22"/>
        <v>6.8332964806147478</v>
      </c>
      <c r="S157" s="35">
        <f t="shared" si="23"/>
        <v>11.734041938312266</v>
      </c>
      <c r="AF157" s="34"/>
    </row>
    <row r="158" spans="7:32" ht="18.5" x14ac:dyDescent="0.45">
      <c r="G158" s="59">
        <v>2016</v>
      </c>
      <c r="H158" s="59">
        <v>6</v>
      </c>
      <c r="I158" s="46">
        <f t="shared" si="25"/>
        <v>4</v>
      </c>
      <c r="J158" s="46">
        <f t="shared" si="25"/>
        <v>155</v>
      </c>
      <c r="K158" s="87">
        <v>30.8</v>
      </c>
      <c r="L158" s="87">
        <v>20.2</v>
      </c>
      <c r="M158" s="54">
        <f t="shared" si="19"/>
        <v>25.5</v>
      </c>
      <c r="N158" s="36">
        <v>29</v>
      </c>
      <c r="O158" s="55">
        <f t="shared" si="20"/>
        <v>50.384923551925866</v>
      </c>
      <c r="P158" s="56">
        <f t="shared" si="21"/>
        <v>42.726415172033136</v>
      </c>
      <c r="Q158" s="56">
        <v>26.2466282</v>
      </c>
      <c r="R158" s="11">
        <f t="shared" si="22"/>
        <v>6.6654493412168989</v>
      </c>
      <c r="S158" s="35">
        <f t="shared" si="23"/>
        <v>11.371750383096259</v>
      </c>
      <c r="AF158" s="34"/>
    </row>
    <row r="159" spans="7:32" ht="18.5" x14ac:dyDescent="0.45">
      <c r="G159" s="59">
        <v>2016</v>
      </c>
      <c r="H159" s="59">
        <v>6</v>
      </c>
      <c r="I159" s="46">
        <f t="shared" si="25"/>
        <v>5</v>
      </c>
      <c r="J159" s="46">
        <f t="shared" si="25"/>
        <v>156</v>
      </c>
      <c r="K159" s="87">
        <v>30.7</v>
      </c>
      <c r="L159" s="87">
        <v>20.8</v>
      </c>
      <c r="M159" s="54">
        <f t="shared" si="19"/>
        <v>25.75</v>
      </c>
      <c r="N159" s="36">
        <v>29</v>
      </c>
      <c r="O159" s="55">
        <f t="shared" si="20"/>
        <v>59.09875889981457</v>
      </c>
      <c r="P159" s="56">
        <f t="shared" si="21"/>
        <v>46.806217048653131</v>
      </c>
      <c r="Q159" s="56">
        <v>29.7519846</v>
      </c>
      <c r="R159" s="11">
        <f t="shared" si="22"/>
        <v>7.5992742205204502</v>
      </c>
      <c r="S159" s="35">
        <f t="shared" si="23"/>
        <v>12.451736647070815</v>
      </c>
      <c r="AF159" s="34"/>
    </row>
    <row r="160" spans="7:32" ht="18.5" x14ac:dyDescent="0.45">
      <c r="G160" s="59">
        <v>2016</v>
      </c>
      <c r="H160" s="59">
        <v>6</v>
      </c>
      <c r="I160" s="46">
        <f t="shared" si="25"/>
        <v>6</v>
      </c>
      <c r="J160" s="46">
        <f t="shared" si="25"/>
        <v>157</v>
      </c>
      <c r="K160" s="87">
        <v>30.4</v>
      </c>
      <c r="L160" s="87">
        <v>17.7</v>
      </c>
      <c r="M160" s="54">
        <f t="shared" si="19"/>
        <v>24.049999999999997</v>
      </c>
      <c r="N160" s="36">
        <v>27.5</v>
      </c>
      <c r="O160" s="55">
        <f t="shared" si="20"/>
        <v>49.281202810253042</v>
      </c>
      <c r="P160" s="56">
        <f t="shared" si="21"/>
        <v>50.069702055217093</v>
      </c>
      <c r="Q160" s="56">
        <v>28.099794399999997</v>
      </c>
      <c r="R160" s="11">
        <f t="shared" si="22"/>
        <v>6.897101560428597</v>
      </c>
      <c r="S160" s="35">
        <f t="shared" si="23"/>
        <v>13.159352817714312</v>
      </c>
      <c r="AF160" s="34"/>
    </row>
    <row r="161" spans="7:32" ht="18.5" x14ac:dyDescent="0.45">
      <c r="G161" s="59">
        <v>2016</v>
      </c>
      <c r="H161" s="59">
        <v>6</v>
      </c>
      <c r="I161" s="46">
        <f t="shared" si="25"/>
        <v>7</v>
      </c>
      <c r="J161" s="46">
        <f t="shared" si="25"/>
        <v>158</v>
      </c>
      <c r="K161" s="87">
        <v>30.9</v>
      </c>
      <c r="L161" s="87">
        <v>19.5</v>
      </c>
      <c r="M161" s="54">
        <f t="shared" si="19"/>
        <v>25.2</v>
      </c>
      <c r="N161" s="36">
        <v>43</v>
      </c>
      <c r="O161" s="55">
        <f t="shared" si="20"/>
        <v>55.285197458196677</v>
      </c>
      <c r="P161" s="56">
        <f t="shared" si="21"/>
        <v>50.420100081875368</v>
      </c>
      <c r="Q161" s="56">
        <v>29.866289699999996</v>
      </c>
      <c r="R161" s="11">
        <f t="shared" si="22"/>
        <v>7.5321289308914983</v>
      </c>
      <c r="S161" s="35">
        <f t="shared" si="23"/>
        <v>11.224621692128641</v>
      </c>
      <c r="AF161" s="34"/>
    </row>
    <row r="162" spans="7:32" ht="18.5" x14ac:dyDescent="0.45">
      <c r="G162" s="59">
        <v>2016</v>
      </c>
      <c r="H162" s="59">
        <v>6</v>
      </c>
      <c r="I162" s="46">
        <f t="shared" si="25"/>
        <v>8</v>
      </c>
      <c r="J162" s="46">
        <f t="shared" si="25"/>
        <v>159</v>
      </c>
      <c r="K162" s="87">
        <v>26.3</v>
      </c>
      <c r="L162" s="87">
        <v>15.9</v>
      </c>
      <c r="M162" s="54">
        <f t="shared" si="19"/>
        <v>21.1</v>
      </c>
      <c r="N162" s="36">
        <v>38.5</v>
      </c>
      <c r="O162" s="55">
        <f t="shared" si="20"/>
        <v>54.019603150793792</v>
      </c>
      <c r="P162" s="56">
        <f t="shared" si="21"/>
        <v>44.944309821460436</v>
      </c>
      <c r="Q162" s="56">
        <v>27.873277699999999</v>
      </c>
      <c r="R162" s="11">
        <f t="shared" si="22"/>
        <v>6.3592464973384502</v>
      </c>
      <c r="S162" s="35">
        <f t="shared" si="23"/>
        <v>9.9222757317716965</v>
      </c>
      <c r="AF162" s="34"/>
    </row>
    <row r="163" spans="7:32" ht="18.5" x14ac:dyDescent="0.45">
      <c r="G163" s="59">
        <v>2016</v>
      </c>
      <c r="H163" s="59">
        <v>6</v>
      </c>
      <c r="I163" s="46">
        <f t="shared" si="25"/>
        <v>9</v>
      </c>
      <c r="J163" s="46">
        <f t="shared" si="25"/>
        <v>160</v>
      </c>
      <c r="K163" s="87">
        <v>27.9</v>
      </c>
      <c r="L163" s="87">
        <v>17.100000000000001</v>
      </c>
      <c r="M163" s="54">
        <f t="shared" si="19"/>
        <v>22.5</v>
      </c>
      <c r="N163" s="36">
        <v>29</v>
      </c>
      <c r="O163" s="55">
        <f t="shared" si="20"/>
        <v>51.084373397510511</v>
      </c>
      <c r="P163" s="56">
        <f t="shared" si="21"/>
        <v>44.13689861544907</v>
      </c>
      <c r="Q163" s="56">
        <v>26.860861099999997</v>
      </c>
      <c r="R163" s="11">
        <f t="shared" si="22"/>
        <v>6.348819699165448</v>
      </c>
      <c r="S163" s="35">
        <f t="shared" si="23"/>
        <v>11.177664085215586</v>
      </c>
      <c r="AF163" s="34"/>
    </row>
    <row r="164" spans="7:32" ht="18.5" x14ac:dyDescent="0.45">
      <c r="G164" s="59">
        <v>2016</v>
      </c>
      <c r="H164" s="59">
        <v>6</v>
      </c>
      <c r="I164" s="46">
        <f t="shared" si="25"/>
        <v>10</v>
      </c>
      <c r="J164" s="46">
        <f t="shared" si="25"/>
        <v>161</v>
      </c>
      <c r="K164" s="87">
        <v>27.6</v>
      </c>
      <c r="L164" s="87">
        <v>20.8</v>
      </c>
      <c r="M164" s="54">
        <f t="shared" si="19"/>
        <v>24.200000000000003</v>
      </c>
      <c r="N164" s="36">
        <v>40.5</v>
      </c>
      <c r="O164" s="55">
        <f t="shared" si="20"/>
        <v>71.719978486458103</v>
      </c>
      <c r="P164" s="56">
        <f t="shared" si="21"/>
        <v>39.015668296633208</v>
      </c>
      <c r="Q164" s="56">
        <v>29.923651599999996</v>
      </c>
      <c r="R164" s="11">
        <f t="shared" si="22"/>
        <v>7.3710930986279983</v>
      </c>
      <c r="S164" s="35">
        <f t="shared" si="23"/>
        <v>8.9343259923931182</v>
      </c>
      <c r="AF164" s="34"/>
    </row>
    <row r="165" spans="7:32" ht="18.5" x14ac:dyDescent="0.45">
      <c r="G165" s="59">
        <v>2016</v>
      </c>
      <c r="H165" s="59">
        <v>6</v>
      </c>
      <c r="I165" s="46">
        <f t="shared" si="25"/>
        <v>11</v>
      </c>
      <c r="J165" s="46">
        <f t="shared" si="25"/>
        <v>162</v>
      </c>
      <c r="K165" s="87">
        <v>27.6</v>
      </c>
      <c r="L165" s="87">
        <v>16.399999999999999</v>
      </c>
      <c r="M165" s="54">
        <f t="shared" si="19"/>
        <v>22</v>
      </c>
      <c r="N165" s="36">
        <v>37.5</v>
      </c>
      <c r="O165" s="55">
        <f t="shared" si="20"/>
        <v>59.303184860271557</v>
      </c>
      <c r="P165" s="56">
        <f t="shared" si="21"/>
        <v>53.135653634803326</v>
      </c>
      <c r="Q165" s="56">
        <v>31.754626699999996</v>
      </c>
      <c r="R165" s="11">
        <f t="shared" si="22"/>
        <v>7.4123872467008987</v>
      </c>
      <c r="S165" s="35">
        <f t="shared" si="23"/>
        <v>11.997186879390769</v>
      </c>
      <c r="AF165" s="34"/>
    </row>
    <row r="166" spans="7:32" ht="18.5" x14ac:dyDescent="0.45">
      <c r="G166" s="59">
        <v>2016</v>
      </c>
      <c r="H166" s="59">
        <v>6</v>
      </c>
      <c r="I166" s="46">
        <f t="shared" si="25"/>
        <v>12</v>
      </c>
      <c r="J166" s="46">
        <f t="shared" si="25"/>
        <v>163</v>
      </c>
      <c r="K166" s="87">
        <v>28.4</v>
      </c>
      <c r="L166" s="87">
        <v>19.3</v>
      </c>
      <c r="M166" s="54">
        <f t="shared" si="19"/>
        <v>23.85</v>
      </c>
      <c r="N166" s="36">
        <v>34.5</v>
      </c>
      <c r="O166" s="55">
        <f t="shared" si="20"/>
        <v>63.809639411973883</v>
      </c>
      <c r="P166" s="56">
        <f t="shared" si="21"/>
        <v>46.45341749191698</v>
      </c>
      <c r="Q166" s="56">
        <v>30.798315899999999</v>
      </c>
      <c r="R166" s="11">
        <f t="shared" si="22"/>
        <v>7.5233279126832757</v>
      </c>
      <c r="S166" s="35">
        <f t="shared" si="23"/>
        <v>11.283854474302167</v>
      </c>
      <c r="AF166" s="34"/>
    </row>
    <row r="167" spans="7:32" ht="18.5" x14ac:dyDescent="0.45">
      <c r="G167" s="59">
        <v>2016</v>
      </c>
      <c r="H167" s="59">
        <v>6</v>
      </c>
      <c r="I167" s="46">
        <f t="shared" si="25"/>
        <v>13</v>
      </c>
      <c r="J167" s="46">
        <f t="shared" si="25"/>
        <v>164</v>
      </c>
      <c r="K167" s="87">
        <v>28.3</v>
      </c>
      <c r="L167" s="87">
        <v>17.100000000000001</v>
      </c>
      <c r="M167" s="54">
        <f t="shared" si="19"/>
        <v>22.700000000000003</v>
      </c>
      <c r="N167" s="36">
        <v>28</v>
      </c>
      <c r="O167" s="55">
        <f t="shared" si="20"/>
        <v>58.518898070608287</v>
      </c>
      <c r="P167" s="56">
        <f t="shared" si="21"/>
        <v>52.432932671265021</v>
      </c>
      <c r="Q167" s="56">
        <v>31.334670599999999</v>
      </c>
      <c r="R167" s="11">
        <f t="shared" si="22"/>
        <v>7.4430026442944985</v>
      </c>
      <c r="S167" s="35">
        <f t="shared" si="23"/>
        <v>13.375659228157508</v>
      </c>
      <c r="AF167" s="34"/>
    </row>
    <row r="168" spans="7:32" ht="18.5" x14ac:dyDescent="0.45">
      <c r="G168" s="59">
        <v>2016</v>
      </c>
      <c r="H168" s="59">
        <v>6</v>
      </c>
      <c r="I168" s="46">
        <f t="shared" si="25"/>
        <v>14</v>
      </c>
      <c r="J168" s="46">
        <f t="shared" si="25"/>
        <v>165</v>
      </c>
      <c r="K168" s="87">
        <v>31.1</v>
      </c>
      <c r="L168" s="87">
        <v>19.399999999999999</v>
      </c>
      <c r="M168" s="54">
        <f t="shared" si="19"/>
        <v>25.25</v>
      </c>
      <c r="N168" s="36">
        <v>26</v>
      </c>
      <c r="O168" s="55">
        <f t="shared" si="20"/>
        <v>58.316731898998718</v>
      </c>
      <c r="P168" s="56">
        <f t="shared" si="21"/>
        <v>54.584461057462818</v>
      </c>
      <c r="Q168" s="56">
        <v>31.915826199999998</v>
      </c>
      <c r="R168" s="11">
        <f t="shared" si="22"/>
        <v>8.0583711045421484</v>
      </c>
      <c r="S168" s="35">
        <f t="shared" si="23"/>
        <v>14.800432414965494</v>
      </c>
      <c r="AF168" s="34"/>
    </row>
    <row r="169" spans="7:32" ht="18.5" x14ac:dyDescent="0.45">
      <c r="G169" s="59">
        <v>2016</v>
      </c>
      <c r="H169" s="59">
        <v>6</v>
      </c>
      <c r="I169" s="46">
        <f t="shared" si="25"/>
        <v>15</v>
      </c>
      <c r="J169" s="46">
        <f t="shared" si="25"/>
        <v>166</v>
      </c>
      <c r="K169" s="87">
        <v>34.1</v>
      </c>
      <c r="L169" s="87">
        <v>24.1</v>
      </c>
      <c r="M169" s="54">
        <f t="shared" si="19"/>
        <v>29.1</v>
      </c>
      <c r="N169" s="36">
        <v>22.5</v>
      </c>
      <c r="O169" s="55">
        <f t="shared" si="20"/>
        <v>60.292901545795289</v>
      </c>
      <c r="P169" s="56">
        <f t="shared" si="21"/>
        <v>48.234321236636234</v>
      </c>
      <c r="Q169" s="56">
        <v>30.506063300000001</v>
      </c>
      <c r="R169" s="11">
        <f t="shared" si="22"/>
        <v>8.3912570728360514</v>
      </c>
      <c r="S169" s="35">
        <f t="shared" si="23"/>
        <v>14.338396803654135</v>
      </c>
      <c r="AF169" s="34"/>
    </row>
    <row r="170" spans="7:32" ht="18.5" x14ac:dyDescent="0.45">
      <c r="G170" s="59">
        <v>2016</v>
      </c>
      <c r="H170" s="59">
        <v>6</v>
      </c>
      <c r="I170" s="46">
        <f t="shared" si="25"/>
        <v>16</v>
      </c>
      <c r="J170" s="46">
        <f t="shared" si="25"/>
        <v>167</v>
      </c>
      <c r="K170" s="87">
        <v>34.700000000000003</v>
      </c>
      <c r="L170" s="87">
        <v>23.5</v>
      </c>
      <c r="M170" s="54">
        <f t="shared" si="19"/>
        <v>29.1</v>
      </c>
      <c r="N170" s="36">
        <v>20.5</v>
      </c>
      <c r="O170" s="55">
        <f t="shared" si="20"/>
        <v>44.17810074017514</v>
      </c>
      <c r="P170" s="56">
        <f t="shared" si="21"/>
        <v>39.583578263196934</v>
      </c>
      <c r="Q170" s="56">
        <v>23.655712600000001</v>
      </c>
      <c r="R170" s="11">
        <f t="shared" si="22"/>
        <v>6.5069413813131005</v>
      </c>
      <c r="S170" s="35">
        <f t="shared" si="23"/>
        <v>12.117190241812052</v>
      </c>
      <c r="AF170" s="34"/>
    </row>
    <row r="171" spans="7:32" ht="18.5" x14ac:dyDescent="0.45">
      <c r="G171" s="59">
        <v>2016</v>
      </c>
      <c r="H171" s="59">
        <v>6</v>
      </c>
      <c r="I171" s="46">
        <f t="shared" si="25"/>
        <v>17</v>
      </c>
      <c r="J171" s="46">
        <f t="shared" si="25"/>
        <v>168</v>
      </c>
      <c r="K171" s="87">
        <v>28.1</v>
      </c>
      <c r="L171" s="87">
        <v>18.8</v>
      </c>
      <c r="M171" s="54">
        <f t="shared" si="19"/>
        <v>23.450000000000003</v>
      </c>
      <c r="N171" s="36">
        <v>22.5</v>
      </c>
      <c r="O171" s="55">
        <f t="shared" si="20"/>
        <v>57.415089091926134</v>
      </c>
      <c r="P171" s="56">
        <f t="shared" si="21"/>
        <v>42.716826284393051</v>
      </c>
      <c r="Q171" s="56">
        <v>28.014798299999999</v>
      </c>
      <c r="R171" s="11">
        <f t="shared" si="22"/>
        <v>6.7776551712168747</v>
      </c>
      <c r="S171" s="35">
        <f t="shared" si="23"/>
        <v>11.799373698032154</v>
      </c>
      <c r="AF171" s="34"/>
    </row>
    <row r="172" spans="7:32" ht="18.5" x14ac:dyDescent="0.45">
      <c r="G172" s="59">
        <v>2016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87">
        <v>28.6</v>
      </c>
      <c r="L172" s="87">
        <v>18.8</v>
      </c>
      <c r="M172" s="54">
        <f t="shared" si="19"/>
        <v>23.700000000000003</v>
      </c>
      <c r="N172" s="36">
        <v>28</v>
      </c>
      <c r="O172" s="55">
        <f t="shared" si="20"/>
        <v>50.800305403830222</v>
      </c>
      <c r="P172" s="56">
        <f t="shared" si="21"/>
        <v>39.827439436602894</v>
      </c>
      <c r="Q172" s="56">
        <v>25.444817700000002</v>
      </c>
      <c r="R172" s="11">
        <f t="shared" si="22"/>
        <v>6.1932050161357504</v>
      </c>
      <c r="S172" s="35">
        <f t="shared" si="23"/>
        <v>10.45884213132018</v>
      </c>
      <c r="AF172" s="34"/>
    </row>
    <row r="173" spans="7:32" ht="18.5" x14ac:dyDescent="0.45">
      <c r="G173" s="59">
        <v>2016</v>
      </c>
      <c r="H173" s="59">
        <v>6</v>
      </c>
      <c r="I173" s="46">
        <f t="shared" si="26"/>
        <v>19</v>
      </c>
      <c r="J173" s="46">
        <f t="shared" si="26"/>
        <v>170</v>
      </c>
      <c r="K173" s="87">
        <v>28.4</v>
      </c>
      <c r="L173" s="87">
        <v>20.5</v>
      </c>
      <c r="M173" s="54">
        <f t="shared" si="19"/>
        <v>24.45</v>
      </c>
      <c r="N173" s="36">
        <v>52</v>
      </c>
      <c r="O173" s="55">
        <f t="shared" si="20"/>
        <v>58.063524655108885</v>
      </c>
      <c r="P173" s="56">
        <f t="shared" si="21"/>
        <v>36.696147582028807</v>
      </c>
      <c r="Q173" s="56">
        <v>26.111806799999997</v>
      </c>
      <c r="R173" s="11">
        <f t="shared" si="22"/>
        <v>6.4704078057644985</v>
      </c>
      <c r="S173" s="35">
        <f t="shared" si="23"/>
        <v>7.4519545145243935</v>
      </c>
      <c r="AF173" s="34"/>
    </row>
    <row r="174" spans="7:32" ht="18.5" x14ac:dyDescent="0.45">
      <c r="G174" s="59">
        <v>2016</v>
      </c>
      <c r="H174" s="59">
        <v>6</v>
      </c>
      <c r="I174" s="46">
        <f t="shared" si="26"/>
        <v>20</v>
      </c>
      <c r="J174" s="46">
        <f t="shared" si="26"/>
        <v>171</v>
      </c>
      <c r="K174" s="87">
        <v>32.1</v>
      </c>
      <c r="L174" s="87">
        <v>20.399999999999999</v>
      </c>
      <c r="M174" s="54">
        <f t="shared" si="19"/>
        <v>26.25</v>
      </c>
      <c r="N174" s="36">
        <v>32.5</v>
      </c>
      <c r="O174" s="55">
        <f t="shared" si="20"/>
        <v>44.576426689411214</v>
      </c>
      <c r="P174" s="56">
        <f t="shared" si="21"/>
        <v>41.723535381288912</v>
      </c>
      <c r="Q174" s="56">
        <v>24.395974199999998</v>
      </c>
      <c r="R174" s="11">
        <f t="shared" si="22"/>
        <v>6.3027792214861496</v>
      </c>
      <c r="S174" s="35">
        <f t="shared" si="23"/>
        <v>10.804019520158745</v>
      </c>
      <c r="AF174" s="34"/>
    </row>
    <row r="175" spans="7:32" ht="18.5" x14ac:dyDescent="0.45">
      <c r="G175" s="59">
        <v>2016</v>
      </c>
      <c r="H175" s="59">
        <v>6</v>
      </c>
      <c r="I175" s="46">
        <f t="shared" si="26"/>
        <v>21</v>
      </c>
      <c r="J175" s="46">
        <f t="shared" si="26"/>
        <v>172</v>
      </c>
      <c r="K175" s="87">
        <v>32.9</v>
      </c>
      <c r="L175" s="87">
        <v>20.7</v>
      </c>
      <c r="M175" s="54">
        <f t="shared" si="19"/>
        <v>26.799999999999997</v>
      </c>
      <c r="N175" s="36">
        <v>33</v>
      </c>
      <c r="O175" s="55">
        <f t="shared" si="20"/>
        <v>51.88198325484273</v>
      </c>
      <c r="P175" s="56">
        <f t="shared" si="21"/>
        <v>50.636815656726505</v>
      </c>
      <c r="Q175" s="56">
        <v>28.994556299999999</v>
      </c>
      <c r="R175" s="11">
        <f t="shared" si="22"/>
        <v>7.5843670423976981</v>
      </c>
      <c r="S175" s="35">
        <f t="shared" si="23"/>
        <v>13.024856954688751</v>
      </c>
      <c r="AF175" s="34"/>
    </row>
    <row r="176" spans="7:32" ht="18.5" x14ac:dyDescent="0.45">
      <c r="G176" s="59">
        <v>2016</v>
      </c>
      <c r="H176" s="59">
        <v>6</v>
      </c>
      <c r="I176" s="46">
        <f t="shared" si="26"/>
        <v>22</v>
      </c>
      <c r="J176" s="46">
        <f t="shared" si="26"/>
        <v>173</v>
      </c>
      <c r="K176" s="87">
        <v>34.200000000000003</v>
      </c>
      <c r="L176" s="87">
        <v>23.5</v>
      </c>
      <c r="M176" s="54">
        <f t="shared" si="19"/>
        <v>28.85</v>
      </c>
      <c r="N176" s="36">
        <v>28</v>
      </c>
      <c r="O176" s="55">
        <f t="shared" si="20"/>
        <v>55.697741381382677</v>
      </c>
      <c r="P176" s="56">
        <f t="shared" si="21"/>
        <v>47.677266622463584</v>
      </c>
      <c r="Q176" s="56">
        <v>29.150731399999998</v>
      </c>
      <c r="R176" s="11">
        <f t="shared" si="22"/>
        <v>7.9757057001856495</v>
      </c>
      <c r="S176" s="35">
        <f t="shared" si="23"/>
        <v>13.340481026713235</v>
      </c>
      <c r="AF176" s="34"/>
    </row>
    <row r="177" spans="7:32" ht="18.5" x14ac:dyDescent="0.45">
      <c r="G177" s="59">
        <v>2016</v>
      </c>
      <c r="H177" s="59">
        <v>6</v>
      </c>
      <c r="I177" s="46">
        <f t="shared" si="26"/>
        <v>23</v>
      </c>
      <c r="J177" s="46">
        <f t="shared" si="26"/>
        <v>174</v>
      </c>
      <c r="K177" s="87">
        <v>35.9</v>
      </c>
      <c r="L177" s="87">
        <v>23.5</v>
      </c>
      <c r="M177" s="54">
        <f t="shared" si="19"/>
        <v>29.7</v>
      </c>
      <c r="N177" s="36">
        <v>23.5</v>
      </c>
      <c r="O177" s="55">
        <f t="shared" si="20"/>
        <v>47.127871885913081</v>
      </c>
      <c r="P177" s="56">
        <f t="shared" si="21"/>
        <v>46.750848910825773</v>
      </c>
      <c r="Q177" s="56">
        <v>26.552697899999998</v>
      </c>
      <c r="R177" s="11">
        <f t="shared" si="22"/>
        <v>7.3972497262162493</v>
      </c>
      <c r="S177" s="35">
        <f t="shared" si="23"/>
        <v>13.868295831406318</v>
      </c>
      <c r="AF177" s="34"/>
    </row>
    <row r="178" spans="7:32" ht="18.5" x14ac:dyDescent="0.45">
      <c r="G178" s="59">
        <v>2016</v>
      </c>
      <c r="H178" s="59">
        <v>6</v>
      </c>
      <c r="I178" s="46">
        <f t="shared" si="26"/>
        <v>24</v>
      </c>
      <c r="J178" s="46">
        <f t="shared" si="26"/>
        <v>175</v>
      </c>
      <c r="K178" s="87">
        <v>35.5</v>
      </c>
      <c r="L178" s="87">
        <v>24.9</v>
      </c>
      <c r="M178" s="54">
        <f t="shared" si="19"/>
        <v>30.2</v>
      </c>
      <c r="N178" s="36">
        <v>23.5</v>
      </c>
      <c r="O178" s="55">
        <f t="shared" si="20"/>
        <v>54.436711824032201</v>
      </c>
      <c r="P178" s="56">
        <f t="shared" si="21"/>
        <v>46.162331626779313</v>
      </c>
      <c r="Q178" s="56">
        <v>28.357294899999996</v>
      </c>
      <c r="R178" s="11">
        <f t="shared" si="22"/>
        <v>7.9831456602479989</v>
      </c>
      <c r="S178" s="35">
        <f t="shared" si="23"/>
        <v>13.777733476161853</v>
      </c>
      <c r="AF178" s="34"/>
    </row>
    <row r="179" spans="7:32" ht="18.5" x14ac:dyDescent="0.45">
      <c r="G179" s="59">
        <v>2016</v>
      </c>
      <c r="H179" s="59">
        <v>6</v>
      </c>
      <c r="I179" s="46">
        <f t="shared" si="26"/>
        <v>25</v>
      </c>
      <c r="J179" s="46">
        <f t="shared" si="26"/>
        <v>176</v>
      </c>
      <c r="K179" s="87">
        <v>36.1</v>
      </c>
      <c r="L179" s="87">
        <v>25.8</v>
      </c>
      <c r="M179" s="54">
        <f t="shared" si="19"/>
        <v>30.950000000000003</v>
      </c>
      <c r="N179" s="36">
        <v>22.5</v>
      </c>
      <c r="O179" s="55">
        <f t="shared" si="20"/>
        <v>45.756318296616065</v>
      </c>
      <c r="P179" s="56">
        <f t="shared" si="21"/>
        <v>37.703206276411642</v>
      </c>
      <c r="Q179" s="56">
        <v>23.495769199999998</v>
      </c>
      <c r="R179" s="11">
        <f t="shared" si="22"/>
        <v>6.7178809599524971</v>
      </c>
      <c r="S179" s="35">
        <f t="shared" si="23"/>
        <v>11.573170206079766</v>
      </c>
      <c r="AF179" s="34"/>
    </row>
    <row r="180" spans="7:32" ht="18.5" x14ac:dyDescent="0.45">
      <c r="G180" s="59">
        <v>2016</v>
      </c>
      <c r="H180" s="59">
        <v>6</v>
      </c>
      <c r="I180" s="46">
        <f t="shared" si="26"/>
        <v>26</v>
      </c>
      <c r="J180" s="46">
        <f t="shared" si="26"/>
        <v>177</v>
      </c>
      <c r="K180" s="87">
        <v>36.9</v>
      </c>
      <c r="L180" s="87">
        <v>25.7</v>
      </c>
      <c r="M180" s="54">
        <f t="shared" si="19"/>
        <v>31.299999999999997</v>
      </c>
      <c r="N180" s="36">
        <v>23.5</v>
      </c>
      <c r="O180" s="55">
        <f t="shared" si="20"/>
        <v>52.806819308404684</v>
      </c>
      <c r="P180" s="56">
        <f t="shared" si="21"/>
        <v>47.314910100330593</v>
      </c>
      <c r="Q180" s="56">
        <v>28.276067099999999</v>
      </c>
      <c r="R180" s="11">
        <f t="shared" si="22"/>
        <v>8.1427014568876483</v>
      </c>
      <c r="S180" s="35">
        <f t="shared" si="23"/>
        <v>14.273301086358684</v>
      </c>
      <c r="AF180" s="34"/>
    </row>
    <row r="181" spans="7:32" ht="18.5" x14ac:dyDescent="0.45">
      <c r="G181" s="59">
        <v>2016</v>
      </c>
      <c r="H181" s="59">
        <v>6</v>
      </c>
      <c r="I181" s="46">
        <f t="shared" si="26"/>
        <v>27</v>
      </c>
      <c r="J181" s="46">
        <f t="shared" si="26"/>
        <v>178</v>
      </c>
      <c r="K181" s="87">
        <v>37.200000000000003</v>
      </c>
      <c r="L181" s="87">
        <v>26.9</v>
      </c>
      <c r="M181" s="54">
        <f t="shared" si="19"/>
        <v>32.049999999999997</v>
      </c>
      <c r="N181" s="36">
        <v>23</v>
      </c>
      <c r="O181" s="55">
        <f t="shared" si="20"/>
        <v>44.930330157146535</v>
      </c>
      <c r="P181" s="56">
        <f t="shared" si="21"/>
        <v>37.022592049488765</v>
      </c>
      <c r="Q181" s="56">
        <v>23.071626099999996</v>
      </c>
      <c r="R181" s="11">
        <f t="shared" si="22"/>
        <v>6.745457090763523</v>
      </c>
      <c r="S181" s="35">
        <f t="shared" si="23"/>
        <v>11.445121103946096</v>
      </c>
      <c r="AF181" s="34"/>
    </row>
    <row r="182" spans="7:32" ht="18.5" x14ac:dyDescent="0.45">
      <c r="G182" s="59">
        <v>2016</v>
      </c>
      <c r="H182" s="59">
        <v>6</v>
      </c>
      <c r="I182" s="46">
        <f t="shared" si="26"/>
        <v>28</v>
      </c>
      <c r="J182" s="46">
        <f t="shared" si="26"/>
        <v>179</v>
      </c>
      <c r="K182" s="87">
        <v>36.6</v>
      </c>
      <c r="L182" s="87">
        <v>29.7</v>
      </c>
      <c r="M182" s="54">
        <f t="shared" si="19"/>
        <v>33.15</v>
      </c>
      <c r="N182" s="36">
        <v>24.5</v>
      </c>
      <c r="O182" s="55">
        <f t="shared" si="20"/>
        <v>63.933882346320644</v>
      </c>
      <c r="P182" s="56">
        <f t="shared" si="21"/>
        <v>35.291503055169002</v>
      </c>
      <c r="Q182" s="56">
        <v>26.870491199999996</v>
      </c>
      <c r="R182" s="11">
        <f t="shared" si="22"/>
        <v>8.0294872037435976</v>
      </c>
      <c r="S182" s="35">
        <f t="shared" si="23"/>
        <v>10.884563727039142</v>
      </c>
      <c r="AF182" s="34"/>
    </row>
    <row r="183" spans="7:32" ht="18.5" x14ac:dyDescent="0.45">
      <c r="G183" s="59">
        <v>2016</v>
      </c>
      <c r="H183" s="59">
        <v>6</v>
      </c>
      <c r="I183" s="46">
        <f t="shared" si="26"/>
        <v>29</v>
      </c>
      <c r="J183" s="46">
        <f t="shared" si="26"/>
        <v>180</v>
      </c>
      <c r="K183" s="87">
        <v>33</v>
      </c>
      <c r="L183" s="87">
        <v>22</v>
      </c>
      <c r="M183" s="54">
        <f t="shared" si="19"/>
        <v>27.5</v>
      </c>
      <c r="N183" s="36">
        <v>23</v>
      </c>
      <c r="O183" s="55">
        <f t="shared" si="20"/>
        <v>58.195563735841617</v>
      </c>
      <c r="P183" s="56">
        <f t="shared" si="21"/>
        <v>51.212096087540623</v>
      </c>
      <c r="Q183" s="56">
        <v>30.882055900000001</v>
      </c>
      <c r="R183" s="11">
        <f t="shared" si="22"/>
        <v>8.2048835807635498</v>
      </c>
      <c r="S183" s="35">
        <f t="shared" si="23"/>
        <v>14.815743128467068</v>
      </c>
      <c r="AF183" s="34"/>
    </row>
    <row r="184" spans="7:32" ht="18.5" x14ac:dyDescent="0.45">
      <c r="G184" s="59">
        <v>2016</v>
      </c>
      <c r="H184" s="60">
        <v>6</v>
      </c>
      <c r="I184" s="60">
        <f t="shared" si="26"/>
        <v>30</v>
      </c>
      <c r="J184" s="46">
        <f t="shared" si="26"/>
        <v>181</v>
      </c>
      <c r="K184" s="87">
        <v>35</v>
      </c>
      <c r="L184" s="87">
        <v>24.1</v>
      </c>
      <c r="M184" s="54">
        <f t="shared" si="19"/>
        <v>29.55</v>
      </c>
      <c r="N184" s="36">
        <v>20</v>
      </c>
      <c r="O184" s="55">
        <f t="shared" si="20"/>
        <v>53.830577570963513</v>
      </c>
      <c r="P184" s="56">
        <f t="shared" si="21"/>
        <v>46.940263641880179</v>
      </c>
      <c r="Q184" s="56">
        <v>28.435591799999997</v>
      </c>
      <c r="R184" s="49">
        <f t="shared" si="22"/>
        <v>7.8967842186964479</v>
      </c>
      <c r="S184" s="48">
        <f t="shared" si="23"/>
        <v>14.402492547424835</v>
      </c>
      <c r="AF184" s="34"/>
    </row>
    <row r="185" spans="7:32" ht="18.5" x14ac:dyDescent="0.45">
      <c r="G185" s="59">
        <v>2016</v>
      </c>
      <c r="H185" s="59">
        <v>7</v>
      </c>
      <c r="I185" s="46">
        <v>1</v>
      </c>
      <c r="J185" s="46">
        <f t="shared" si="26"/>
        <v>182</v>
      </c>
      <c r="K185" s="87">
        <v>33.6</v>
      </c>
      <c r="L185" s="87">
        <v>26</v>
      </c>
      <c r="M185" s="54">
        <f t="shared" si="19"/>
        <v>29.8</v>
      </c>
      <c r="N185" s="36">
        <v>20</v>
      </c>
      <c r="O185" s="55">
        <f t="shared" si="20"/>
        <v>67.849800379455175</v>
      </c>
      <c r="P185" s="56">
        <f t="shared" si="21"/>
        <v>41.252678630708751</v>
      </c>
      <c r="Q185" s="56">
        <v>29.927838599999998</v>
      </c>
      <c r="R185" s="11">
        <f t="shared" si="22"/>
        <v>8.3550744133163981</v>
      </c>
      <c r="S185" s="35">
        <f t="shared" si="23"/>
        <v>12.767846466533401</v>
      </c>
      <c r="AF185" s="34"/>
    </row>
    <row r="186" spans="7:32" ht="18.5" x14ac:dyDescent="0.45">
      <c r="G186" s="59">
        <v>2016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87">
        <v>33.6</v>
      </c>
      <c r="L186" s="87">
        <v>23.4</v>
      </c>
      <c r="M186" s="54">
        <f t="shared" si="19"/>
        <v>28.5</v>
      </c>
      <c r="N186" s="36">
        <v>27.5</v>
      </c>
      <c r="O186" s="55">
        <f t="shared" si="20"/>
        <v>59.356369429931434</v>
      </c>
      <c r="P186" s="56">
        <f t="shared" si="21"/>
        <v>48.434797454824064</v>
      </c>
      <c r="Q186" s="56">
        <v>30.331046699999998</v>
      </c>
      <c r="R186" s="11">
        <f t="shared" si="22"/>
        <v>8.2363805658616478</v>
      </c>
      <c r="S186" s="35">
        <f t="shared" si="23"/>
        <v>13.560183632179568</v>
      </c>
      <c r="AF186" s="34"/>
    </row>
    <row r="187" spans="7:32" ht="18.5" x14ac:dyDescent="0.45">
      <c r="G187" s="59">
        <v>2016</v>
      </c>
      <c r="H187" s="59">
        <v>7</v>
      </c>
      <c r="I187" s="46">
        <f t="shared" si="27"/>
        <v>3</v>
      </c>
      <c r="J187" s="46">
        <f t="shared" si="26"/>
        <v>184</v>
      </c>
      <c r="K187" s="87">
        <v>35.200000000000003</v>
      </c>
      <c r="L187" s="87">
        <v>24.1</v>
      </c>
      <c r="M187" s="54">
        <f t="shared" si="19"/>
        <v>29.650000000000002</v>
      </c>
      <c r="N187" s="36">
        <v>25</v>
      </c>
      <c r="O187" s="55">
        <f t="shared" si="20"/>
        <v>57.022485749251473</v>
      </c>
      <c r="P187" s="56">
        <f t="shared" si="21"/>
        <v>50.635967345335317</v>
      </c>
      <c r="Q187" s="56">
        <v>30.396782599999998</v>
      </c>
      <c r="R187" s="11">
        <f t="shared" si="22"/>
        <v>8.4592498160800496</v>
      </c>
      <c r="S187" s="35">
        <f t="shared" si="23"/>
        <v>14.730417290414879</v>
      </c>
      <c r="AF187" s="34"/>
    </row>
    <row r="188" spans="7:32" ht="18.5" x14ac:dyDescent="0.45">
      <c r="G188" s="59">
        <v>2016</v>
      </c>
      <c r="H188" s="59">
        <v>7</v>
      </c>
      <c r="I188" s="46">
        <f t="shared" si="27"/>
        <v>4</v>
      </c>
      <c r="J188" s="46">
        <f t="shared" si="27"/>
        <v>185</v>
      </c>
      <c r="K188" s="87">
        <v>36.5</v>
      </c>
      <c r="L188" s="87">
        <v>24.3</v>
      </c>
      <c r="M188" s="54">
        <f t="shared" si="19"/>
        <v>30.4</v>
      </c>
      <c r="N188" s="36">
        <v>24</v>
      </c>
      <c r="O188" s="55">
        <f t="shared" si="20"/>
        <v>53.675589919373529</v>
      </c>
      <c r="P188" s="56">
        <f t="shared" si="21"/>
        <v>52.387375761308562</v>
      </c>
      <c r="Q188" s="56">
        <v>29.996924099999998</v>
      </c>
      <c r="R188" s="11">
        <f t="shared" si="22"/>
        <v>8.4799204646012978</v>
      </c>
      <c r="S188" s="35">
        <f t="shared" si="23"/>
        <v>15.508464367765546</v>
      </c>
      <c r="AF188" s="34"/>
    </row>
    <row r="189" spans="7:32" ht="18.5" x14ac:dyDescent="0.45">
      <c r="G189" s="59">
        <v>2016</v>
      </c>
      <c r="H189" s="59">
        <v>7</v>
      </c>
      <c r="I189" s="46">
        <f t="shared" si="27"/>
        <v>5</v>
      </c>
      <c r="J189" s="46">
        <f t="shared" si="27"/>
        <v>186</v>
      </c>
      <c r="K189" s="87">
        <v>36.6</v>
      </c>
      <c r="L189" s="87">
        <v>25.7</v>
      </c>
      <c r="M189" s="54">
        <f t="shared" si="19"/>
        <v>31.15</v>
      </c>
      <c r="N189" s="36">
        <v>22</v>
      </c>
      <c r="O189" s="55">
        <f t="shared" si="20"/>
        <v>55.26682056296201</v>
      </c>
      <c r="P189" s="56">
        <f t="shared" si="21"/>
        <v>48.192667530902888</v>
      </c>
      <c r="Q189" s="56">
        <v>29.194276199999997</v>
      </c>
      <c r="R189" s="11">
        <f t="shared" si="22"/>
        <v>8.3814358442413504</v>
      </c>
      <c r="S189" s="35">
        <f t="shared" si="23"/>
        <v>14.72971637306672</v>
      </c>
      <c r="AF189" s="34"/>
    </row>
    <row r="190" spans="7:32" ht="18.5" x14ac:dyDescent="0.45">
      <c r="G190" s="59">
        <v>2016</v>
      </c>
      <c r="H190" s="59">
        <v>7</v>
      </c>
      <c r="I190" s="46">
        <f t="shared" si="27"/>
        <v>6</v>
      </c>
      <c r="J190" s="46">
        <f t="shared" si="27"/>
        <v>187</v>
      </c>
      <c r="K190" s="87">
        <v>36</v>
      </c>
      <c r="L190" s="87">
        <v>24.8</v>
      </c>
      <c r="M190" s="54">
        <f t="shared" si="19"/>
        <v>30.4</v>
      </c>
      <c r="N190" s="36">
        <v>20.5</v>
      </c>
      <c r="O190" s="55">
        <f t="shared" si="20"/>
        <v>50.468815817783351</v>
      </c>
      <c r="P190" s="56">
        <f t="shared" si="21"/>
        <v>45.220058972733881</v>
      </c>
      <c r="Q190" s="56">
        <v>27.024154099999997</v>
      </c>
      <c r="R190" s="11">
        <f t="shared" si="22"/>
        <v>7.6395391949912987</v>
      </c>
      <c r="S190" s="35">
        <f t="shared" si="23"/>
        <v>13.959117236634642</v>
      </c>
      <c r="AF190" s="34"/>
    </row>
    <row r="191" spans="7:32" ht="18.5" x14ac:dyDescent="0.45">
      <c r="G191" s="59">
        <v>2016</v>
      </c>
      <c r="H191" s="59">
        <v>7</v>
      </c>
      <c r="I191" s="46">
        <f t="shared" si="27"/>
        <v>7</v>
      </c>
      <c r="J191" s="46">
        <f t="shared" si="27"/>
        <v>188</v>
      </c>
      <c r="K191" s="87">
        <v>34.700000000000003</v>
      </c>
      <c r="L191" s="87">
        <v>24.6</v>
      </c>
      <c r="M191" s="54">
        <f t="shared" si="19"/>
        <v>29.650000000000002</v>
      </c>
      <c r="N191" s="36">
        <v>17</v>
      </c>
      <c r="O191" s="55">
        <f t="shared" si="20"/>
        <v>37.352877147227936</v>
      </c>
      <c r="P191" s="56">
        <f t="shared" si="21"/>
        <v>30.181124734960179</v>
      </c>
      <c r="Q191" s="56">
        <v>18.9934881</v>
      </c>
      <c r="R191" s="11">
        <f t="shared" si="22"/>
        <v>5.2857785256734235</v>
      </c>
      <c r="S191" s="35">
        <f t="shared" si="23"/>
        <v>9.7750326121077631</v>
      </c>
      <c r="AF191" s="34"/>
    </row>
    <row r="192" spans="7:32" ht="18.5" x14ac:dyDescent="0.45">
      <c r="G192" s="59">
        <v>2016</v>
      </c>
      <c r="H192" s="59">
        <v>7</v>
      </c>
      <c r="I192" s="46">
        <f t="shared" si="27"/>
        <v>8</v>
      </c>
      <c r="J192" s="46">
        <f t="shared" si="27"/>
        <v>189</v>
      </c>
      <c r="K192" s="87">
        <v>36.5</v>
      </c>
      <c r="L192" s="87">
        <v>24.1</v>
      </c>
      <c r="M192" s="54">
        <f t="shared" si="19"/>
        <v>30.3</v>
      </c>
      <c r="N192" s="36">
        <v>18.5</v>
      </c>
      <c r="O192" s="55">
        <f t="shared" si="20"/>
        <v>45.695836167980119</v>
      </c>
      <c r="P192" s="56">
        <f t="shared" si="21"/>
        <v>45.330269478636275</v>
      </c>
      <c r="Q192" s="56">
        <v>25.745862999999996</v>
      </c>
      <c r="R192" s="11">
        <f t="shared" si="22"/>
        <v>7.2630753004094979</v>
      </c>
      <c r="S192" s="35">
        <f t="shared" si="23"/>
        <v>14.257327974803626</v>
      </c>
      <c r="AF192" s="34"/>
    </row>
    <row r="193" spans="7:32" ht="18.5" x14ac:dyDescent="0.45">
      <c r="G193" s="59">
        <v>2016</v>
      </c>
      <c r="H193" s="59">
        <v>7</v>
      </c>
      <c r="I193" s="46">
        <f t="shared" si="27"/>
        <v>9</v>
      </c>
      <c r="J193" s="46">
        <f t="shared" si="27"/>
        <v>190</v>
      </c>
      <c r="K193" s="87">
        <v>34.9</v>
      </c>
      <c r="L193" s="87">
        <v>23</v>
      </c>
      <c r="M193" s="54">
        <f t="shared" si="19"/>
        <v>28.95</v>
      </c>
      <c r="N193" s="36">
        <v>21.5</v>
      </c>
      <c r="O193" s="55">
        <f t="shared" si="20"/>
        <v>50.170383660825799</v>
      </c>
      <c r="P193" s="56">
        <f t="shared" si="21"/>
        <v>47.762205245106159</v>
      </c>
      <c r="Q193" s="56">
        <v>27.691143199999999</v>
      </c>
      <c r="R193" s="11">
        <f t="shared" si="22"/>
        <v>7.5925999400789994</v>
      </c>
      <c r="S193" s="35">
        <f t="shared" si="23"/>
        <v>14.324317787505999</v>
      </c>
      <c r="AF193" s="34"/>
    </row>
    <row r="194" spans="7:32" ht="18.5" x14ac:dyDescent="0.45">
      <c r="G194" s="59">
        <v>2016</v>
      </c>
      <c r="H194" s="59">
        <v>7</v>
      </c>
      <c r="I194" s="46">
        <f t="shared" si="27"/>
        <v>10</v>
      </c>
      <c r="J194" s="46">
        <f t="shared" si="27"/>
        <v>191</v>
      </c>
      <c r="K194" s="87">
        <v>34.9</v>
      </c>
      <c r="L194" s="87">
        <v>22.2</v>
      </c>
      <c r="M194" s="54">
        <f t="shared" si="19"/>
        <v>28.549999999999997</v>
      </c>
      <c r="N194" s="36">
        <v>25.5</v>
      </c>
      <c r="O194" s="55">
        <f t="shared" si="20"/>
        <v>48.930935589182432</v>
      </c>
      <c r="P194" s="56">
        <f t="shared" si="21"/>
        <v>49.713830558609352</v>
      </c>
      <c r="Q194" s="56">
        <v>27.900074499999999</v>
      </c>
      <c r="R194" s="11">
        <f t="shared" si="22"/>
        <v>7.5844329772848713</v>
      </c>
      <c r="S194" s="35">
        <f t="shared" si="23"/>
        <v>14.212657478406713</v>
      </c>
      <c r="AF194" s="34"/>
    </row>
    <row r="195" spans="7:32" ht="18.5" x14ac:dyDescent="0.45">
      <c r="G195" s="59">
        <v>2016</v>
      </c>
      <c r="H195" s="59">
        <v>7</v>
      </c>
      <c r="I195" s="46">
        <f t="shared" si="27"/>
        <v>11</v>
      </c>
      <c r="J195" s="46">
        <f t="shared" si="27"/>
        <v>192</v>
      </c>
      <c r="K195" s="87">
        <v>35.6</v>
      </c>
      <c r="L195" s="87">
        <v>24.3</v>
      </c>
      <c r="M195" s="54">
        <f t="shared" si="19"/>
        <v>29.950000000000003</v>
      </c>
      <c r="N195" s="36">
        <v>21.5</v>
      </c>
      <c r="O195" s="55">
        <f t="shared" si="20"/>
        <v>55.133040460642071</v>
      </c>
      <c r="P195" s="56">
        <f t="shared" si="21"/>
        <v>49.840268576420435</v>
      </c>
      <c r="Q195" s="56">
        <v>29.653171399999998</v>
      </c>
      <c r="R195" s="11">
        <f t="shared" si="22"/>
        <v>8.3044818499627482</v>
      </c>
      <c r="S195" s="35">
        <f t="shared" si="23"/>
        <v>15.093417445377684</v>
      </c>
      <c r="AF195" s="34"/>
    </row>
    <row r="196" spans="7:32" ht="18.5" x14ac:dyDescent="0.45">
      <c r="G196" s="59">
        <v>2016</v>
      </c>
      <c r="H196" s="59">
        <v>7</v>
      </c>
      <c r="I196" s="46">
        <f t="shared" si="27"/>
        <v>12</v>
      </c>
      <c r="J196" s="46">
        <f t="shared" si="27"/>
        <v>193</v>
      </c>
      <c r="K196" s="87">
        <v>32.1</v>
      </c>
      <c r="L196" s="87">
        <v>21.2</v>
      </c>
      <c r="M196" s="54">
        <f t="shared" si="19"/>
        <v>26.65</v>
      </c>
      <c r="N196" s="36">
        <v>23.5</v>
      </c>
      <c r="O196" s="55">
        <f t="shared" si="20"/>
        <v>59.447936337129818</v>
      </c>
      <c r="P196" s="56">
        <f t="shared" si="21"/>
        <v>51.838600485977217</v>
      </c>
      <c r="Q196" s="56">
        <v>31.402918699999997</v>
      </c>
      <c r="R196" s="11">
        <f t="shared" si="22"/>
        <v>8.186717352900974</v>
      </c>
      <c r="S196" s="35">
        <f t="shared" si="23"/>
        <v>14.746614414778911</v>
      </c>
      <c r="AF196" s="34"/>
    </row>
    <row r="197" spans="7:32" ht="18.5" x14ac:dyDescent="0.45">
      <c r="G197" s="59">
        <v>2016</v>
      </c>
      <c r="H197" s="59">
        <v>7</v>
      </c>
      <c r="I197" s="46">
        <f t="shared" si="27"/>
        <v>13</v>
      </c>
      <c r="J197" s="46">
        <f t="shared" si="27"/>
        <v>194</v>
      </c>
      <c r="K197" s="87">
        <v>32.700000000000003</v>
      </c>
      <c r="L197" s="87">
        <v>19.600000000000001</v>
      </c>
      <c r="M197" s="54">
        <f t="shared" ref="M197:M260" si="28">(K197+L197)/2</f>
        <v>26.150000000000002</v>
      </c>
      <c r="N197" s="36">
        <v>25</v>
      </c>
      <c r="O197" s="55">
        <f t="shared" ref="O197:O260" si="29">((Q197)/(0.16*(K197-(L197))^0.5))</f>
        <v>53.000617375464401</v>
      </c>
      <c r="P197" s="56">
        <f t="shared" ref="P197:P260" si="30">0.16*((K197-L197)^1/2)*O197</f>
        <v>55.544647009486695</v>
      </c>
      <c r="Q197" s="56">
        <v>30.692803499999997</v>
      </c>
      <c r="R197" s="11">
        <f t="shared" ref="R197:R260" si="31">0.0023*0.408*O197*(K197-L197)^0.5*(M197+17.8)</f>
        <v>7.9115842065836235</v>
      </c>
      <c r="S197" s="35">
        <f t="shared" ref="S197:S260" si="32">0.31*(IF(N197&gt;50,1,(1+(50-N197)/70)))*(P197+2.09)*((M197/(M197+15)))</f>
        <v>15.408939513392943</v>
      </c>
      <c r="AF197" s="34"/>
    </row>
    <row r="198" spans="7:32" ht="18.5" x14ac:dyDescent="0.45">
      <c r="G198" s="59">
        <v>2016</v>
      </c>
      <c r="H198" s="59">
        <v>7</v>
      </c>
      <c r="I198" s="46">
        <f t="shared" si="27"/>
        <v>14</v>
      </c>
      <c r="J198" s="46">
        <f t="shared" si="27"/>
        <v>195</v>
      </c>
      <c r="K198" s="87">
        <v>35.700000000000003</v>
      </c>
      <c r="L198" s="87">
        <v>24.6</v>
      </c>
      <c r="M198" s="54">
        <f t="shared" si="28"/>
        <v>30.150000000000002</v>
      </c>
      <c r="N198" s="36">
        <v>25</v>
      </c>
      <c r="O198" s="55">
        <f t="shared" si="29"/>
        <v>54.736810750899977</v>
      </c>
      <c r="P198" s="56">
        <f t="shared" si="30"/>
        <v>48.606287946799185</v>
      </c>
      <c r="Q198" s="56">
        <v>29.178365599999999</v>
      </c>
      <c r="R198" s="11">
        <f t="shared" si="31"/>
        <v>8.2057369279997996</v>
      </c>
      <c r="S198" s="35">
        <f t="shared" si="32"/>
        <v>14.242721484892284</v>
      </c>
      <c r="AF198" s="34"/>
    </row>
    <row r="199" spans="7:32" ht="18.5" x14ac:dyDescent="0.45">
      <c r="G199" s="59">
        <v>2016</v>
      </c>
      <c r="H199" s="59">
        <v>7</v>
      </c>
      <c r="I199" s="46">
        <f t="shared" si="27"/>
        <v>15</v>
      </c>
      <c r="J199" s="46">
        <f t="shared" si="27"/>
        <v>196</v>
      </c>
      <c r="K199" s="87">
        <v>36.9</v>
      </c>
      <c r="L199" s="87">
        <v>27.3</v>
      </c>
      <c r="M199" s="54">
        <f t="shared" si="28"/>
        <v>32.1</v>
      </c>
      <c r="N199" s="36">
        <v>21.5</v>
      </c>
      <c r="O199" s="55">
        <f t="shared" si="29"/>
        <v>59.29294654884675</v>
      </c>
      <c r="P199" s="56">
        <f t="shared" si="30"/>
        <v>45.536982949514289</v>
      </c>
      <c r="Q199" s="56">
        <v>29.393996099999995</v>
      </c>
      <c r="R199" s="11">
        <f t="shared" si="31"/>
        <v>8.6025497776123494</v>
      </c>
      <c r="S199" s="35">
        <f t="shared" si="32"/>
        <v>14.159146670326278</v>
      </c>
      <c r="AF199" s="34"/>
    </row>
    <row r="200" spans="7:32" ht="18.5" x14ac:dyDescent="0.45">
      <c r="G200" s="59">
        <v>2016</v>
      </c>
      <c r="H200" s="59">
        <v>7</v>
      </c>
      <c r="I200" s="46">
        <f t="shared" si="27"/>
        <v>16</v>
      </c>
      <c r="J200" s="46">
        <f t="shared" si="27"/>
        <v>197</v>
      </c>
      <c r="K200" s="87">
        <v>36</v>
      </c>
      <c r="L200" s="87">
        <v>29.3</v>
      </c>
      <c r="M200" s="54">
        <f t="shared" si="28"/>
        <v>32.65</v>
      </c>
      <c r="N200" s="36">
        <v>17.5</v>
      </c>
      <c r="O200" s="55">
        <f t="shared" si="29"/>
        <v>70.731684414165457</v>
      </c>
      <c r="P200" s="56">
        <f t="shared" si="30"/>
        <v>37.912182845992682</v>
      </c>
      <c r="Q200" s="56">
        <v>29.293508099999997</v>
      </c>
      <c r="R200" s="11">
        <f t="shared" si="31"/>
        <v>8.6676341415779223</v>
      </c>
      <c r="S200" s="35">
        <f t="shared" si="32"/>
        <v>12.442037056441547</v>
      </c>
      <c r="AF200" s="34"/>
    </row>
    <row r="201" spans="7:32" ht="18.5" x14ac:dyDescent="0.45">
      <c r="G201" s="59">
        <v>2016</v>
      </c>
      <c r="H201" s="59">
        <v>7</v>
      </c>
      <c r="I201" s="46">
        <f t="shared" si="27"/>
        <v>17</v>
      </c>
      <c r="J201" s="46">
        <f t="shared" si="27"/>
        <v>198</v>
      </c>
      <c r="K201" s="87">
        <v>35.5</v>
      </c>
      <c r="L201" s="87">
        <v>28.9</v>
      </c>
      <c r="M201" s="54">
        <f t="shared" si="28"/>
        <v>32.200000000000003</v>
      </c>
      <c r="N201" s="36">
        <v>20.5</v>
      </c>
      <c r="O201" s="55">
        <f t="shared" si="29"/>
        <v>70.599340363928292</v>
      </c>
      <c r="P201" s="56">
        <f t="shared" si="30"/>
        <v>37.276451712154149</v>
      </c>
      <c r="Q201" s="56">
        <v>29.019678299999999</v>
      </c>
      <c r="R201" s="11">
        <f t="shared" si="31"/>
        <v>8.5100206614749982</v>
      </c>
      <c r="S201" s="35">
        <f t="shared" si="32"/>
        <v>11.83387231797122</v>
      </c>
      <c r="AF201" s="34"/>
    </row>
    <row r="202" spans="7:32" ht="18.5" x14ac:dyDescent="0.45">
      <c r="G202" s="59">
        <v>2016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87">
        <v>37.299999999999997</v>
      </c>
      <c r="L202" s="87">
        <v>29</v>
      </c>
      <c r="M202" s="54">
        <f t="shared" si="28"/>
        <v>33.15</v>
      </c>
      <c r="N202" s="36">
        <v>22.5</v>
      </c>
      <c r="O202" s="55">
        <f t="shared" si="29"/>
        <v>60.808190200156851</v>
      </c>
      <c r="P202" s="56">
        <f t="shared" si="30"/>
        <v>40.37663829290414</v>
      </c>
      <c r="Q202" s="56">
        <v>28.029871499999999</v>
      </c>
      <c r="R202" s="11">
        <f t="shared" si="31"/>
        <v>8.3759352539051246</v>
      </c>
      <c r="S202" s="35">
        <f t="shared" si="32"/>
        <v>12.624186269295464</v>
      </c>
      <c r="AF202" s="34"/>
    </row>
    <row r="203" spans="7:32" ht="18.5" x14ac:dyDescent="0.45">
      <c r="G203" s="59">
        <v>2016</v>
      </c>
      <c r="H203" s="59">
        <v>7</v>
      </c>
      <c r="I203" s="46">
        <f t="shared" si="33"/>
        <v>19</v>
      </c>
      <c r="J203" s="46">
        <f t="shared" si="33"/>
        <v>200</v>
      </c>
      <c r="K203" s="87">
        <v>37.299999999999997</v>
      </c>
      <c r="L203" s="87">
        <v>29.4</v>
      </c>
      <c r="M203" s="54">
        <f t="shared" si="28"/>
        <v>33.349999999999994</v>
      </c>
      <c r="N203" s="36">
        <v>27.5</v>
      </c>
      <c r="O203" s="55">
        <f t="shared" si="29"/>
        <v>59.579261588893075</v>
      </c>
      <c r="P203" s="56">
        <f t="shared" si="30"/>
        <v>37.654093324180415</v>
      </c>
      <c r="Q203" s="56">
        <v>26.793450399999998</v>
      </c>
      <c r="R203" s="11">
        <f t="shared" si="31"/>
        <v>8.0378944543853965</v>
      </c>
      <c r="S203" s="35">
        <f t="shared" si="32"/>
        <v>11.229937529018649</v>
      </c>
      <c r="AF203" s="34"/>
    </row>
    <row r="204" spans="7:32" ht="18.5" x14ac:dyDescent="0.45">
      <c r="G204" s="59">
        <v>2016</v>
      </c>
      <c r="H204" s="59">
        <v>7</v>
      </c>
      <c r="I204" s="46">
        <f t="shared" si="33"/>
        <v>20</v>
      </c>
      <c r="J204" s="46">
        <f t="shared" si="33"/>
        <v>201</v>
      </c>
      <c r="K204" s="87">
        <v>36</v>
      </c>
      <c r="L204" s="87">
        <v>23.3</v>
      </c>
      <c r="M204" s="54">
        <f t="shared" si="28"/>
        <v>29.65</v>
      </c>
      <c r="N204" s="36">
        <v>26</v>
      </c>
      <c r="O204" s="55">
        <f t="shared" si="29"/>
        <v>49.00216393392845</v>
      </c>
      <c r="P204" s="56">
        <f t="shared" si="30"/>
        <v>49.786198556871305</v>
      </c>
      <c r="Q204" s="56">
        <v>27.940688399999999</v>
      </c>
      <c r="R204" s="11">
        <f t="shared" si="31"/>
        <v>7.7757329227616987</v>
      </c>
      <c r="S204" s="35">
        <f t="shared" si="32"/>
        <v>14.340453504826547</v>
      </c>
      <c r="AF204" s="34"/>
    </row>
    <row r="205" spans="7:32" ht="18.5" x14ac:dyDescent="0.45">
      <c r="G205" s="59">
        <v>2016</v>
      </c>
      <c r="H205" s="59">
        <v>7</v>
      </c>
      <c r="I205" s="46">
        <f t="shared" si="33"/>
        <v>21</v>
      </c>
      <c r="J205" s="46">
        <f t="shared" si="33"/>
        <v>202</v>
      </c>
      <c r="K205" s="87">
        <v>36.1</v>
      </c>
      <c r="L205" s="87">
        <v>30.3</v>
      </c>
      <c r="M205" s="54">
        <f t="shared" si="28"/>
        <v>33.200000000000003</v>
      </c>
      <c r="N205" s="36">
        <v>25.5</v>
      </c>
      <c r="O205" s="55">
        <f t="shared" si="29"/>
        <v>69.078307397924888</v>
      </c>
      <c r="P205" s="56">
        <f t="shared" si="30"/>
        <v>32.052334632637155</v>
      </c>
      <c r="Q205" s="56">
        <v>26.618015100000001</v>
      </c>
      <c r="R205" s="11">
        <f t="shared" si="31"/>
        <v>7.9618475866364999</v>
      </c>
      <c r="S205" s="35">
        <f t="shared" si="32"/>
        <v>9.8419175488130133</v>
      </c>
      <c r="AF205" s="34"/>
    </row>
    <row r="206" spans="7:32" ht="18.5" x14ac:dyDescent="0.45">
      <c r="G206" s="59">
        <v>2016</v>
      </c>
      <c r="H206" s="59">
        <v>7</v>
      </c>
      <c r="I206" s="46">
        <f t="shared" si="33"/>
        <v>22</v>
      </c>
      <c r="J206" s="46">
        <f t="shared" si="33"/>
        <v>203</v>
      </c>
      <c r="K206" s="87">
        <v>36.700000000000003</v>
      </c>
      <c r="L206" s="87">
        <v>25</v>
      </c>
      <c r="M206" s="54">
        <f t="shared" si="28"/>
        <v>30.85</v>
      </c>
      <c r="N206" s="36">
        <v>23.5</v>
      </c>
      <c r="O206" s="55">
        <f t="shared" si="29"/>
        <v>50.543054770122403</v>
      </c>
      <c r="P206" s="56">
        <f t="shared" si="30"/>
        <v>47.308299264834581</v>
      </c>
      <c r="Q206" s="56">
        <v>27.661415499999997</v>
      </c>
      <c r="R206" s="11">
        <f t="shared" si="31"/>
        <v>7.8926939227998751</v>
      </c>
      <c r="S206" s="35">
        <f t="shared" si="32"/>
        <v>14.204265860525684</v>
      </c>
      <c r="AF206" s="34"/>
    </row>
    <row r="207" spans="7:32" ht="18.5" x14ac:dyDescent="0.45">
      <c r="G207" s="59">
        <v>2016</v>
      </c>
      <c r="H207" s="59">
        <v>7</v>
      </c>
      <c r="I207" s="46">
        <f t="shared" si="33"/>
        <v>23</v>
      </c>
      <c r="J207" s="46">
        <f t="shared" si="33"/>
        <v>204</v>
      </c>
      <c r="K207" s="87">
        <v>35</v>
      </c>
      <c r="L207" s="87">
        <v>27.2</v>
      </c>
      <c r="M207" s="54">
        <f t="shared" si="28"/>
        <v>31.1</v>
      </c>
      <c r="N207" s="36">
        <v>21.5</v>
      </c>
      <c r="O207" s="55">
        <f t="shared" si="29"/>
        <v>63.363116949197611</v>
      </c>
      <c r="P207" s="56">
        <f t="shared" si="30"/>
        <v>39.538584976299319</v>
      </c>
      <c r="Q207" s="56">
        <v>28.314168799999997</v>
      </c>
      <c r="R207" s="11">
        <f t="shared" si="31"/>
        <v>8.1204611405867997</v>
      </c>
      <c r="S207" s="35">
        <f t="shared" si="32"/>
        <v>12.250420512555134</v>
      </c>
      <c r="AF207" s="34"/>
    </row>
    <row r="208" spans="7:32" ht="18.5" x14ac:dyDescent="0.45">
      <c r="G208" s="59">
        <v>2016</v>
      </c>
      <c r="H208" s="59">
        <v>7</v>
      </c>
      <c r="I208" s="46">
        <f t="shared" si="33"/>
        <v>24</v>
      </c>
      <c r="J208" s="46">
        <f t="shared" si="33"/>
        <v>205</v>
      </c>
      <c r="K208" s="87">
        <v>35.799999999999997</v>
      </c>
      <c r="L208" s="87">
        <v>25.5</v>
      </c>
      <c r="M208" s="54">
        <f t="shared" si="28"/>
        <v>30.65</v>
      </c>
      <c r="N208" s="36">
        <v>18.5</v>
      </c>
      <c r="O208" s="55">
        <f t="shared" si="29"/>
        <v>57.055966506654315</v>
      </c>
      <c r="P208" s="56">
        <f t="shared" si="30"/>
        <v>47.014116401483143</v>
      </c>
      <c r="Q208" s="56">
        <v>29.298113799999999</v>
      </c>
      <c r="R208" s="11">
        <f t="shared" si="31"/>
        <v>8.3253300438226496</v>
      </c>
      <c r="S208" s="35">
        <f t="shared" si="32"/>
        <v>14.819627708293613</v>
      </c>
      <c r="AF208" s="34"/>
    </row>
    <row r="209" spans="7:32" ht="18.5" x14ac:dyDescent="0.45">
      <c r="G209" s="59">
        <v>2016</v>
      </c>
      <c r="H209" s="59">
        <v>7</v>
      </c>
      <c r="I209" s="46">
        <f t="shared" si="33"/>
        <v>25</v>
      </c>
      <c r="J209" s="46">
        <f t="shared" si="33"/>
        <v>206</v>
      </c>
      <c r="K209" s="87">
        <v>36.9</v>
      </c>
      <c r="L209" s="87">
        <v>25.7</v>
      </c>
      <c r="M209" s="54">
        <f t="shared" si="28"/>
        <v>31.299999999999997</v>
      </c>
      <c r="N209" s="36">
        <v>19</v>
      </c>
      <c r="O209" s="55">
        <f t="shared" si="29"/>
        <v>55.330142808148835</v>
      </c>
      <c r="P209" s="56">
        <f t="shared" si="30"/>
        <v>49.57580795610135</v>
      </c>
      <c r="Q209" s="56">
        <v>29.627212</v>
      </c>
      <c r="R209" s="11">
        <f t="shared" si="31"/>
        <v>8.5317926804579969</v>
      </c>
      <c r="S209" s="35">
        <f t="shared" si="32"/>
        <v>15.622538350633503</v>
      </c>
      <c r="AF209" s="34"/>
    </row>
    <row r="210" spans="7:32" ht="18.5" x14ac:dyDescent="0.45">
      <c r="G210" s="59">
        <v>2016</v>
      </c>
      <c r="H210" s="59">
        <v>7</v>
      </c>
      <c r="I210" s="46">
        <f t="shared" si="33"/>
        <v>26</v>
      </c>
      <c r="J210" s="46">
        <f t="shared" si="33"/>
        <v>207</v>
      </c>
      <c r="K210" s="87">
        <v>37.299999999999997</v>
      </c>
      <c r="L210" s="87">
        <v>23.9</v>
      </c>
      <c r="M210" s="54">
        <f t="shared" si="28"/>
        <v>30.599999999999998</v>
      </c>
      <c r="N210" s="36">
        <v>24</v>
      </c>
      <c r="O210" s="55">
        <f t="shared" si="29"/>
        <v>45.195161233631758</v>
      </c>
      <c r="P210" s="56">
        <f t="shared" si="30"/>
        <v>48.449212842453235</v>
      </c>
      <c r="Q210" s="56">
        <v>26.470632699999999</v>
      </c>
      <c r="R210" s="11">
        <f t="shared" si="31"/>
        <v>7.5141126220181995</v>
      </c>
      <c r="S210" s="35">
        <f t="shared" si="32"/>
        <v>14.418495429278542</v>
      </c>
      <c r="AF210" s="34"/>
    </row>
    <row r="211" spans="7:32" ht="18.5" x14ac:dyDescent="0.45">
      <c r="G211" s="59">
        <v>2016</v>
      </c>
      <c r="H211" s="59">
        <v>7</v>
      </c>
      <c r="I211" s="46">
        <f t="shared" si="33"/>
        <v>27</v>
      </c>
      <c r="J211" s="46">
        <f t="shared" si="33"/>
        <v>208</v>
      </c>
      <c r="K211" s="87">
        <v>36.700000000000003</v>
      </c>
      <c r="L211" s="87">
        <v>27.1</v>
      </c>
      <c r="M211" s="54">
        <f t="shared" si="28"/>
        <v>31.900000000000002</v>
      </c>
      <c r="N211" s="36">
        <v>25</v>
      </c>
      <c r="O211" s="55">
        <f t="shared" si="29"/>
        <v>56.60291856203596</v>
      </c>
      <c r="P211" s="56">
        <f t="shared" si="30"/>
        <v>43.471041455643622</v>
      </c>
      <c r="Q211" s="56">
        <v>28.060436599999996</v>
      </c>
      <c r="R211" s="11">
        <f t="shared" si="31"/>
        <v>8.1793506947522978</v>
      </c>
      <c r="S211" s="35">
        <f t="shared" si="32"/>
        <v>13.03763271419789</v>
      </c>
      <c r="AF211" s="34"/>
    </row>
    <row r="212" spans="7:32" ht="18.5" x14ac:dyDescent="0.45">
      <c r="G212" s="59">
        <v>2016</v>
      </c>
      <c r="H212" s="59">
        <v>7</v>
      </c>
      <c r="I212" s="46">
        <f t="shared" si="33"/>
        <v>28</v>
      </c>
      <c r="J212" s="46">
        <f t="shared" si="33"/>
        <v>209</v>
      </c>
      <c r="K212" s="87">
        <v>35.799999999999997</v>
      </c>
      <c r="L212" s="87">
        <v>27.2</v>
      </c>
      <c r="M212" s="54">
        <f t="shared" si="28"/>
        <v>31.5</v>
      </c>
      <c r="N212" s="36">
        <v>18</v>
      </c>
      <c r="O212" s="55">
        <f t="shared" si="29"/>
        <v>61.508584195244829</v>
      </c>
      <c r="P212" s="56">
        <f t="shared" si="30"/>
        <v>42.317905926328429</v>
      </c>
      <c r="Q212" s="56">
        <v>28.860572299999998</v>
      </c>
      <c r="R212" s="11">
        <f t="shared" si="31"/>
        <v>8.3448757473973476</v>
      </c>
      <c r="S212" s="35">
        <f t="shared" si="32"/>
        <v>13.588819213456496</v>
      </c>
      <c r="AF212" s="34"/>
    </row>
    <row r="213" spans="7:32" ht="18.5" x14ac:dyDescent="0.45">
      <c r="G213" s="59">
        <v>2016</v>
      </c>
      <c r="H213" s="59">
        <v>7</v>
      </c>
      <c r="I213" s="46">
        <f t="shared" si="33"/>
        <v>29</v>
      </c>
      <c r="J213" s="46">
        <f t="shared" si="33"/>
        <v>210</v>
      </c>
      <c r="K213" s="87">
        <v>36.4</v>
      </c>
      <c r="L213" s="87">
        <v>27</v>
      </c>
      <c r="M213" s="54">
        <f t="shared" si="28"/>
        <v>31.7</v>
      </c>
      <c r="N213" s="36">
        <v>23</v>
      </c>
      <c r="O213" s="55">
        <f t="shared" si="29"/>
        <v>54.501337382584708</v>
      </c>
      <c r="P213" s="56">
        <f t="shared" si="30"/>
        <v>40.985005711703693</v>
      </c>
      <c r="Q213" s="56">
        <v>26.735669799999997</v>
      </c>
      <c r="R213" s="11">
        <f t="shared" si="31"/>
        <v>7.7618328171614976</v>
      </c>
      <c r="S213" s="35">
        <f t="shared" si="32"/>
        <v>12.560389681708314</v>
      </c>
      <c r="AF213" s="34"/>
    </row>
    <row r="214" spans="7:32" ht="18.5" x14ac:dyDescent="0.45">
      <c r="G214" s="59">
        <v>2016</v>
      </c>
      <c r="H214" s="59">
        <v>7</v>
      </c>
      <c r="I214" s="46">
        <f t="shared" si="33"/>
        <v>30</v>
      </c>
      <c r="J214" s="46">
        <f t="shared" si="33"/>
        <v>211</v>
      </c>
      <c r="K214" s="87">
        <v>37.299999999999997</v>
      </c>
      <c r="L214" s="87">
        <v>25.3</v>
      </c>
      <c r="M214" s="54">
        <f t="shared" si="28"/>
        <v>31.299999999999997</v>
      </c>
      <c r="N214" s="36">
        <v>19.5</v>
      </c>
      <c r="O214" s="55">
        <f t="shared" si="29"/>
        <v>48.357132089596227</v>
      </c>
      <c r="P214" s="56">
        <f t="shared" si="30"/>
        <v>46.422846806012366</v>
      </c>
      <c r="Q214" s="56">
        <v>26.802243099999998</v>
      </c>
      <c r="R214" s="11">
        <f t="shared" si="31"/>
        <v>7.7182821488716478</v>
      </c>
      <c r="S214" s="35">
        <f t="shared" si="32"/>
        <v>14.596536665274041</v>
      </c>
      <c r="AF214" s="34"/>
    </row>
    <row r="215" spans="7:32" ht="18.5" x14ac:dyDescent="0.45">
      <c r="G215" s="59">
        <v>2016</v>
      </c>
      <c r="H215" s="60">
        <v>7</v>
      </c>
      <c r="I215" s="60">
        <f t="shared" si="33"/>
        <v>31</v>
      </c>
      <c r="J215" s="46">
        <f t="shared" si="33"/>
        <v>212</v>
      </c>
      <c r="K215" s="87">
        <v>35</v>
      </c>
      <c r="L215" s="87">
        <v>28.1</v>
      </c>
      <c r="M215" s="54">
        <f t="shared" si="28"/>
        <v>31.55</v>
      </c>
      <c r="N215" s="36">
        <v>19</v>
      </c>
      <c r="O215" s="55">
        <f t="shared" si="29"/>
        <v>67.171621027845575</v>
      </c>
      <c r="P215" s="56">
        <f t="shared" si="30"/>
        <v>37.078734807370751</v>
      </c>
      <c r="Q215" s="56">
        <v>28.231266199999997</v>
      </c>
      <c r="R215" s="49">
        <f t="shared" si="31"/>
        <v>8.1711941685790492</v>
      </c>
      <c r="S215" s="48">
        <f t="shared" si="32"/>
        <v>11.874196989146068</v>
      </c>
      <c r="AF215" s="34"/>
    </row>
    <row r="216" spans="7:32" ht="18.5" x14ac:dyDescent="0.45">
      <c r="G216" s="59">
        <v>2016</v>
      </c>
      <c r="H216" s="59">
        <v>8</v>
      </c>
      <c r="I216" s="46">
        <v>1</v>
      </c>
      <c r="J216" s="46">
        <f t="shared" si="33"/>
        <v>213</v>
      </c>
      <c r="K216" s="87">
        <v>36.799999999999997</v>
      </c>
      <c r="L216" s="87">
        <v>25.6</v>
      </c>
      <c r="M216" s="54">
        <f t="shared" si="28"/>
        <v>31.2</v>
      </c>
      <c r="N216" s="36">
        <v>20.5</v>
      </c>
      <c r="O216" s="55">
        <f t="shared" si="29"/>
        <v>52.379879540552118</v>
      </c>
      <c r="P216" s="56">
        <f t="shared" si="30"/>
        <v>46.932372068334679</v>
      </c>
      <c r="Q216" s="56">
        <v>28.0474569</v>
      </c>
      <c r="R216" s="11">
        <f t="shared" si="31"/>
        <v>8.0604184012064994</v>
      </c>
      <c r="S216" s="35">
        <f t="shared" si="32"/>
        <v>14.587930140127034</v>
      </c>
      <c r="AF216" s="34"/>
    </row>
    <row r="217" spans="7:32" ht="18.5" x14ac:dyDescent="0.45">
      <c r="G217" s="59">
        <v>2016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87">
        <v>37</v>
      </c>
      <c r="L217" s="87">
        <v>27.3</v>
      </c>
      <c r="M217" s="54">
        <f t="shared" si="28"/>
        <v>32.15</v>
      </c>
      <c r="N217" s="36">
        <v>16</v>
      </c>
      <c r="O217" s="55">
        <f t="shared" si="29"/>
        <v>57.466548685296921</v>
      </c>
      <c r="P217" s="56">
        <f t="shared" si="30"/>
        <v>44.594041779790409</v>
      </c>
      <c r="Q217" s="56">
        <v>28.636567800000002</v>
      </c>
      <c r="R217" s="11">
        <f t="shared" si="31"/>
        <v>8.3892758338426514</v>
      </c>
      <c r="S217" s="35">
        <f t="shared" si="32"/>
        <v>14.661038100112478</v>
      </c>
      <c r="AF217" s="34"/>
    </row>
    <row r="218" spans="7:32" ht="18.5" x14ac:dyDescent="0.45">
      <c r="G218" s="59">
        <v>2016</v>
      </c>
      <c r="H218" s="59">
        <v>8</v>
      </c>
      <c r="I218" s="46">
        <f t="shared" si="34"/>
        <v>3</v>
      </c>
      <c r="J218" s="46">
        <f t="shared" si="34"/>
        <v>215</v>
      </c>
      <c r="K218" s="87">
        <v>37.200000000000003</v>
      </c>
      <c r="L218" s="87">
        <v>28.2</v>
      </c>
      <c r="M218" s="54">
        <f t="shared" si="28"/>
        <v>32.700000000000003</v>
      </c>
      <c r="N218" s="36">
        <v>17.5</v>
      </c>
      <c r="O218" s="55">
        <f t="shared" si="29"/>
        <v>59.648176458333317</v>
      </c>
      <c r="P218" s="56">
        <f t="shared" si="30"/>
        <v>42.946687050000008</v>
      </c>
      <c r="Q218" s="56">
        <v>28.631124699999997</v>
      </c>
      <c r="R218" s="11">
        <f t="shared" si="31"/>
        <v>8.4800380914577485</v>
      </c>
      <c r="S218" s="35">
        <f t="shared" si="32"/>
        <v>14.014684607412292</v>
      </c>
      <c r="AF218" s="34"/>
    </row>
    <row r="219" spans="7:32" ht="18.5" x14ac:dyDescent="0.45">
      <c r="G219" s="59">
        <v>2016</v>
      </c>
      <c r="H219" s="59">
        <v>8</v>
      </c>
      <c r="I219" s="46">
        <f t="shared" si="34"/>
        <v>4</v>
      </c>
      <c r="J219" s="46">
        <f t="shared" si="34"/>
        <v>216</v>
      </c>
      <c r="K219" s="87">
        <v>36.5</v>
      </c>
      <c r="L219" s="87">
        <v>27.5</v>
      </c>
      <c r="M219" s="54">
        <f t="shared" si="28"/>
        <v>32</v>
      </c>
      <c r="N219" s="36">
        <v>20.5</v>
      </c>
      <c r="O219" s="55">
        <f t="shared" si="29"/>
        <v>58.729653333333324</v>
      </c>
      <c r="P219" s="56">
        <f t="shared" si="30"/>
        <v>42.285350399999992</v>
      </c>
      <c r="Q219" s="56">
        <v>28.190233599999996</v>
      </c>
      <c r="R219" s="11">
        <f t="shared" si="31"/>
        <v>8.2337188591871975</v>
      </c>
      <c r="S219" s="35">
        <f t="shared" si="32"/>
        <v>13.31314463793799</v>
      </c>
      <c r="AF219" s="34"/>
    </row>
    <row r="220" spans="7:32" ht="18.5" x14ac:dyDescent="0.45">
      <c r="G220" s="59">
        <v>2016</v>
      </c>
      <c r="H220" s="59">
        <v>8</v>
      </c>
      <c r="I220" s="46">
        <f t="shared" si="34"/>
        <v>5</v>
      </c>
      <c r="J220" s="46">
        <f t="shared" si="34"/>
        <v>217</v>
      </c>
      <c r="K220" s="87">
        <v>36.200000000000003</v>
      </c>
      <c r="L220" s="87">
        <v>28.3</v>
      </c>
      <c r="M220" s="54">
        <f t="shared" si="28"/>
        <v>32.25</v>
      </c>
      <c r="N220" s="36">
        <v>19</v>
      </c>
      <c r="O220" s="55">
        <f t="shared" si="29"/>
        <v>61.819349465235057</v>
      </c>
      <c r="P220" s="56">
        <f t="shared" si="30"/>
        <v>39.069828862028572</v>
      </c>
      <c r="Q220" s="56">
        <v>27.800842599999999</v>
      </c>
      <c r="R220" s="11">
        <f t="shared" si="31"/>
        <v>8.1607496895424489</v>
      </c>
      <c r="S220" s="35">
        <f t="shared" si="32"/>
        <v>12.565694419912683</v>
      </c>
      <c r="AF220" s="34"/>
    </row>
    <row r="221" spans="7:32" ht="18.5" x14ac:dyDescent="0.45">
      <c r="G221" s="59">
        <v>2016</v>
      </c>
      <c r="H221" s="59">
        <v>8</v>
      </c>
      <c r="I221" s="46">
        <f t="shared" si="34"/>
        <v>6</v>
      </c>
      <c r="J221" s="46">
        <f t="shared" si="34"/>
        <v>218</v>
      </c>
      <c r="K221" s="87">
        <v>36.6</v>
      </c>
      <c r="L221" s="87">
        <v>29.5</v>
      </c>
      <c r="M221" s="54">
        <f t="shared" si="28"/>
        <v>33.049999999999997</v>
      </c>
      <c r="N221" s="36">
        <v>20</v>
      </c>
      <c r="O221" s="55">
        <f t="shared" si="29"/>
        <v>63.025008630489829</v>
      </c>
      <c r="P221" s="56">
        <f t="shared" si="30"/>
        <v>35.798204902118236</v>
      </c>
      <c r="Q221" s="56">
        <v>26.869653799999998</v>
      </c>
      <c r="R221" s="11">
        <f t="shared" si="31"/>
        <v>8.0134779184564486</v>
      </c>
      <c r="S221" s="35">
        <f t="shared" si="32"/>
        <v>11.541061493225873</v>
      </c>
      <c r="AF221" s="34"/>
    </row>
    <row r="222" spans="7:32" ht="18.5" x14ac:dyDescent="0.45">
      <c r="G222" s="59">
        <v>2016</v>
      </c>
      <c r="H222" s="59">
        <v>8</v>
      </c>
      <c r="I222" s="46">
        <f t="shared" si="34"/>
        <v>7</v>
      </c>
      <c r="J222" s="46">
        <f t="shared" si="34"/>
        <v>219</v>
      </c>
      <c r="K222" s="87">
        <v>35.6</v>
      </c>
      <c r="L222" s="87">
        <v>28</v>
      </c>
      <c r="M222" s="54">
        <f t="shared" si="28"/>
        <v>31.8</v>
      </c>
      <c r="N222" s="36">
        <v>22</v>
      </c>
      <c r="O222" s="55">
        <f t="shared" si="29"/>
        <v>61.345605631420447</v>
      </c>
      <c r="P222" s="56">
        <f t="shared" si="30"/>
        <v>37.298128223903639</v>
      </c>
      <c r="Q222" s="56">
        <v>27.058906199999999</v>
      </c>
      <c r="R222" s="11">
        <f t="shared" si="31"/>
        <v>7.8715440492047994</v>
      </c>
      <c r="S222" s="35">
        <f t="shared" si="32"/>
        <v>11.615458018028608</v>
      </c>
      <c r="AF222" s="34"/>
    </row>
    <row r="223" spans="7:32" ht="18.5" x14ac:dyDescent="0.45">
      <c r="G223" s="59">
        <v>2016</v>
      </c>
      <c r="H223" s="59">
        <v>8</v>
      </c>
      <c r="I223" s="46">
        <f t="shared" si="34"/>
        <v>8</v>
      </c>
      <c r="J223" s="46">
        <f t="shared" si="34"/>
        <v>220</v>
      </c>
      <c r="K223" s="87">
        <v>34.6</v>
      </c>
      <c r="L223" s="87">
        <v>21.8</v>
      </c>
      <c r="M223" s="54">
        <f t="shared" si="28"/>
        <v>28.200000000000003</v>
      </c>
      <c r="N223" s="36">
        <v>20.5</v>
      </c>
      <c r="O223" s="55">
        <f t="shared" si="29"/>
        <v>45.069795890746555</v>
      </c>
      <c r="P223" s="56">
        <f t="shared" si="30"/>
        <v>46.151470992124473</v>
      </c>
      <c r="Q223" s="56">
        <v>25.799456599999996</v>
      </c>
      <c r="R223" s="11">
        <f t="shared" si="31"/>
        <v>6.960435396113998</v>
      </c>
      <c r="S223" s="35">
        <f t="shared" si="32"/>
        <v>13.876266690346775</v>
      </c>
      <c r="AF223" s="34"/>
    </row>
    <row r="224" spans="7:32" ht="18.5" x14ac:dyDescent="0.45">
      <c r="G224" s="59">
        <v>2016</v>
      </c>
      <c r="H224" s="59">
        <v>8</v>
      </c>
      <c r="I224" s="46">
        <f t="shared" si="34"/>
        <v>9</v>
      </c>
      <c r="J224" s="46">
        <f t="shared" si="34"/>
        <v>221</v>
      </c>
      <c r="K224" s="87">
        <v>37.5</v>
      </c>
      <c r="L224" s="87">
        <v>26.9</v>
      </c>
      <c r="M224" s="54">
        <f t="shared" si="28"/>
        <v>32.200000000000003</v>
      </c>
      <c r="N224" s="36">
        <v>24.5</v>
      </c>
      <c r="O224" s="55">
        <f t="shared" si="29"/>
        <v>41.716298970559684</v>
      </c>
      <c r="P224" s="56">
        <f t="shared" si="30"/>
        <v>35.375421527034618</v>
      </c>
      <c r="Q224" s="56">
        <v>21.730948699999999</v>
      </c>
      <c r="R224" s="11">
        <f t="shared" si="31"/>
        <v>6.3726007062749996</v>
      </c>
      <c r="S224" s="35">
        <f t="shared" si="32"/>
        <v>10.809647245373213</v>
      </c>
      <c r="AF224" s="34"/>
    </row>
    <row r="225" spans="7:32" ht="18.5" x14ac:dyDescent="0.45">
      <c r="G225" s="59">
        <v>2016</v>
      </c>
      <c r="H225" s="59">
        <v>8</v>
      </c>
      <c r="I225" s="46">
        <f t="shared" si="34"/>
        <v>10</v>
      </c>
      <c r="J225" s="46">
        <f t="shared" si="34"/>
        <v>222</v>
      </c>
      <c r="K225" s="87">
        <v>35.700000000000003</v>
      </c>
      <c r="L225" s="87">
        <v>27.2</v>
      </c>
      <c r="M225" s="54">
        <f t="shared" si="28"/>
        <v>31.450000000000003</v>
      </c>
      <c r="N225" s="36">
        <v>23.5</v>
      </c>
      <c r="O225" s="55">
        <f t="shared" si="29"/>
        <v>53.601725436339251</v>
      </c>
      <c r="P225" s="56">
        <f t="shared" si="30"/>
        <v>36.449173296710704</v>
      </c>
      <c r="Q225" s="56">
        <v>25.003926599999996</v>
      </c>
      <c r="R225" s="11">
        <f t="shared" si="31"/>
        <v>7.2224154533182485</v>
      </c>
      <c r="S225" s="35">
        <f t="shared" si="32"/>
        <v>11.151371723952364</v>
      </c>
      <c r="AF225" s="34"/>
    </row>
    <row r="226" spans="7:32" ht="18.5" x14ac:dyDescent="0.45">
      <c r="G226" s="59">
        <v>2016</v>
      </c>
      <c r="H226" s="59">
        <v>8</v>
      </c>
      <c r="I226" s="46">
        <f t="shared" si="34"/>
        <v>11</v>
      </c>
      <c r="J226" s="46">
        <f t="shared" si="34"/>
        <v>223</v>
      </c>
      <c r="K226" s="87">
        <v>36.4</v>
      </c>
      <c r="L226" s="87">
        <v>29.8</v>
      </c>
      <c r="M226" s="54">
        <f t="shared" si="28"/>
        <v>33.1</v>
      </c>
      <c r="N226" s="36">
        <v>25</v>
      </c>
      <c r="O226" s="55">
        <f t="shared" si="29"/>
        <v>63.461889557683158</v>
      </c>
      <c r="P226" s="56">
        <f t="shared" si="30"/>
        <v>33.507877686456695</v>
      </c>
      <c r="Q226" s="56">
        <v>26.085847399999999</v>
      </c>
      <c r="R226" s="11">
        <f t="shared" si="31"/>
        <v>7.7873688955508999</v>
      </c>
      <c r="S226" s="35">
        <f t="shared" si="32"/>
        <v>10.306098360371118</v>
      </c>
      <c r="AF226" s="34"/>
    </row>
    <row r="227" spans="7:32" ht="18.5" x14ac:dyDescent="0.45">
      <c r="G227" s="59">
        <v>2016</v>
      </c>
      <c r="H227" s="59">
        <v>8</v>
      </c>
      <c r="I227" s="46">
        <f t="shared" si="34"/>
        <v>12</v>
      </c>
      <c r="J227" s="46">
        <f t="shared" si="34"/>
        <v>224</v>
      </c>
      <c r="K227" s="87">
        <v>33.700000000000003</v>
      </c>
      <c r="L227" s="87">
        <v>25.8</v>
      </c>
      <c r="M227" s="54">
        <f t="shared" si="28"/>
        <v>29.75</v>
      </c>
      <c r="N227" s="36">
        <v>21.5</v>
      </c>
      <c r="O227" s="55">
        <f t="shared" si="29"/>
        <v>59.517812794280189</v>
      </c>
      <c r="P227" s="56">
        <f t="shared" si="30"/>
        <v>37.615257685985092</v>
      </c>
      <c r="Q227" s="56">
        <v>26.7658162</v>
      </c>
      <c r="R227" s="11">
        <f t="shared" si="31"/>
        <v>7.464470896218149</v>
      </c>
      <c r="S227" s="35">
        <f t="shared" si="32"/>
        <v>11.514413820394651</v>
      </c>
      <c r="AF227" s="34"/>
    </row>
    <row r="228" spans="7:32" ht="18.5" x14ac:dyDescent="0.45">
      <c r="G228" s="59">
        <v>2016</v>
      </c>
      <c r="H228" s="59">
        <v>8</v>
      </c>
      <c r="I228" s="46">
        <f t="shared" si="34"/>
        <v>13</v>
      </c>
      <c r="J228" s="46">
        <f t="shared" si="34"/>
        <v>225</v>
      </c>
      <c r="K228" s="87">
        <v>35.4</v>
      </c>
      <c r="L228" s="87">
        <v>27.6</v>
      </c>
      <c r="M228" s="54">
        <f t="shared" si="28"/>
        <v>31.5</v>
      </c>
      <c r="N228" s="36">
        <v>22</v>
      </c>
      <c r="O228" s="55">
        <f t="shared" si="29"/>
        <v>56.335680282940352</v>
      </c>
      <c r="P228" s="56">
        <f t="shared" si="30"/>
        <v>35.153464496554768</v>
      </c>
      <c r="Q228" s="56">
        <v>25.173918799999999</v>
      </c>
      <c r="R228" s="11">
        <f t="shared" si="31"/>
        <v>7.2789001644665978</v>
      </c>
      <c r="S228" s="35">
        <f t="shared" si="32"/>
        <v>10.949578561987101</v>
      </c>
      <c r="AF228" s="34"/>
    </row>
    <row r="229" spans="7:32" ht="18.5" x14ac:dyDescent="0.45">
      <c r="G229" s="59">
        <v>2016</v>
      </c>
      <c r="H229" s="59">
        <v>8</v>
      </c>
      <c r="I229" s="46">
        <f t="shared" si="34"/>
        <v>14</v>
      </c>
      <c r="J229" s="46">
        <f t="shared" si="34"/>
        <v>226</v>
      </c>
      <c r="K229" s="87">
        <v>36.4</v>
      </c>
      <c r="L229" s="87">
        <v>28.4</v>
      </c>
      <c r="M229" s="54">
        <f t="shared" si="28"/>
        <v>32.4</v>
      </c>
      <c r="N229" s="36">
        <v>20.5</v>
      </c>
      <c r="O229" s="55">
        <f t="shared" si="29"/>
        <v>59.976416005493711</v>
      </c>
      <c r="P229" s="56">
        <f t="shared" si="30"/>
        <v>38.384906243515978</v>
      </c>
      <c r="Q229" s="56">
        <v>27.142227499999997</v>
      </c>
      <c r="R229" s="11">
        <f t="shared" si="31"/>
        <v>7.991296047232499</v>
      </c>
      <c r="S229" s="35">
        <f t="shared" si="32"/>
        <v>12.190997845639696</v>
      </c>
      <c r="AF229" s="34"/>
    </row>
    <row r="230" spans="7:32" ht="18.5" x14ac:dyDescent="0.45">
      <c r="G230" s="59">
        <v>2016</v>
      </c>
      <c r="H230" s="59">
        <v>8</v>
      </c>
      <c r="I230" s="46">
        <f t="shared" si="34"/>
        <v>15</v>
      </c>
      <c r="J230" s="46">
        <f t="shared" si="34"/>
        <v>227</v>
      </c>
      <c r="K230" s="87">
        <v>35.6</v>
      </c>
      <c r="L230" s="87">
        <v>28.2</v>
      </c>
      <c r="M230" s="54">
        <f t="shared" si="28"/>
        <v>31.9</v>
      </c>
      <c r="N230" s="36">
        <v>19.5</v>
      </c>
      <c r="O230" s="55">
        <f t="shared" si="29"/>
        <v>60.946393817683614</v>
      </c>
      <c r="P230" s="56">
        <f t="shared" si="30"/>
        <v>36.080265140068711</v>
      </c>
      <c r="Q230" s="56">
        <v>26.526738499999997</v>
      </c>
      <c r="R230" s="11">
        <f t="shared" si="31"/>
        <v>7.7322922687342501</v>
      </c>
      <c r="S230" s="35">
        <f t="shared" si="32"/>
        <v>11.555074039902228</v>
      </c>
      <c r="AF230" s="34"/>
    </row>
    <row r="231" spans="7:32" ht="18.5" x14ac:dyDescent="0.45">
      <c r="G231" s="59">
        <v>2016</v>
      </c>
      <c r="H231" s="59">
        <v>8</v>
      </c>
      <c r="I231" s="46">
        <f t="shared" si="34"/>
        <v>16</v>
      </c>
      <c r="J231" s="46">
        <f t="shared" si="34"/>
        <v>228</v>
      </c>
      <c r="K231" s="87">
        <v>37.299999999999997</v>
      </c>
      <c r="L231" s="87">
        <v>29</v>
      </c>
      <c r="M231" s="54">
        <f t="shared" si="28"/>
        <v>33.15</v>
      </c>
      <c r="N231" s="36">
        <v>18</v>
      </c>
      <c r="O231" s="55">
        <f t="shared" si="29"/>
        <v>50.565854660580058</v>
      </c>
      <c r="P231" s="56">
        <f t="shared" si="30"/>
        <v>33.575727494625148</v>
      </c>
      <c r="Q231" s="56">
        <v>23.308610300000002</v>
      </c>
      <c r="R231" s="11">
        <f t="shared" si="31"/>
        <v>6.9651197199140258</v>
      </c>
      <c r="S231" s="35">
        <f t="shared" si="32"/>
        <v>11.091803161859831</v>
      </c>
      <c r="AF231" s="34"/>
    </row>
    <row r="232" spans="7:32" ht="18.5" x14ac:dyDescent="0.45">
      <c r="G232" s="59">
        <v>2016</v>
      </c>
      <c r="H232" s="59">
        <v>8</v>
      </c>
      <c r="I232" s="46">
        <f t="shared" si="34"/>
        <v>17</v>
      </c>
      <c r="J232" s="46">
        <f t="shared" si="34"/>
        <v>229</v>
      </c>
      <c r="K232" s="87">
        <v>36.4</v>
      </c>
      <c r="L232" s="87">
        <v>28.8</v>
      </c>
      <c r="M232" s="54">
        <f t="shared" si="28"/>
        <v>32.6</v>
      </c>
      <c r="N232" s="36">
        <v>19</v>
      </c>
      <c r="O232" s="55">
        <f t="shared" si="29"/>
        <v>54.670547623805135</v>
      </c>
      <c r="P232" s="56">
        <f t="shared" si="30"/>
        <v>33.239692955273512</v>
      </c>
      <c r="Q232" s="56">
        <v>24.114607800000002</v>
      </c>
      <c r="R232" s="11">
        <f t="shared" si="31"/>
        <v>7.1281816072488011</v>
      </c>
      <c r="S232" s="35">
        <f t="shared" si="32"/>
        <v>10.822697952462608</v>
      </c>
      <c r="AF232" s="34"/>
    </row>
    <row r="233" spans="7:32" ht="18.5" x14ac:dyDescent="0.45">
      <c r="G233" s="59">
        <v>2016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87">
        <v>31.3</v>
      </c>
      <c r="L233" s="87">
        <v>20.6</v>
      </c>
      <c r="M233" s="54">
        <f t="shared" si="28"/>
        <v>25.950000000000003</v>
      </c>
      <c r="N233" s="36">
        <v>22.5</v>
      </c>
      <c r="O233" s="55">
        <f t="shared" si="29"/>
        <v>49.876926606010827</v>
      </c>
      <c r="P233" s="56">
        <f t="shared" si="30"/>
        <v>42.694649174745265</v>
      </c>
      <c r="Q233" s="56">
        <v>26.104270199999998</v>
      </c>
      <c r="R233" s="11">
        <f t="shared" si="31"/>
        <v>6.6981925816312486</v>
      </c>
      <c r="S233" s="35">
        <f t="shared" si="32"/>
        <v>12.254085383885657</v>
      </c>
      <c r="AF233" s="34"/>
    </row>
    <row r="234" spans="7:32" ht="18.5" x14ac:dyDescent="0.45">
      <c r="G234" s="59">
        <v>2016</v>
      </c>
      <c r="H234" s="59">
        <v>8</v>
      </c>
      <c r="I234" s="46">
        <f t="shared" si="35"/>
        <v>19</v>
      </c>
      <c r="J234" s="46">
        <f t="shared" si="35"/>
        <v>231</v>
      </c>
      <c r="K234" s="87">
        <v>33.6</v>
      </c>
      <c r="L234" s="87">
        <v>23.5</v>
      </c>
      <c r="M234" s="54">
        <f t="shared" si="28"/>
        <v>28.55</v>
      </c>
      <c r="N234" s="36">
        <v>19.5</v>
      </c>
      <c r="O234" s="55">
        <f t="shared" si="29"/>
        <v>51.387276064789667</v>
      </c>
      <c r="P234" s="56">
        <f t="shared" si="30"/>
        <v>41.52091906035006</v>
      </c>
      <c r="Q234" s="56">
        <v>26.129810899999999</v>
      </c>
      <c r="R234" s="11">
        <f t="shared" si="31"/>
        <v>7.1031996520359746</v>
      </c>
      <c r="S234" s="35">
        <f t="shared" si="32"/>
        <v>12.724563927811918</v>
      </c>
      <c r="AF234" s="34"/>
    </row>
    <row r="235" spans="7:32" ht="18.5" x14ac:dyDescent="0.45">
      <c r="G235" s="59">
        <v>2016</v>
      </c>
      <c r="H235" s="59">
        <v>8</v>
      </c>
      <c r="I235" s="46">
        <f t="shared" si="35"/>
        <v>20</v>
      </c>
      <c r="J235" s="46">
        <f t="shared" si="35"/>
        <v>232</v>
      </c>
      <c r="K235" s="87">
        <v>36.6</v>
      </c>
      <c r="L235" s="87">
        <v>26.4</v>
      </c>
      <c r="M235" s="54">
        <f t="shared" si="28"/>
        <v>31.5</v>
      </c>
      <c r="N235" s="36">
        <v>25</v>
      </c>
      <c r="O235" s="55">
        <f t="shared" si="29"/>
        <v>48.185005964384509</v>
      </c>
      <c r="P235" s="56">
        <f t="shared" si="30"/>
        <v>39.318964866937776</v>
      </c>
      <c r="Q235" s="56">
        <v>24.622490899999999</v>
      </c>
      <c r="R235" s="11">
        <f t="shared" si="31"/>
        <v>7.1194578200350493</v>
      </c>
      <c r="S235" s="35">
        <f t="shared" si="32"/>
        <v>11.801554987077266</v>
      </c>
      <c r="AF235" s="34"/>
    </row>
    <row r="236" spans="7:32" ht="18.5" x14ac:dyDescent="0.45">
      <c r="G236" s="59">
        <v>2016</v>
      </c>
      <c r="H236" s="59">
        <v>8</v>
      </c>
      <c r="I236" s="46">
        <f t="shared" si="35"/>
        <v>21</v>
      </c>
      <c r="J236" s="46">
        <f t="shared" si="35"/>
        <v>233</v>
      </c>
      <c r="K236" s="87">
        <v>36</v>
      </c>
      <c r="L236" s="87">
        <v>30.4</v>
      </c>
      <c r="M236" s="54">
        <f t="shared" si="28"/>
        <v>33.200000000000003</v>
      </c>
      <c r="N236" s="36">
        <v>24</v>
      </c>
      <c r="O236" s="55">
        <f t="shared" si="29"/>
        <v>63.633968996739767</v>
      </c>
      <c r="P236" s="56">
        <f t="shared" si="30"/>
        <v>28.508018110539425</v>
      </c>
      <c r="Q236" s="56">
        <v>24.0936728</v>
      </c>
      <c r="R236" s="11">
        <f t="shared" si="31"/>
        <v>7.2067789395719979</v>
      </c>
      <c r="S236" s="35">
        <f t="shared" si="32"/>
        <v>8.9602314848229074</v>
      </c>
      <c r="AF236" s="34"/>
    </row>
    <row r="237" spans="7:32" ht="18.5" x14ac:dyDescent="0.45">
      <c r="G237" s="59">
        <v>2016</v>
      </c>
      <c r="H237" s="59">
        <v>8</v>
      </c>
      <c r="I237" s="46">
        <f t="shared" si="35"/>
        <v>22</v>
      </c>
      <c r="J237" s="46">
        <f t="shared" si="35"/>
        <v>234</v>
      </c>
      <c r="K237" s="87">
        <v>36.4</v>
      </c>
      <c r="L237" s="87">
        <v>32.1</v>
      </c>
      <c r="M237" s="54">
        <f t="shared" si="28"/>
        <v>34.25</v>
      </c>
      <c r="N237" s="36">
        <v>23</v>
      </c>
      <c r="O237" s="55">
        <f t="shared" si="29"/>
        <v>73.396127815140204</v>
      </c>
      <c r="P237" s="56">
        <f t="shared" si="30"/>
        <v>25.248267968408214</v>
      </c>
      <c r="Q237" s="56">
        <v>24.351592</v>
      </c>
      <c r="R237" s="11">
        <f t="shared" si="31"/>
        <v>7.4338896325139991</v>
      </c>
      <c r="S237" s="35">
        <f t="shared" si="32"/>
        <v>8.1669655794035378</v>
      </c>
      <c r="AF237" s="34"/>
    </row>
    <row r="238" spans="7:32" ht="18.5" x14ac:dyDescent="0.45">
      <c r="G238" s="59">
        <v>2016</v>
      </c>
      <c r="H238" s="59">
        <v>8</v>
      </c>
      <c r="I238" s="46">
        <f t="shared" si="35"/>
        <v>23</v>
      </c>
      <c r="J238" s="46">
        <f t="shared" si="35"/>
        <v>235</v>
      </c>
      <c r="K238" s="87">
        <v>37.9</v>
      </c>
      <c r="L238" s="87">
        <v>30.2</v>
      </c>
      <c r="M238" s="54">
        <f t="shared" si="28"/>
        <v>34.049999999999997</v>
      </c>
      <c r="N238" s="36">
        <v>23</v>
      </c>
      <c r="O238" s="55">
        <f t="shared" si="29"/>
        <v>46.175808138345481</v>
      </c>
      <c r="P238" s="56">
        <f t="shared" si="30"/>
        <v>28.444297813220818</v>
      </c>
      <c r="Q238" s="56">
        <v>20.501226799999998</v>
      </c>
      <c r="R238" s="11">
        <f t="shared" si="31"/>
        <v>6.2344281951866973</v>
      </c>
      <c r="S238" s="35">
        <f t="shared" si="32"/>
        <v>9.105450332035204</v>
      </c>
      <c r="AF238" s="34"/>
    </row>
    <row r="239" spans="7:32" ht="18.5" x14ac:dyDescent="0.45">
      <c r="G239" s="59">
        <v>2016</v>
      </c>
      <c r="H239" s="59">
        <v>8</v>
      </c>
      <c r="I239" s="46">
        <f t="shared" si="35"/>
        <v>24</v>
      </c>
      <c r="J239" s="46">
        <f t="shared" si="35"/>
        <v>236</v>
      </c>
      <c r="K239" s="87">
        <v>36.1</v>
      </c>
      <c r="L239" s="87">
        <v>29.3</v>
      </c>
      <c r="M239" s="54">
        <f t="shared" si="28"/>
        <v>32.700000000000003</v>
      </c>
      <c r="N239" s="36">
        <v>24.5</v>
      </c>
      <c r="O239" s="55">
        <f t="shared" si="29"/>
        <v>55.686647537248092</v>
      </c>
      <c r="P239" s="56">
        <f t="shared" si="30"/>
        <v>30.293536260262965</v>
      </c>
      <c r="Q239" s="56">
        <v>23.234081699999997</v>
      </c>
      <c r="R239" s="11">
        <f t="shared" si="31"/>
        <v>6.8815284031102477</v>
      </c>
      <c r="S239" s="35">
        <f t="shared" si="32"/>
        <v>9.3890287886230261</v>
      </c>
      <c r="AF239" s="34"/>
    </row>
    <row r="240" spans="7:32" ht="18.5" x14ac:dyDescent="0.45">
      <c r="G240" s="59">
        <v>2016</v>
      </c>
      <c r="H240" s="59">
        <v>8</v>
      </c>
      <c r="I240" s="46">
        <f t="shared" si="35"/>
        <v>25</v>
      </c>
      <c r="J240" s="46">
        <f t="shared" si="35"/>
        <v>237</v>
      </c>
      <c r="K240" s="87">
        <v>37</v>
      </c>
      <c r="L240" s="87">
        <v>29.7</v>
      </c>
      <c r="M240" s="54">
        <f t="shared" si="28"/>
        <v>33.35</v>
      </c>
      <c r="N240" s="36">
        <v>29</v>
      </c>
      <c r="O240" s="55">
        <f t="shared" si="29"/>
        <v>42.177398554980407</v>
      </c>
      <c r="P240" s="56">
        <f t="shared" si="30"/>
        <v>24.631600756108561</v>
      </c>
      <c r="Q240" s="56">
        <v>18.233128900000001</v>
      </c>
      <c r="R240" s="11">
        <f t="shared" si="31"/>
        <v>5.4698429460732747</v>
      </c>
      <c r="S240" s="35">
        <f t="shared" si="32"/>
        <v>7.4279141725364406</v>
      </c>
      <c r="AF240" s="34"/>
    </row>
    <row r="241" spans="7:32" ht="18.5" x14ac:dyDescent="0.45">
      <c r="G241" s="59">
        <v>2016</v>
      </c>
      <c r="H241" s="59">
        <v>8</v>
      </c>
      <c r="I241" s="46">
        <f t="shared" si="35"/>
        <v>26</v>
      </c>
      <c r="J241" s="46">
        <f t="shared" si="35"/>
        <v>238</v>
      </c>
      <c r="K241" s="87">
        <v>37</v>
      </c>
      <c r="L241" s="87">
        <v>30.4</v>
      </c>
      <c r="M241" s="54">
        <f t="shared" si="28"/>
        <v>33.700000000000003</v>
      </c>
      <c r="N241" s="36">
        <v>23.5</v>
      </c>
      <c r="O241" s="55">
        <f t="shared" si="29"/>
        <v>50.904376565048594</v>
      </c>
      <c r="P241" s="56">
        <f t="shared" si="30"/>
        <v>26.877510826345663</v>
      </c>
      <c r="Q241" s="56">
        <v>20.924113800000001</v>
      </c>
      <c r="R241" s="11">
        <f t="shared" si="31"/>
        <v>6.3200762630055003</v>
      </c>
      <c r="S241" s="35">
        <f t="shared" si="32"/>
        <v>8.5664934029549418</v>
      </c>
      <c r="AF241" s="34"/>
    </row>
    <row r="242" spans="7:32" ht="18.5" x14ac:dyDescent="0.45">
      <c r="G242" s="59">
        <v>2016</v>
      </c>
      <c r="H242" s="59">
        <v>8</v>
      </c>
      <c r="I242" s="46">
        <f t="shared" si="35"/>
        <v>27</v>
      </c>
      <c r="J242" s="46">
        <f t="shared" si="35"/>
        <v>239</v>
      </c>
      <c r="K242" s="87">
        <v>36.799999999999997</v>
      </c>
      <c r="L242" s="87">
        <v>29.3</v>
      </c>
      <c r="M242" s="54">
        <f t="shared" si="28"/>
        <v>33.049999999999997</v>
      </c>
      <c r="N242" s="36">
        <v>22.5</v>
      </c>
      <c r="O242" s="55">
        <f t="shared" si="29"/>
        <v>33.488122770673002</v>
      </c>
      <c r="P242" s="56">
        <f t="shared" si="30"/>
        <v>20.092873662403793</v>
      </c>
      <c r="Q242" s="56">
        <v>14.673760199999998</v>
      </c>
      <c r="R242" s="11">
        <f t="shared" si="31"/>
        <v>4.3762325416870489</v>
      </c>
      <c r="S242" s="35">
        <f t="shared" si="32"/>
        <v>6.5881601398975498</v>
      </c>
      <c r="AF242" s="34"/>
    </row>
    <row r="243" spans="7:32" ht="18.5" x14ac:dyDescent="0.45">
      <c r="G243" s="59">
        <v>2016</v>
      </c>
      <c r="H243" s="59">
        <v>8</v>
      </c>
      <c r="I243" s="46">
        <f t="shared" si="35"/>
        <v>28</v>
      </c>
      <c r="J243" s="46">
        <f t="shared" si="35"/>
        <v>240</v>
      </c>
      <c r="K243" s="87">
        <v>36.200000000000003</v>
      </c>
      <c r="L243" s="87">
        <v>28.8</v>
      </c>
      <c r="M243" s="54">
        <f t="shared" si="28"/>
        <v>32.5</v>
      </c>
      <c r="N243" s="36">
        <v>23.5</v>
      </c>
      <c r="O243" s="55">
        <f t="shared" si="29"/>
        <v>48.614741661596703</v>
      </c>
      <c r="P243" s="56">
        <f t="shared" si="30"/>
        <v>28.779927063665259</v>
      </c>
      <c r="Q243" s="56">
        <v>21.159423199999999</v>
      </c>
      <c r="R243" s="11">
        <f t="shared" si="31"/>
        <v>6.2422308585203989</v>
      </c>
      <c r="S243" s="35">
        <f t="shared" si="32"/>
        <v>9.0264363048301508</v>
      </c>
      <c r="AF243" s="34"/>
    </row>
    <row r="244" spans="7:32" ht="18.5" x14ac:dyDescent="0.45">
      <c r="G244" s="59">
        <v>2016</v>
      </c>
      <c r="H244" s="59">
        <v>8</v>
      </c>
      <c r="I244" s="46">
        <f t="shared" si="35"/>
        <v>29</v>
      </c>
      <c r="J244" s="46">
        <f t="shared" si="35"/>
        <v>241</v>
      </c>
      <c r="K244" s="87">
        <v>36.299999999999997</v>
      </c>
      <c r="L244" s="87">
        <v>28.9</v>
      </c>
      <c r="M244" s="54">
        <f t="shared" si="28"/>
        <v>32.599999999999994</v>
      </c>
      <c r="N244" s="36">
        <v>22</v>
      </c>
      <c r="O244" s="55">
        <f t="shared" si="29"/>
        <v>52.05479065997153</v>
      </c>
      <c r="P244" s="56">
        <f t="shared" si="30"/>
        <v>30.816436070703137</v>
      </c>
      <c r="Q244" s="56">
        <v>22.656694399999999</v>
      </c>
      <c r="R244" s="11">
        <f t="shared" si="31"/>
        <v>6.6972282378623982</v>
      </c>
      <c r="S244" s="35">
        <f t="shared" si="32"/>
        <v>9.7809542038389967</v>
      </c>
      <c r="AF244" s="34"/>
    </row>
    <row r="245" spans="7:32" ht="18.5" x14ac:dyDescent="0.45">
      <c r="G245" s="59">
        <v>2016</v>
      </c>
      <c r="H245" s="59">
        <v>8</v>
      </c>
      <c r="I245" s="46">
        <f t="shared" si="35"/>
        <v>30</v>
      </c>
      <c r="J245" s="46">
        <f t="shared" si="35"/>
        <v>242</v>
      </c>
      <c r="K245" s="87">
        <v>36.1</v>
      </c>
      <c r="L245" s="87">
        <v>27.8</v>
      </c>
      <c r="M245" s="54">
        <f t="shared" si="28"/>
        <v>31.950000000000003</v>
      </c>
      <c r="N245" s="36">
        <v>21</v>
      </c>
      <c r="O245" s="55">
        <f t="shared" si="29"/>
        <v>50.495004875896903</v>
      </c>
      <c r="P245" s="56">
        <f t="shared" si="30"/>
        <v>33.528683237595544</v>
      </c>
      <c r="Q245" s="56">
        <v>23.275951699999997</v>
      </c>
      <c r="R245" s="11">
        <f t="shared" si="31"/>
        <v>6.7915444718448734</v>
      </c>
      <c r="S245" s="35">
        <f t="shared" si="32"/>
        <v>10.627031664247603</v>
      </c>
      <c r="AF245" s="34"/>
    </row>
    <row r="246" spans="7:32" ht="18.5" x14ac:dyDescent="0.45">
      <c r="G246" s="59">
        <v>2016</v>
      </c>
      <c r="H246" s="60">
        <v>8</v>
      </c>
      <c r="I246" s="60">
        <f t="shared" si="35"/>
        <v>31</v>
      </c>
      <c r="J246" s="46">
        <f t="shared" si="35"/>
        <v>243</v>
      </c>
      <c r="K246" s="87">
        <v>36.9</v>
      </c>
      <c r="L246" s="87">
        <v>29.6</v>
      </c>
      <c r="M246" s="54">
        <f t="shared" si="28"/>
        <v>33.25</v>
      </c>
      <c r="N246" s="36">
        <v>18.5</v>
      </c>
      <c r="O246" s="55">
        <f t="shared" si="29"/>
        <v>47.211915690231713</v>
      </c>
      <c r="P246" s="56">
        <f t="shared" si="30"/>
        <v>27.571758763095307</v>
      </c>
      <c r="Q246" s="56">
        <v>20.4095315</v>
      </c>
      <c r="R246" s="49">
        <f t="shared" si="31"/>
        <v>6.1107821097348731</v>
      </c>
      <c r="S246" s="48">
        <f t="shared" si="32"/>
        <v>9.18799873063994</v>
      </c>
      <c r="AF246" s="34"/>
    </row>
    <row r="247" spans="7:32" ht="18.5" x14ac:dyDescent="0.45">
      <c r="G247" s="59">
        <v>2016</v>
      </c>
      <c r="H247" s="59">
        <v>9</v>
      </c>
      <c r="I247" s="46">
        <v>1</v>
      </c>
      <c r="J247" s="46">
        <f t="shared" si="35"/>
        <v>244</v>
      </c>
      <c r="K247" s="87">
        <v>35.9</v>
      </c>
      <c r="L247" s="87">
        <v>29.5</v>
      </c>
      <c r="M247" s="54">
        <f t="shared" si="28"/>
        <v>32.700000000000003</v>
      </c>
      <c r="N247" s="36">
        <v>21.5</v>
      </c>
      <c r="O247" s="55">
        <f t="shared" si="29"/>
        <v>54.733771728486985</v>
      </c>
      <c r="P247" s="56">
        <f t="shared" si="30"/>
        <v>28.02369112498533</v>
      </c>
      <c r="Q247" s="56">
        <v>22.1546731</v>
      </c>
      <c r="R247" s="11">
        <f t="shared" si="31"/>
        <v>6.5618264654407481</v>
      </c>
      <c r="S247" s="35">
        <f t="shared" si="32"/>
        <v>9.0051976528890876</v>
      </c>
      <c r="AF247" s="34"/>
    </row>
    <row r="248" spans="7:32" ht="18.5" x14ac:dyDescent="0.45">
      <c r="G248" s="59">
        <v>2016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87">
        <v>34.5</v>
      </c>
      <c r="L248" s="87">
        <v>24.8</v>
      </c>
      <c r="M248" s="54">
        <f t="shared" si="28"/>
        <v>29.65</v>
      </c>
      <c r="N248" s="36">
        <v>22.5</v>
      </c>
      <c r="O248" s="55">
        <f t="shared" si="29"/>
        <v>48.894543397005549</v>
      </c>
      <c r="P248" s="56">
        <f t="shared" si="30"/>
        <v>37.9421656760763</v>
      </c>
      <c r="Q248" s="56">
        <v>24.364990399999996</v>
      </c>
      <c r="R248" s="11">
        <f t="shared" si="31"/>
        <v>6.7806367296251988</v>
      </c>
      <c r="S248" s="35">
        <f t="shared" si="32"/>
        <v>11.478379764561318</v>
      </c>
      <c r="AF248" s="34"/>
    </row>
    <row r="249" spans="7:32" ht="18.5" x14ac:dyDescent="0.45">
      <c r="G249" s="59">
        <v>2016</v>
      </c>
      <c r="H249" s="59">
        <v>9</v>
      </c>
      <c r="I249" s="46">
        <f t="shared" si="36"/>
        <v>3</v>
      </c>
      <c r="J249" s="46">
        <f t="shared" si="36"/>
        <v>246</v>
      </c>
      <c r="K249" s="87">
        <v>33.700000000000003</v>
      </c>
      <c r="L249" s="87">
        <v>23.2</v>
      </c>
      <c r="M249" s="54">
        <f t="shared" si="28"/>
        <v>28.450000000000003</v>
      </c>
      <c r="N249" s="36">
        <v>20.5</v>
      </c>
      <c r="O249" s="55">
        <f t="shared" si="29"/>
        <v>47.805003419765306</v>
      </c>
      <c r="P249" s="56">
        <f t="shared" si="30"/>
        <v>40.156202872602869</v>
      </c>
      <c r="Q249" s="56">
        <v>24.7849465</v>
      </c>
      <c r="R249" s="11">
        <f t="shared" si="31"/>
        <v>6.7230716440406253</v>
      </c>
      <c r="S249" s="35">
        <f t="shared" si="32"/>
        <v>12.188967098594325</v>
      </c>
      <c r="AF249" s="34"/>
    </row>
    <row r="250" spans="7:32" ht="18.5" x14ac:dyDescent="0.45">
      <c r="G250" s="59">
        <v>2016</v>
      </c>
      <c r="H250" s="59">
        <v>9</v>
      </c>
      <c r="I250" s="46">
        <f t="shared" si="36"/>
        <v>4</v>
      </c>
      <c r="J250" s="46">
        <f t="shared" si="36"/>
        <v>247</v>
      </c>
      <c r="K250" s="87">
        <v>31.9</v>
      </c>
      <c r="L250" s="87">
        <v>23.3</v>
      </c>
      <c r="M250" s="54">
        <f t="shared" si="28"/>
        <v>27.6</v>
      </c>
      <c r="N250" s="36">
        <v>23</v>
      </c>
      <c r="O250" s="55">
        <f t="shared" si="29"/>
        <v>51.470573146015774</v>
      </c>
      <c r="P250" s="56">
        <f t="shared" si="30"/>
        <v>35.41175432445884</v>
      </c>
      <c r="Q250" s="56">
        <v>24.150615999999996</v>
      </c>
      <c r="R250" s="11">
        <f t="shared" si="31"/>
        <v>6.4306086729359997</v>
      </c>
      <c r="S250" s="35">
        <f t="shared" si="32"/>
        <v>10.437258876595163</v>
      </c>
      <c r="AF250" s="34"/>
    </row>
    <row r="251" spans="7:32" ht="18.5" x14ac:dyDescent="0.45">
      <c r="G251" s="59">
        <v>2016</v>
      </c>
      <c r="H251" s="59">
        <v>9</v>
      </c>
      <c r="I251" s="46">
        <f t="shared" si="36"/>
        <v>5</v>
      </c>
      <c r="J251" s="46">
        <f t="shared" si="36"/>
        <v>248</v>
      </c>
      <c r="K251" s="87">
        <v>28.7</v>
      </c>
      <c r="L251" s="87">
        <v>22.6</v>
      </c>
      <c r="M251" s="54">
        <f t="shared" si="28"/>
        <v>25.65</v>
      </c>
      <c r="N251" s="36">
        <v>25.5</v>
      </c>
      <c r="O251" s="55">
        <f t="shared" si="29"/>
        <v>62.024512572544538</v>
      </c>
      <c r="P251" s="56">
        <f t="shared" si="30"/>
        <v>30.267962135401724</v>
      </c>
      <c r="Q251" s="56">
        <v>24.510279299999997</v>
      </c>
      <c r="R251" s="11">
        <f t="shared" si="31"/>
        <v>6.246058642706025</v>
      </c>
      <c r="S251" s="35">
        <f t="shared" si="32"/>
        <v>8.5448303441949118</v>
      </c>
      <c r="AF251" s="34"/>
    </row>
    <row r="252" spans="7:32" ht="18.5" x14ac:dyDescent="0.45">
      <c r="G252" s="59">
        <v>2016</v>
      </c>
      <c r="H252" s="59">
        <v>9</v>
      </c>
      <c r="I252" s="46">
        <f t="shared" si="36"/>
        <v>6</v>
      </c>
      <c r="J252" s="46">
        <f t="shared" si="36"/>
        <v>249</v>
      </c>
      <c r="K252" s="87">
        <v>28.9</v>
      </c>
      <c r="L252" s="87">
        <v>21.7</v>
      </c>
      <c r="M252" s="54">
        <f t="shared" si="28"/>
        <v>25.299999999999997</v>
      </c>
      <c r="N252" s="36">
        <v>20.5</v>
      </c>
      <c r="O252" s="55">
        <f t="shared" si="29"/>
        <v>57.06197880635704</v>
      </c>
      <c r="P252" s="56">
        <f t="shared" si="30"/>
        <v>32.86769979246165</v>
      </c>
      <c r="Q252" s="56">
        <v>24.498137</v>
      </c>
      <c r="R252" s="11">
        <f t="shared" si="31"/>
        <v>6.1926758180654975</v>
      </c>
      <c r="S252" s="35">
        <f t="shared" si="32"/>
        <v>9.6704137991816861</v>
      </c>
      <c r="AF252" s="34"/>
    </row>
    <row r="253" spans="7:32" ht="18.5" x14ac:dyDescent="0.45">
      <c r="G253" s="59">
        <v>2016</v>
      </c>
      <c r="H253" s="59">
        <v>9</v>
      </c>
      <c r="I253" s="46">
        <f t="shared" si="36"/>
        <v>7</v>
      </c>
      <c r="J253" s="46">
        <f t="shared" si="36"/>
        <v>250</v>
      </c>
      <c r="K253" s="87">
        <v>30.8</v>
      </c>
      <c r="L253" s="87">
        <v>22.2</v>
      </c>
      <c r="M253" s="54">
        <f t="shared" si="28"/>
        <v>26.5</v>
      </c>
      <c r="N253" s="36">
        <v>19</v>
      </c>
      <c r="O253" s="55">
        <f t="shared" si="29"/>
        <v>46.725071967262096</v>
      </c>
      <c r="P253" s="56">
        <f t="shared" si="30"/>
        <v>32.146849513476333</v>
      </c>
      <c r="Q253" s="56">
        <v>21.923969399999997</v>
      </c>
      <c r="R253" s="11">
        <f t="shared" si="31"/>
        <v>5.696274767523299</v>
      </c>
      <c r="S253" s="35">
        <f t="shared" si="32"/>
        <v>9.7785981390960455</v>
      </c>
      <c r="AF253" s="34"/>
    </row>
    <row r="254" spans="7:32" ht="18.5" x14ac:dyDescent="0.45">
      <c r="G254" s="59">
        <v>2016</v>
      </c>
      <c r="H254" s="59">
        <v>9</v>
      </c>
      <c r="I254" s="46">
        <f t="shared" si="36"/>
        <v>8</v>
      </c>
      <c r="J254" s="46">
        <f t="shared" si="36"/>
        <v>251</v>
      </c>
      <c r="K254" s="87">
        <v>31.1</v>
      </c>
      <c r="L254" s="87">
        <v>20.9</v>
      </c>
      <c r="M254" s="54">
        <f t="shared" si="28"/>
        <v>26</v>
      </c>
      <c r="N254" s="36">
        <v>17.5</v>
      </c>
      <c r="O254" s="55">
        <f t="shared" si="29"/>
        <v>48.665159917062404</v>
      </c>
      <c r="P254" s="56">
        <f t="shared" si="30"/>
        <v>39.710770492322936</v>
      </c>
      <c r="Q254" s="56">
        <v>24.867849099999997</v>
      </c>
      <c r="R254" s="11">
        <f t="shared" si="31"/>
        <v>6.3882271517516989</v>
      </c>
      <c r="S254" s="35">
        <f t="shared" si="32"/>
        <v>12.032650363147248</v>
      </c>
      <c r="AF254" s="34"/>
    </row>
    <row r="255" spans="7:32" ht="18.5" x14ac:dyDescent="0.45">
      <c r="G255" s="59">
        <v>2016</v>
      </c>
      <c r="H255" s="59">
        <v>9</v>
      </c>
      <c r="I255" s="46">
        <f t="shared" si="36"/>
        <v>9</v>
      </c>
      <c r="J255" s="46">
        <f t="shared" si="36"/>
        <v>252</v>
      </c>
      <c r="K255" s="87">
        <v>33.700000000000003</v>
      </c>
      <c r="L255" s="87">
        <v>21.9</v>
      </c>
      <c r="M255" s="54">
        <f t="shared" si="28"/>
        <v>27.8</v>
      </c>
      <c r="N255" s="36">
        <v>20</v>
      </c>
      <c r="O255" s="55">
        <f t="shared" si="29"/>
        <v>42.103259952849534</v>
      </c>
      <c r="P255" s="56">
        <f t="shared" si="30"/>
        <v>39.745477395489978</v>
      </c>
      <c r="Q255" s="56">
        <v>23.140711599999996</v>
      </c>
      <c r="R255" s="11">
        <f t="shared" si="31"/>
        <v>6.1888444731503984</v>
      </c>
      <c r="S255" s="35">
        <f t="shared" si="32"/>
        <v>12.033983451079191</v>
      </c>
      <c r="AF255" s="34"/>
    </row>
    <row r="256" spans="7:32" ht="18.5" x14ac:dyDescent="0.45">
      <c r="G256" s="59">
        <v>2016</v>
      </c>
      <c r="H256" s="59">
        <v>9</v>
      </c>
      <c r="I256" s="46">
        <f t="shared" si="36"/>
        <v>10</v>
      </c>
      <c r="J256" s="46">
        <f t="shared" si="36"/>
        <v>253</v>
      </c>
      <c r="K256" s="87">
        <v>33.4</v>
      </c>
      <c r="L256" s="87">
        <v>26.1</v>
      </c>
      <c r="M256" s="54">
        <f t="shared" si="28"/>
        <v>29.75</v>
      </c>
      <c r="N256" s="36">
        <v>25.5</v>
      </c>
      <c r="O256" s="55">
        <f t="shared" si="29"/>
        <v>53.12200102291802</v>
      </c>
      <c r="P256" s="56">
        <f t="shared" si="30"/>
        <v>31.023248597384111</v>
      </c>
      <c r="Q256" s="56">
        <v>22.964438900000001</v>
      </c>
      <c r="R256" s="11">
        <f t="shared" si="31"/>
        <v>6.4043399437611752</v>
      </c>
      <c r="S256" s="35">
        <f t="shared" si="32"/>
        <v>9.2127902235900851</v>
      </c>
      <c r="AF256" s="34"/>
    </row>
    <row r="257" spans="7:32" ht="18.5" x14ac:dyDescent="0.45">
      <c r="G257" s="59">
        <v>2016</v>
      </c>
      <c r="H257" s="59">
        <v>9</v>
      </c>
      <c r="I257" s="46">
        <f t="shared" si="36"/>
        <v>11</v>
      </c>
      <c r="J257" s="46">
        <f t="shared" si="36"/>
        <v>254</v>
      </c>
      <c r="K257" s="87">
        <v>34.299999999999997</v>
      </c>
      <c r="L257" s="87">
        <v>25.8</v>
      </c>
      <c r="M257" s="54">
        <f t="shared" si="28"/>
        <v>30.049999999999997</v>
      </c>
      <c r="N257" s="36">
        <v>21.5</v>
      </c>
      <c r="O257" s="55">
        <f t="shared" si="29"/>
        <v>48.384088711039702</v>
      </c>
      <c r="P257" s="56">
        <f t="shared" si="30"/>
        <v>32.901180323506985</v>
      </c>
      <c r="Q257" s="56">
        <v>22.570023499999998</v>
      </c>
      <c r="R257" s="11">
        <f t="shared" si="31"/>
        <v>6.3340570375458736</v>
      </c>
      <c r="S257" s="35">
        <f t="shared" si="32"/>
        <v>10.181415417760418</v>
      </c>
      <c r="AF257" s="34"/>
    </row>
    <row r="258" spans="7:32" ht="18.5" x14ac:dyDescent="0.45">
      <c r="G258" s="59">
        <v>2016</v>
      </c>
      <c r="H258" s="59">
        <v>9</v>
      </c>
      <c r="I258" s="46">
        <f t="shared" si="36"/>
        <v>12</v>
      </c>
      <c r="J258" s="46">
        <f t="shared" si="36"/>
        <v>255</v>
      </c>
      <c r="K258" s="87">
        <v>33.1</v>
      </c>
      <c r="L258" s="87">
        <v>25.1</v>
      </c>
      <c r="M258" s="54">
        <f t="shared" si="28"/>
        <v>29.1</v>
      </c>
      <c r="N258" s="36">
        <v>19.5</v>
      </c>
      <c r="O258" s="55">
        <f t="shared" si="29"/>
        <v>51.039860630297973</v>
      </c>
      <c r="P258" s="56">
        <f t="shared" si="30"/>
        <v>32.665510803390703</v>
      </c>
      <c r="Q258" s="56">
        <v>23.098004199999998</v>
      </c>
      <c r="R258" s="11">
        <f t="shared" si="31"/>
        <v>6.3535333682876987</v>
      </c>
      <c r="S258" s="35">
        <f t="shared" si="32"/>
        <v>10.20722741406461</v>
      </c>
      <c r="AF258" s="34"/>
    </row>
    <row r="259" spans="7:32" ht="18.5" x14ac:dyDescent="0.45">
      <c r="G259" s="59">
        <v>2016</v>
      </c>
      <c r="H259" s="59">
        <v>9</v>
      </c>
      <c r="I259" s="46">
        <f t="shared" si="36"/>
        <v>13</v>
      </c>
      <c r="J259" s="46">
        <f t="shared" si="36"/>
        <v>256</v>
      </c>
      <c r="K259" s="87">
        <v>33.9</v>
      </c>
      <c r="L259" s="87">
        <v>24.4</v>
      </c>
      <c r="M259" s="54">
        <f t="shared" si="28"/>
        <v>29.15</v>
      </c>
      <c r="N259" s="36">
        <v>17.5</v>
      </c>
      <c r="O259" s="55">
        <f t="shared" si="29"/>
        <v>46.952855917950686</v>
      </c>
      <c r="P259" s="56">
        <f t="shared" si="30"/>
        <v>35.684170497642519</v>
      </c>
      <c r="Q259" s="56">
        <v>23.154947399999998</v>
      </c>
      <c r="R259" s="11">
        <f t="shared" si="31"/>
        <v>6.3759868372219497</v>
      </c>
      <c r="S259" s="35">
        <f t="shared" si="32"/>
        <v>11.321143795324231</v>
      </c>
      <c r="AF259" s="34"/>
    </row>
    <row r="260" spans="7:32" ht="18.5" x14ac:dyDescent="0.45">
      <c r="G260" s="59">
        <v>2016</v>
      </c>
      <c r="H260" s="59">
        <v>9</v>
      </c>
      <c r="I260" s="46">
        <f t="shared" si="36"/>
        <v>14</v>
      </c>
      <c r="J260" s="46">
        <f t="shared" si="36"/>
        <v>257</v>
      </c>
      <c r="K260" s="87">
        <v>30.6</v>
      </c>
      <c r="L260" s="87">
        <v>25</v>
      </c>
      <c r="M260" s="54">
        <f t="shared" si="28"/>
        <v>27.8</v>
      </c>
      <c r="N260" s="36">
        <v>17.5</v>
      </c>
      <c r="O260" s="55">
        <f t="shared" si="29"/>
        <v>61.72088046684334</v>
      </c>
      <c r="P260" s="56">
        <f t="shared" si="30"/>
        <v>27.650954449145825</v>
      </c>
      <c r="Q260" s="56">
        <v>23.369321799999998</v>
      </c>
      <c r="R260" s="11">
        <f t="shared" si="31"/>
        <v>6.2499848994791982</v>
      </c>
      <c r="S260" s="35">
        <f t="shared" si="32"/>
        <v>8.7688662910149269</v>
      </c>
      <c r="AF260" s="34"/>
    </row>
    <row r="261" spans="7:32" ht="18.5" x14ac:dyDescent="0.45">
      <c r="G261" s="59">
        <v>2016</v>
      </c>
      <c r="H261" s="59">
        <v>9</v>
      </c>
      <c r="I261" s="46">
        <f t="shared" si="36"/>
        <v>15</v>
      </c>
      <c r="J261" s="46">
        <f t="shared" si="36"/>
        <v>258</v>
      </c>
      <c r="K261" s="87">
        <v>27.8</v>
      </c>
      <c r="L261" s="87">
        <v>18.8</v>
      </c>
      <c r="M261" s="54">
        <f t="shared" ref="M261:M324" si="37">(K261+L261)/2</f>
        <v>23.3</v>
      </c>
      <c r="N261" s="36">
        <v>17</v>
      </c>
      <c r="O261" s="55">
        <f t="shared" ref="O261:O324" si="38">((Q261)/(0.16*(K261-(L261))^0.5))</f>
        <v>47.476218541666661</v>
      </c>
      <c r="P261" s="56">
        <f t="shared" ref="P261:P324" si="39">0.16*((K261-L261)^1/2)*O261</f>
        <v>34.182877349999998</v>
      </c>
      <c r="Q261" s="56">
        <v>22.788584899999996</v>
      </c>
      <c r="R261" s="11">
        <f t="shared" ref="R261:R324" si="40">0.0023*0.408*O261*(K261-L261)^0.5*(M261+17.8)</f>
        <v>5.4932225730223481</v>
      </c>
      <c r="S261" s="35">
        <f t="shared" ref="S261:S324" si="41">0.31*(IF(N261&gt;50,1,(1+(50-N261)/70)))*(P261+2.09)*((M261/(M261+15)))</f>
        <v>10.065608462962386</v>
      </c>
      <c r="AF261" s="34"/>
    </row>
    <row r="262" spans="7:32" ht="18.5" x14ac:dyDescent="0.45">
      <c r="G262" s="59">
        <v>2016</v>
      </c>
      <c r="H262" s="59">
        <v>9</v>
      </c>
      <c r="I262" s="46">
        <f t="shared" si="36"/>
        <v>16</v>
      </c>
      <c r="J262" s="46">
        <f t="shared" si="36"/>
        <v>259</v>
      </c>
      <c r="K262" s="87">
        <v>28.3</v>
      </c>
      <c r="L262" s="87">
        <v>21.1</v>
      </c>
      <c r="M262" s="54">
        <f t="shared" si="37"/>
        <v>24.700000000000003</v>
      </c>
      <c r="N262" s="36">
        <v>20.5</v>
      </c>
      <c r="O262" s="55">
        <f t="shared" si="38"/>
        <v>52.467567899559093</v>
      </c>
      <c r="P262" s="56">
        <f t="shared" si="39"/>
        <v>30.221319110146034</v>
      </c>
      <c r="Q262" s="56">
        <v>22.5256413</v>
      </c>
      <c r="R262" s="11">
        <f t="shared" si="40"/>
        <v>5.6147976645412498</v>
      </c>
      <c r="S262" s="35">
        <f t="shared" si="41"/>
        <v>8.8582487072420388</v>
      </c>
      <c r="AF262" s="34"/>
    </row>
    <row r="263" spans="7:32" ht="18.5" x14ac:dyDescent="0.45">
      <c r="G263" s="59">
        <v>2016</v>
      </c>
      <c r="H263" s="59">
        <v>9</v>
      </c>
      <c r="I263" s="46">
        <f t="shared" si="36"/>
        <v>17</v>
      </c>
      <c r="J263" s="46">
        <f t="shared" si="36"/>
        <v>260</v>
      </c>
      <c r="K263" s="87">
        <v>28.3</v>
      </c>
      <c r="L263" s="87">
        <v>19.7</v>
      </c>
      <c r="M263" s="54">
        <f t="shared" si="37"/>
        <v>24</v>
      </c>
      <c r="N263" s="36">
        <v>24</v>
      </c>
      <c r="O263" s="55">
        <f t="shared" si="38"/>
        <v>44.01858361164723</v>
      </c>
      <c r="P263" s="56">
        <f t="shared" si="39"/>
        <v>30.284785524813302</v>
      </c>
      <c r="Q263" s="56">
        <v>20.6540523</v>
      </c>
      <c r="R263" s="11">
        <f t="shared" si="40"/>
        <v>5.0634854997110992</v>
      </c>
      <c r="S263" s="35">
        <f t="shared" si="41"/>
        <v>8.4700977337885188</v>
      </c>
      <c r="AF263" s="34"/>
    </row>
    <row r="264" spans="7:32" ht="18.5" x14ac:dyDescent="0.45">
      <c r="G264" s="59">
        <v>2016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87">
        <v>27.7</v>
      </c>
      <c r="L264" s="87">
        <v>16.8</v>
      </c>
      <c r="M264" s="54">
        <f t="shared" si="37"/>
        <v>22.25</v>
      </c>
      <c r="N264" s="36">
        <v>35.5</v>
      </c>
      <c r="O264" s="55">
        <f t="shared" si="38"/>
        <v>42.783713012749907</v>
      </c>
      <c r="P264" s="56">
        <f t="shared" si="39"/>
        <v>37.307397747117911</v>
      </c>
      <c r="Q264" s="56">
        <v>22.600169899999997</v>
      </c>
      <c r="R264" s="11">
        <f t="shared" si="40"/>
        <v>5.3086273583631725</v>
      </c>
      <c r="S264" s="35">
        <f t="shared" si="41"/>
        <v>8.8062627252859116</v>
      </c>
      <c r="AF264" s="34"/>
    </row>
    <row r="265" spans="7:32" ht="18.5" x14ac:dyDescent="0.45">
      <c r="G265" s="59">
        <v>2016</v>
      </c>
      <c r="H265" s="59">
        <v>9</v>
      </c>
      <c r="I265" s="46">
        <f t="shared" si="42"/>
        <v>19</v>
      </c>
      <c r="J265" s="46">
        <f t="shared" si="42"/>
        <v>262</v>
      </c>
      <c r="K265" s="87">
        <v>29.3</v>
      </c>
      <c r="L265" s="87">
        <v>18.5</v>
      </c>
      <c r="M265" s="54">
        <f t="shared" si="37"/>
        <v>23.9</v>
      </c>
      <c r="N265" s="36">
        <v>38.5</v>
      </c>
      <c r="O265" s="55">
        <f t="shared" si="38"/>
        <v>42.967792441969472</v>
      </c>
      <c r="P265" s="56">
        <f t="shared" si="39"/>
        <v>37.124172669861629</v>
      </c>
      <c r="Q265" s="56">
        <v>22.593052</v>
      </c>
      <c r="R265" s="11">
        <f t="shared" si="40"/>
        <v>5.5255940241659998</v>
      </c>
      <c r="S265" s="35">
        <f t="shared" si="41"/>
        <v>8.6958615985482517</v>
      </c>
      <c r="AF265" s="34"/>
    </row>
    <row r="266" spans="7:32" ht="18.5" x14ac:dyDescent="0.45">
      <c r="G266" s="59">
        <v>2016</v>
      </c>
      <c r="H266" s="59">
        <v>9</v>
      </c>
      <c r="I266" s="46">
        <f t="shared" si="42"/>
        <v>20</v>
      </c>
      <c r="J266" s="46">
        <f t="shared" si="42"/>
        <v>263</v>
      </c>
      <c r="K266" s="87">
        <v>29.5</v>
      </c>
      <c r="L266" s="87">
        <v>20.6</v>
      </c>
      <c r="M266" s="54">
        <f t="shared" si="37"/>
        <v>25.05</v>
      </c>
      <c r="N266" s="36">
        <v>36.5</v>
      </c>
      <c r="O266" s="55">
        <f t="shared" si="38"/>
        <v>47.228167239017864</v>
      </c>
      <c r="P266" s="56">
        <f t="shared" si="39"/>
        <v>33.626455074180711</v>
      </c>
      <c r="Q266" s="56">
        <v>22.543226699999998</v>
      </c>
      <c r="R266" s="11">
        <f t="shared" si="40"/>
        <v>5.6654566539171736</v>
      </c>
      <c r="S266" s="35">
        <f t="shared" si="41"/>
        <v>8.2608300381162678</v>
      </c>
      <c r="AF266" s="34"/>
    </row>
    <row r="267" spans="7:32" ht="18.5" x14ac:dyDescent="0.45">
      <c r="G267" s="59">
        <v>2016</v>
      </c>
      <c r="H267" s="59">
        <v>9</v>
      </c>
      <c r="I267" s="46">
        <f t="shared" si="42"/>
        <v>21</v>
      </c>
      <c r="J267" s="46">
        <f t="shared" si="42"/>
        <v>264</v>
      </c>
      <c r="K267" s="87">
        <v>30.6</v>
      </c>
      <c r="L267" s="87">
        <v>22.8</v>
      </c>
      <c r="M267" s="54">
        <f t="shared" si="37"/>
        <v>26.700000000000003</v>
      </c>
      <c r="N267" s="36">
        <v>32</v>
      </c>
      <c r="O267" s="55">
        <f t="shared" si="38"/>
        <v>48.355323204738582</v>
      </c>
      <c r="P267" s="56">
        <f t="shared" si="39"/>
        <v>30.173721679756881</v>
      </c>
      <c r="Q267" s="56">
        <v>21.607850900000003</v>
      </c>
      <c r="R267" s="11">
        <f t="shared" si="40"/>
        <v>5.6394870260182506</v>
      </c>
      <c r="S267" s="35">
        <f t="shared" si="41"/>
        <v>8.0507435910293239</v>
      </c>
      <c r="AF267" s="34"/>
    </row>
    <row r="268" spans="7:32" ht="18.5" x14ac:dyDescent="0.45">
      <c r="G268" s="59">
        <v>2016</v>
      </c>
      <c r="H268" s="59">
        <v>9</v>
      </c>
      <c r="I268" s="46">
        <f t="shared" si="42"/>
        <v>22</v>
      </c>
      <c r="J268" s="46">
        <f t="shared" si="42"/>
        <v>265</v>
      </c>
      <c r="K268" s="87">
        <v>25.7</v>
      </c>
      <c r="L268" s="87">
        <v>21.9</v>
      </c>
      <c r="M268" s="54">
        <f t="shared" si="37"/>
        <v>23.799999999999997</v>
      </c>
      <c r="N268" s="36">
        <v>52.5</v>
      </c>
      <c r="O268" s="55">
        <f t="shared" si="38"/>
        <v>62.780013571938476</v>
      </c>
      <c r="P268" s="56">
        <f t="shared" si="39"/>
        <v>19.085124125869299</v>
      </c>
      <c r="Q268" s="56">
        <v>19.580924199999998</v>
      </c>
      <c r="R268" s="11">
        <f t="shared" si="40"/>
        <v>4.7774322100127993</v>
      </c>
      <c r="S268" s="35">
        <f t="shared" si="41"/>
        <v>4.0265480876459714</v>
      </c>
      <c r="AF268" s="34"/>
    </row>
    <row r="269" spans="7:32" ht="18.5" x14ac:dyDescent="0.45">
      <c r="G269" s="59">
        <v>2016</v>
      </c>
      <c r="H269" s="59">
        <v>9</v>
      </c>
      <c r="I269" s="46">
        <f t="shared" si="42"/>
        <v>23</v>
      </c>
      <c r="J269" s="46">
        <f t="shared" si="42"/>
        <v>266</v>
      </c>
      <c r="K269" s="87">
        <v>27.4</v>
      </c>
      <c r="L269" s="87">
        <v>18.600000000000001</v>
      </c>
      <c r="M269" s="54">
        <f t="shared" si="37"/>
        <v>23</v>
      </c>
      <c r="N269" s="36">
        <v>52.5</v>
      </c>
      <c r="O269" s="55">
        <f t="shared" si="38"/>
        <v>38.55253076222202</v>
      </c>
      <c r="P269" s="56">
        <f t="shared" si="39"/>
        <v>27.140981656604293</v>
      </c>
      <c r="Q269" s="56">
        <v>18.298446099999996</v>
      </c>
      <c r="R269" s="11">
        <f t="shared" si="40"/>
        <v>4.3786717641611981</v>
      </c>
      <c r="S269" s="35">
        <f t="shared" si="41"/>
        <v>5.4846552424102271</v>
      </c>
      <c r="AF269" s="34"/>
    </row>
    <row r="270" spans="7:32" ht="18.5" x14ac:dyDescent="0.45">
      <c r="G270" s="59">
        <v>2016</v>
      </c>
      <c r="H270" s="59">
        <v>9</v>
      </c>
      <c r="I270" s="46">
        <f t="shared" si="42"/>
        <v>24</v>
      </c>
      <c r="J270" s="46">
        <f t="shared" si="42"/>
        <v>267</v>
      </c>
      <c r="K270" s="87">
        <v>24.8</v>
      </c>
      <c r="L270" s="87">
        <v>18</v>
      </c>
      <c r="M270" s="54">
        <f t="shared" si="37"/>
        <v>21.4</v>
      </c>
      <c r="N270" s="36">
        <v>42.5</v>
      </c>
      <c r="O270" s="55">
        <f t="shared" si="38"/>
        <v>49.302216699238834</v>
      </c>
      <c r="P270" s="56">
        <f t="shared" si="39"/>
        <v>26.820405884385927</v>
      </c>
      <c r="Q270" s="56">
        <v>20.570312300000001</v>
      </c>
      <c r="R270" s="11">
        <f t="shared" si="40"/>
        <v>4.7292793602684</v>
      </c>
      <c r="S270" s="35">
        <f t="shared" si="41"/>
        <v>5.8335367069736117</v>
      </c>
      <c r="AF270" s="34"/>
    </row>
    <row r="271" spans="7:32" ht="18.5" x14ac:dyDescent="0.45">
      <c r="G271" s="59">
        <v>2016</v>
      </c>
      <c r="H271" s="59">
        <v>9</v>
      </c>
      <c r="I271" s="46">
        <f t="shared" si="42"/>
        <v>25</v>
      </c>
      <c r="J271" s="46">
        <f t="shared" si="42"/>
        <v>268</v>
      </c>
      <c r="K271" s="87">
        <v>21.7</v>
      </c>
      <c r="L271" s="87">
        <v>12.3</v>
      </c>
      <c r="M271" s="54">
        <f t="shared" si="37"/>
        <v>17</v>
      </c>
      <c r="N271" s="36">
        <v>31.5</v>
      </c>
      <c r="O271" s="55">
        <f t="shared" si="38"/>
        <v>46.283545602594018</v>
      </c>
      <c r="P271" s="56">
        <f t="shared" si="39"/>
        <v>34.805226293150696</v>
      </c>
      <c r="Q271" s="56">
        <v>22.704426199999997</v>
      </c>
      <c r="R271" s="11">
        <f t="shared" si="40"/>
        <v>4.6340187962723984</v>
      </c>
      <c r="S271" s="35">
        <f t="shared" si="41"/>
        <v>7.6820308334794731</v>
      </c>
      <c r="AF271" s="34"/>
    </row>
    <row r="272" spans="7:32" ht="18.5" x14ac:dyDescent="0.45">
      <c r="G272" s="59">
        <v>2016</v>
      </c>
      <c r="H272" s="59">
        <v>9</v>
      </c>
      <c r="I272" s="46">
        <f t="shared" si="42"/>
        <v>26</v>
      </c>
      <c r="J272" s="46">
        <f t="shared" si="42"/>
        <v>269</v>
      </c>
      <c r="K272" s="87">
        <v>24.6</v>
      </c>
      <c r="L272" s="87">
        <v>12.4</v>
      </c>
      <c r="M272" s="54">
        <f t="shared" si="37"/>
        <v>18.5</v>
      </c>
      <c r="N272" s="36">
        <v>31</v>
      </c>
      <c r="O272" s="55">
        <f t="shared" si="38"/>
        <v>40.072948899648701</v>
      </c>
      <c r="P272" s="56">
        <f t="shared" si="39"/>
        <v>39.111198126057133</v>
      </c>
      <c r="Q272" s="56">
        <v>22.395006899999998</v>
      </c>
      <c r="R272" s="11">
        <f t="shared" si="40"/>
        <v>4.7678857715065481</v>
      </c>
      <c r="S272" s="35">
        <f t="shared" si="41"/>
        <v>8.9678931946743923</v>
      </c>
      <c r="AF272" s="34"/>
    </row>
    <row r="273" spans="7:32" ht="18.5" x14ac:dyDescent="0.45">
      <c r="G273" s="59">
        <v>2016</v>
      </c>
      <c r="H273" s="59">
        <v>9</v>
      </c>
      <c r="I273" s="46">
        <f t="shared" si="42"/>
        <v>27</v>
      </c>
      <c r="J273" s="46">
        <f t="shared" si="42"/>
        <v>270</v>
      </c>
      <c r="K273" s="87">
        <v>25.7</v>
      </c>
      <c r="L273" s="87">
        <v>16</v>
      </c>
      <c r="M273" s="54">
        <f t="shared" si="37"/>
        <v>20.85</v>
      </c>
      <c r="N273" s="36">
        <v>36.5</v>
      </c>
      <c r="O273" s="55">
        <f t="shared" si="38"/>
        <v>40.252799190960012</v>
      </c>
      <c r="P273" s="56">
        <f t="shared" si="39"/>
        <v>31.236172172184965</v>
      </c>
      <c r="Q273" s="56">
        <v>20.0586609</v>
      </c>
      <c r="R273" s="11">
        <f t="shared" si="40"/>
        <v>4.5469423847990242</v>
      </c>
      <c r="S273" s="35">
        <f t="shared" si="41"/>
        <v>7.1672484977946267</v>
      </c>
      <c r="AF273" s="34"/>
    </row>
    <row r="274" spans="7:32" ht="18.5" x14ac:dyDescent="0.45">
      <c r="G274" s="59">
        <v>2016</v>
      </c>
      <c r="H274" s="59">
        <v>9</v>
      </c>
      <c r="I274" s="46">
        <f t="shared" si="42"/>
        <v>28</v>
      </c>
      <c r="J274" s="46">
        <f t="shared" si="42"/>
        <v>271</v>
      </c>
      <c r="K274" s="87">
        <v>29.1</v>
      </c>
      <c r="L274" s="87">
        <v>20.399999999999999</v>
      </c>
      <c r="M274" s="54">
        <f t="shared" si="37"/>
        <v>24.75</v>
      </c>
      <c r="N274" s="36">
        <v>44.5</v>
      </c>
      <c r="O274" s="55">
        <f t="shared" si="38"/>
        <v>42.614168863801588</v>
      </c>
      <c r="P274" s="56">
        <f t="shared" si="39"/>
        <v>29.659461529205917</v>
      </c>
      <c r="Q274" s="56">
        <v>20.1109984</v>
      </c>
      <c r="R274" s="11">
        <f t="shared" si="40"/>
        <v>5.0188152889607993</v>
      </c>
      <c r="S274" s="35">
        <f t="shared" si="41"/>
        <v>6.6097500954191712</v>
      </c>
      <c r="AF274" s="34"/>
    </row>
    <row r="275" spans="7:32" ht="18.5" x14ac:dyDescent="0.45">
      <c r="G275" s="59">
        <v>2016</v>
      </c>
      <c r="H275" s="59">
        <v>9</v>
      </c>
      <c r="I275" s="46">
        <f t="shared" si="42"/>
        <v>29</v>
      </c>
      <c r="J275" s="46">
        <f t="shared" si="42"/>
        <v>272</v>
      </c>
      <c r="K275" s="87">
        <v>26.7</v>
      </c>
      <c r="L275" s="87">
        <v>18.899999999999999</v>
      </c>
      <c r="M275" s="54">
        <f t="shared" si="37"/>
        <v>22.799999999999997</v>
      </c>
      <c r="N275" s="36">
        <v>42</v>
      </c>
      <c r="O275" s="55">
        <f t="shared" si="38"/>
        <v>46.052197961317184</v>
      </c>
      <c r="P275" s="56">
        <f t="shared" si="39"/>
        <v>28.736571527861926</v>
      </c>
      <c r="Q275" s="56">
        <v>20.578686299999998</v>
      </c>
      <c r="R275" s="11">
        <f t="shared" si="40"/>
        <v>4.9001762030696989</v>
      </c>
      <c r="S275" s="35">
        <f t="shared" si="41"/>
        <v>6.4228315153425504</v>
      </c>
      <c r="AF275" s="34"/>
    </row>
    <row r="276" spans="7:32" ht="18.5" x14ac:dyDescent="0.45">
      <c r="G276" s="59">
        <v>2016</v>
      </c>
      <c r="H276" s="60">
        <v>9</v>
      </c>
      <c r="I276" s="60">
        <f t="shared" si="42"/>
        <v>30</v>
      </c>
      <c r="J276" s="46">
        <f t="shared" si="42"/>
        <v>273</v>
      </c>
      <c r="K276" s="87">
        <v>22.8</v>
      </c>
      <c r="L276" s="87">
        <v>13.2</v>
      </c>
      <c r="M276" s="54">
        <f t="shared" si="37"/>
        <v>18</v>
      </c>
      <c r="N276" s="36">
        <v>46.5</v>
      </c>
      <c r="O276" s="55">
        <f t="shared" si="38"/>
        <v>44.733011709088196</v>
      </c>
      <c r="P276" s="56">
        <f t="shared" si="39"/>
        <v>34.35495299257974</v>
      </c>
      <c r="Q276" s="56">
        <v>22.176026799999999</v>
      </c>
      <c r="R276" s="49">
        <f t="shared" si="40"/>
        <v>4.6562338191155987</v>
      </c>
      <c r="S276" s="48">
        <f t="shared" si="41"/>
        <v>6.4706357449552945</v>
      </c>
      <c r="AF276" s="34"/>
    </row>
    <row r="277" spans="7:32" ht="18.5" x14ac:dyDescent="0.45">
      <c r="G277" s="59">
        <v>2016</v>
      </c>
      <c r="H277" s="59">
        <v>10</v>
      </c>
      <c r="I277" s="46">
        <v>1</v>
      </c>
      <c r="J277" s="46">
        <f t="shared" si="42"/>
        <v>274</v>
      </c>
      <c r="K277" s="87">
        <v>23.4</v>
      </c>
      <c r="L277" s="87">
        <v>13.5</v>
      </c>
      <c r="M277" s="54">
        <f t="shared" si="37"/>
        <v>18.45</v>
      </c>
      <c r="N277" s="36">
        <v>43.5</v>
      </c>
      <c r="O277" s="55">
        <f t="shared" si="38"/>
        <v>41.31873036312291</v>
      </c>
      <c r="P277" s="56">
        <f t="shared" si="39"/>
        <v>32.724434447593339</v>
      </c>
      <c r="Q277" s="56">
        <v>20.801016000000001</v>
      </c>
      <c r="R277" s="11">
        <f t="shared" si="40"/>
        <v>4.4224260079500004</v>
      </c>
      <c r="S277" s="35">
        <f t="shared" si="41"/>
        <v>6.5055599288747699</v>
      </c>
      <c r="AF277" s="34"/>
    </row>
    <row r="278" spans="7:32" ht="18.5" x14ac:dyDescent="0.45">
      <c r="G278" s="59">
        <v>2016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87">
        <v>25.7</v>
      </c>
      <c r="L278" s="87">
        <v>13.6</v>
      </c>
      <c r="M278" s="54">
        <f t="shared" si="37"/>
        <v>19.649999999999999</v>
      </c>
      <c r="N278" s="36">
        <v>34.5</v>
      </c>
      <c r="O278" s="55">
        <f t="shared" si="38"/>
        <v>37.703704660835164</v>
      </c>
      <c r="P278" s="56">
        <f t="shared" si="39"/>
        <v>36.497186111688436</v>
      </c>
      <c r="Q278" s="56">
        <v>20.9844066</v>
      </c>
      <c r="R278" s="11">
        <f t="shared" si="40"/>
        <v>4.6091042493520495</v>
      </c>
      <c r="S278" s="35">
        <f t="shared" si="41"/>
        <v>8.2857570311459234</v>
      </c>
      <c r="AF278" s="34"/>
    </row>
    <row r="279" spans="7:32" ht="18.5" x14ac:dyDescent="0.45">
      <c r="G279" s="59">
        <v>2016</v>
      </c>
      <c r="H279" s="59">
        <v>10</v>
      </c>
      <c r="I279" s="46">
        <f t="shared" si="43"/>
        <v>3</v>
      </c>
      <c r="J279" s="46">
        <f t="shared" si="42"/>
        <v>276</v>
      </c>
      <c r="K279" s="87">
        <v>27.3</v>
      </c>
      <c r="L279" s="87">
        <v>19.3</v>
      </c>
      <c r="M279" s="54">
        <f t="shared" si="37"/>
        <v>23.3</v>
      </c>
      <c r="N279" s="36">
        <v>30</v>
      </c>
      <c r="O279" s="55">
        <f t="shared" si="38"/>
        <v>45.15370623574416</v>
      </c>
      <c r="P279" s="56">
        <f t="shared" si="39"/>
        <v>28.898371990876264</v>
      </c>
      <c r="Q279" s="56">
        <v>20.434234799999999</v>
      </c>
      <c r="R279" s="11">
        <f t="shared" si="40"/>
        <v>4.9257029498921989</v>
      </c>
      <c r="S279" s="35">
        <f t="shared" si="41"/>
        <v>7.5138422156318292</v>
      </c>
      <c r="AF279" s="34"/>
    </row>
    <row r="280" spans="7:32" ht="18.5" x14ac:dyDescent="0.45">
      <c r="G280" s="59">
        <v>2016</v>
      </c>
      <c r="H280" s="59">
        <v>10</v>
      </c>
      <c r="I280" s="46">
        <f t="shared" si="43"/>
        <v>4</v>
      </c>
      <c r="J280" s="46">
        <f t="shared" si="43"/>
        <v>277</v>
      </c>
      <c r="K280" s="87">
        <v>28.2</v>
      </c>
      <c r="L280" s="87">
        <v>20.399999999999999</v>
      </c>
      <c r="M280" s="54">
        <f t="shared" si="37"/>
        <v>24.299999999999997</v>
      </c>
      <c r="N280" s="36">
        <v>22.5</v>
      </c>
      <c r="O280" s="55">
        <f t="shared" si="38"/>
        <v>37.259469204496078</v>
      </c>
      <c r="P280" s="56">
        <f t="shared" si="39"/>
        <v>23.249908783605555</v>
      </c>
      <c r="Q280" s="56">
        <v>16.649605499999996</v>
      </c>
      <c r="R280" s="11">
        <f t="shared" si="40"/>
        <v>4.1110623164407487</v>
      </c>
      <c r="S280" s="35">
        <f t="shared" si="41"/>
        <v>6.7652996926655069</v>
      </c>
      <c r="AF280" s="34"/>
    </row>
    <row r="281" spans="7:32" ht="18.5" x14ac:dyDescent="0.45">
      <c r="G281" s="59">
        <v>2016</v>
      </c>
      <c r="H281" s="59">
        <v>10</v>
      </c>
      <c r="I281" s="46">
        <f t="shared" si="43"/>
        <v>5</v>
      </c>
      <c r="J281" s="46">
        <f t="shared" si="43"/>
        <v>278</v>
      </c>
      <c r="K281" s="87">
        <v>28.1</v>
      </c>
      <c r="L281" s="87">
        <v>20.7</v>
      </c>
      <c r="M281" s="54">
        <f t="shared" si="37"/>
        <v>24.4</v>
      </c>
      <c r="N281" s="36">
        <v>26.5</v>
      </c>
      <c r="O281" s="55">
        <f t="shared" si="38"/>
        <v>43.070837193578228</v>
      </c>
      <c r="P281" s="56">
        <f t="shared" si="39"/>
        <v>25.497935618598319</v>
      </c>
      <c r="Q281" s="56">
        <v>18.746455099999999</v>
      </c>
      <c r="R281" s="11">
        <f t="shared" si="40"/>
        <v>4.6398038766152991</v>
      </c>
      <c r="S281" s="35">
        <f t="shared" si="41"/>
        <v>7.0743749308498041</v>
      </c>
      <c r="AF281" s="34"/>
    </row>
    <row r="282" spans="7:32" ht="18.5" x14ac:dyDescent="0.45">
      <c r="G282" s="59">
        <v>2016</v>
      </c>
      <c r="H282" s="59">
        <v>10</v>
      </c>
      <c r="I282" s="46">
        <f t="shared" si="43"/>
        <v>6</v>
      </c>
      <c r="J282" s="46">
        <f t="shared" si="43"/>
        <v>279</v>
      </c>
      <c r="K282" s="87">
        <v>28.7</v>
      </c>
      <c r="L282" s="87">
        <v>20.399999999999999</v>
      </c>
      <c r="M282" s="54">
        <f t="shared" si="37"/>
        <v>24.549999999999997</v>
      </c>
      <c r="N282" s="36">
        <v>27</v>
      </c>
      <c r="O282" s="55">
        <f t="shared" si="38"/>
        <v>0</v>
      </c>
      <c r="P282" s="56">
        <f t="shared" si="39"/>
        <v>0</v>
      </c>
      <c r="Q282" s="56">
        <v>0</v>
      </c>
      <c r="R282" s="11">
        <f t="shared" si="40"/>
        <v>0</v>
      </c>
      <c r="S282" s="35">
        <f t="shared" si="41"/>
        <v>0.53431565288062111</v>
      </c>
      <c r="AF282" s="34"/>
    </row>
    <row r="283" spans="7:32" ht="18.5" x14ac:dyDescent="0.45">
      <c r="G283" s="59">
        <v>2016</v>
      </c>
      <c r="H283" s="59">
        <v>10</v>
      </c>
      <c r="I283" s="46">
        <f t="shared" si="43"/>
        <v>7</v>
      </c>
      <c r="J283" s="46">
        <f t="shared" si="43"/>
        <v>280</v>
      </c>
      <c r="K283" s="87">
        <v>29.9</v>
      </c>
      <c r="L283" s="87">
        <v>22.4</v>
      </c>
      <c r="M283" s="54">
        <f t="shared" si="37"/>
        <v>26.15</v>
      </c>
      <c r="N283" s="36">
        <v>22</v>
      </c>
      <c r="O283" s="55">
        <f t="shared" si="38"/>
        <v>43.558639402531767</v>
      </c>
      <c r="P283" s="56">
        <f t="shared" si="39"/>
        <v>26.13518364151906</v>
      </c>
      <c r="Q283" s="56">
        <v>19.086439500000001</v>
      </c>
      <c r="R283" s="11">
        <f t="shared" si="40"/>
        <v>4.9198494789866256</v>
      </c>
      <c r="S283" s="35">
        <f t="shared" si="41"/>
        <v>7.7844576346528296</v>
      </c>
      <c r="AF283" s="34"/>
    </row>
    <row r="284" spans="7:32" ht="18.5" x14ac:dyDescent="0.45">
      <c r="G284" s="59">
        <v>2016</v>
      </c>
      <c r="H284" s="59">
        <v>10</v>
      </c>
      <c r="I284" s="46">
        <f t="shared" si="43"/>
        <v>8</v>
      </c>
      <c r="J284" s="46">
        <f t="shared" si="43"/>
        <v>281</v>
      </c>
      <c r="K284" s="87">
        <v>29.3</v>
      </c>
      <c r="L284" s="87">
        <v>21.8</v>
      </c>
      <c r="M284" s="54">
        <f t="shared" si="37"/>
        <v>25.55</v>
      </c>
      <c r="N284" s="36">
        <v>26</v>
      </c>
      <c r="O284" s="55">
        <f t="shared" si="38"/>
        <v>43.653238619398074</v>
      </c>
      <c r="P284" s="56">
        <f t="shared" si="39"/>
        <v>26.191943171638844</v>
      </c>
      <c r="Q284" s="56">
        <v>19.127890799999999</v>
      </c>
      <c r="R284" s="11">
        <f t="shared" si="40"/>
        <v>4.8632231981456995</v>
      </c>
      <c r="S284" s="35">
        <f t="shared" si="41"/>
        <v>7.4182386132643146</v>
      </c>
      <c r="AF284" s="34"/>
    </row>
    <row r="285" spans="7:32" ht="18.5" x14ac:dyDescent="0.45">
      <c r="G285" s="59">
        <v>2016</v>
      </c>
      <c r="H285" s="59">
        <v>10</v>
      </c>
      <c r="I285" s="46">
        <f t="shared" si="43"/>
        <v>9</v>
      </c>
      <c r="J285" s="46">
        <f t="shared" si="43"/>
        <v>282</v>
      </c>
      <c r="K285" s="87">
        <v>28.9</v>
      </c>
      <c r="L285" s="87">
        <v>21.6</v>
      </c>
      <c r="M285" s="54">
        <f t="shared" si="37"/>
        <v>25.25</v>
      </c>
      <c r="N285" s="36">
        <v>28</v>
      </c>
      <c r="O285" s="55">
        <f t="shared" si="38"/>
        <v>43.215682966098029</v>
      </c>
      <c r="P285" s="56">
        <f t="shared" si="39"/>
        <v>25.237958852201238</v>
      </c>
      <c r="Q285" s="56">
        <v>18.681975299999998</v>
      </c>
      <c r="R285" s="11">
        <f t="shared" si="40"/>
        <v>4.7169792500402234</v>
      </c>
      <c r="S285" s="35">
        <f t="shared" si="41"/>
        <v>6.9848031972442515</v>
      </c>
      <c r="AF285" s="34"/>
    </row>
    <row r="286" spans="7:32" ht="18.5" x14ac:dyDescent="0.45">
      <c r="G286" s="59">
        <v>2016</v>
      </c>
      <c r="H286" s="59">
        <v>10</v>
      </c>
      <c r="I286" s="46">
        <f t="shared" si="43"/>
        <v>10</v>
      </c>
      <c r="J286" s="46">
        <f t="shared" si="43"/>
        <v>283</v>
      </c>
      <c r="K286" s="87">
        <v>27.6</v>
      </c>
      <c r="L286" s="87">
        <v>19.7</v>
      </c>
      <c r="M286" s="54">
        <f t="shared" si="37"/>
        <v>23.65</v>
      </c>
      <c r="N286" s="36">
        <v>22</v>
      </c>
      <c r="O286" s="55">
        <f t="shared" si="38"/>
        <v>42.116631410725816</v>
      </c>
      <c r="P286" s="56">
        <f t="shared" si="39"/>
        <v>26.617711051578727</v>
      </c>
      <c r="Q286" s="56">
        <v>18.940313199999999</v>
      </c>
      <c r="R286" s="11">
        <f t="shared" si="40"/>
        <v>4.6044706352510998</v>
      </c>
      <c r="S286" s="35">
        <f t="shared" si="41"/>
        <v>7.6237727556147261</v>
      </c>
      <c r="AF286" s="34"/>
    </row>
    <row r="287" spans="7:32" ht="18.5" x14ac:dyDescent="0.45">
      <c r="G287" s="59">
        <v>2016</v>
      </c>
      <c r="H287" s="59">
        <v>10</v>
      </c>
      <c r="I287" s="46">
        <f t="shared" si="43"/>
        <v>11</v>
      </c>
      <c r="J287" s="46">
        <f t="shared" si="43"/>
        <v>284</v>
      </c>
      <c r="K287" s="87">
        <v>27.2</v>
      </c>
      <c r="L287" s="87">
        <v>20.2</v>
      </c>
      <c r="M287" s="54">
        <f t="shared" si="37"/>
        <v>23.7</v>
      </c>
      <c r="N287" s="36">
        <v>21</v>
      </c>
      <c r="O287" s="55">
        <f t="shared" si="38"/>
        <v>43.610770225253091</v>
      </c>
      <c r="P287" s="56">
        <f t="shared" si="39"/>
        <v>24.422031326141735</v>
      </c>
      <c r="Q287" s="56">
        <v>18.461320399999998</v>
      </c>
      <c r="R287" s="11">
        <f t="shared" si="40"/>
        <v>4.4934392320589991</v>
      </c>
      <c r="S287" s="35">
        <f t="shared" si="41"/>
        <v>7.1183482913116167</v>
      </c>
      <c r="AF287" s="34"/>
    </row>
    <row r="288" spans="7:32" ht="18.5" x14ac:dyDescent="0.45">
      <c r="G288" s="59">
        <v>2016</v>
      </c>
      <c r="H288" s="59">
        <v>10</v>
      </c>
      <c r="I288" s="46">
        <f t="shared" si="43"/>
        <v>12</v>
      </c>
      <c r="J288" s="46">
        <f t="shared" si="43"/>
        <v>285</v>
      </c>
      <c r="K288" s="87">
        <v>24.9</v>
      </c>
      <c r="L288" s="87">
        <v>18.399999999999999</v>
      </c>
      <c r="M288" s="54">
        <f t="shared" si="37"/>
        <v>21.65</v>
      </c>
      <c r="N288" s="36">
        <v>18</v>
      </c>
      <c r="O288" s="55">
        <f t="shared" si="38"/>
        <v>44.032512652967014</v>
      </c>
      <c r="P288" s="56">
        <f t="shared" si="39"/>
        <v>22.896906579542847</v>
      </c>
      <c r="Q288" s="56">
        <v>17.961811300000001</v>
      </c>
      <c r="R288" s="11">
        <f t="shared" si="40"/>
        <v>4.1559006181790252</v>
      </c>
      <c r="S288" s="35">
        <f t="shared" si="41"/>
        <v>6.667457258966043</v>
      </c>
      <c r="AF288" s="34"/>
    </row>
    <row r="289" spans="7:32" ht="18.5" x14ac:dyDescent="0.45">
      <c r="G289" s="59">
        <v>2016</v>
      </c>
      <c r="H289" s="59">
        <v>10</v>
      </c>
      <c r="I289" s="46">
        <f t="shared" si="43"/>
        <v>13</v>
      </c>
      <c r="J289" s="46">
        <f t="shared" si="43"/>
        <v>286</v>
      </c>
      <c r="K289" s="87">
        <v>26.4</v>
      </c>
      <c r="L289" s="87">
        <v>19.3</v>
      </c>
      <c r="M289" s="54">
        <f t="shared" si="37"/>
        <v>22.85</v>
      </c>
      <c r="N289" s="36">
        <v>50.5</v>
      </c>
      <c r="O289" s="55">
        <f t="shared" si="38"/>
        <v>38.104330567743567</v>
      </c>
      <c r="P289" s="56">
        <f t="shared" si="39"/>
        <v>21.64325976247834</v>
      </c>
      <c r="Q289" s="56">
        <v>16.2451413</v>
      </c>
      <c r="R289" s="11">
        <f t="shared" si="40"/>
        <v>3.8730406889009252</v>
      </c>
      <c r="S289" s="35">
        <f t="shared" si="41"/>
        <v>4.4415996176358084</v>
      </c>
      <c r="AF289" s="34"/>
    </row>
    <row r="290" spans="7:32" ht="18.5" x14ac:dyDescent="0.45">
      <c r="G290" s="59">
        <v>2016</v>
      </c>
      <c r="H290" s="59">
        <v>10</v>
      </c>
      <c r="I290" s="46">
        <f t="shared" si="43"/>
        <v>14</v>
      </c>
      <c r="J290" s="46">
        <f t="shared" si="43"/>
        <v>287</v>
      </c>
      <c r="K290" s="87">
        <v>27.8</v>
      </c>
      <c r="L290" s="87">
        <v>20.100000000000001</v>
      </c>
      <c r="M290" s="54">
        <f t="shared" si="37"/>
        <v>23.950000000000003</v>
      </c>
      <c r="N290" s="36">
        <v>56</v>
      </c>
      <c r="O290" s="55">
        <f t="shared" si="38"/>
        <v>38.176804694397966</v>
      </c>
      <c r="P290" s="56">
        <f t="shared" si="39"/>
        <v>23.516911691749147</v>
      </c>
      <c r="Q290" s="56">
        <v>16.9498134</v>
      </c>
      <c r="R290" s="11">
        <f t="shared" si="40"/>
        <v>4.1503948709242504</v>
      </c>
      <c r="S290" s="35">
        <f t="shared" si="41"/>
        <v>4.8810915495607592</v>
      </c>
      <c r="AF290" s="34"/>
    </row>
    <row r="291" spans="7:32" ht="18.5" x14ac:dyDescent="0.45">
      <c r="G291" s="59">
        <v>2016</v>
      </c>
      <c r="H291" s="59">
        <v>10</v>
      </c>
      <c r="I291" s="46">
        <f t="shared" si="43"/>
        <v>15</v>
      </c>
      <c r="J291" s="46">
        <f t="shared" si="43"/>
        <v>288</v>
      </c>
      <c r="K291" s="87">
        <v>26.6</v>
      </c>
      <c r="L291" s="87">
        <v>17.8</v>
      </c>
      <c r="M291" s="54">
        <f t="shared" si="37"/>
        <v>22.200000000000003</v>
      </c>
      <c r="N291" s="36">
        <v>39</v>
      </c>
      <c r="O291" s="55">
        <f t="shared" si="38"/>
        <v>36.550053933852254</v>
      </c>
      <c r="P291" s="56">
        <f t="shared" si="39"/>
        <v>25.731237969431991</v>
      </c>
      <c r="Q291" s="56">
        <v>17.347997099999997</v>
      </c>
      <c r="R291" s="11">
        <f t="shared" si="40"/>
        <v>4.0698401196600003</v>
      </c>
      <c r="S291" s="35">
        <f t="shared" si="41"/>
        <v>5.9557321567419761</v>
      </c>
      <c r="AF291" s="34"/>
    </row>
    <row r="292" spans="7:32" ht="18.5" x14ac:dyDescent="0.45">
      <c r="G292" s="59">
        <v>2016</v>
      </c>
      <c r="H292" s="59">
        <v>10</v>
      </c>
      <c r="I292" s="46">
        <f t="shared" si="43"/>
        <v>16</v>
      </c>
      <c r="J292" s="46">
        <f t="shared" si="43"/>
        <v>289</v>
      </c>
      <c r="K292" s="87">
        <v>23.7</v>
      </c>
      <c r="L292" s="87">
        <v>16.7</v>
      </c>
      <c r="M292" s="54">
        <f t="shared" si="37"/>
        <v>20.2</v>
      </c>
      <c r="N292" s="36">
        <v>40</v>
      </c>
      <c r="O292" s="55">
        <f t="shared" si="38"/>
        <v>41.005518279927031</v>
      </c>
      <c r="P292" s="56">
        <f t="shared" si="39"/>
        <v>22.96309023675914</v>
      </c>
      <c r="Q292" s="56">
        <v>17.358464599999998</v>
      </c>
      <c r="R292" s="11">
        <f t="shared" si="40"/>
        <v>3.8686810054019989</v>
      </c>
      <c r="S292" s="35">
        <f t="shared" si="41"/>
        <v>5.0935860734605747</v>
      </c>
      <c r="AF292" s="34"/>
    </row>
    <row r="293" spans="7:32" ht="18.5" x14ac:dyDescent="0.45">
      <c r="G293" s="59">
        <v>2016</v>
      </c>
      <c r="H293" s="59">
        <v>10</v>
      </c>
      <c r="I293" s="46">
        <f t="shared" si="43"/>
        <v>17</v>
      </c>
      <c r="J293" s="46">
        <f t="shared" si="43"/>
        <v>290</v>
      </c>
      <c r="K293" s="87">
        <v>24.3</v>
      </c>
      <c r="L293" s="87">
        <v>13</v>
      </c>
      <c r="M293" s="54">
        <f t="shared" si="37"/>
        <v>18.649999999999999</v>
      </c>
      <c r="N293" s="36">
        <v>33.5</v>
      </c>
      <c r="O293" s="55">
        <f t="shared" si="38"/>
        <v>34.364149629410683</v>
      </c>
      <c r="P293" s="56">
        <f t="shared" si="39"/>
        <v>31.065191264987259</v>
      </c>
      <c r="Q293" s="56">
        <v>18.482674100000001</v>
      </c>
      <c r="R293" s="11">
        <f t="shared" si="40"/>
        <v>3.9512122070924254</v>
      </c>
      <c r="S293" s="35">
        <f t="shared" si="41"/>
        <v>7.0392285556452183</v>
      </c>
      <c r="AF293" s="34"/>
    </row>
    <row r="294" spans="7:32" ht="18.5" x14ac:dyDescent="0.45">
      <c r="G294" s="59">
        <v>2016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87">
        <v>24.2</v>
      </c>
      <c r="L294" s="87">
        <v>16.600000000000001</v>
      </c>
      <c r="M294" s="54">
        <f t="shared" si="37"/>
        <v>20.399999999999999</v>
      </c>
      <c r="N294" s="36">
        <v>31.5</v>
      </c>
      <c r="O294" s="55">
        <f t="shared" si="38"/>
        <v>40.78316158122658</v>
      </c>
      <c r="P294" s="56">
        <f t="shared" si="39"/>
        <v>24.796162241385755</v>
      </c>
      <c r="Q294" s="56">
        <v>17.989026799999998</v>
      </c>
      <c r="R294" s="11">
        <f t="shared" si="40"/>
        <v>4.0303155313524002</v>
      </c>
      <c r="S294" s="35">
        <f t="shared" si="41"/>
        <v>6.0724317862329826</v>
      </c>
      <c r="AF294" s="34"/>
    </row>
    <row r="295" spans="7:32" ht="18.5" x14ac:dyDescent="0.45">
      <c r="G295" s="59">
        <v>2016</v>
      </c>
      <c r="H295" s="59">
        <v>10</v>
      </c>
      <c r="I295" s="46">
        <f t="shared" si="44"/>
        <v>19</v>
      </c>
      <c r="J295" s="46">
        <f t="shared" si="44"/>
        <v>292</v>
      </c>
      <c r="K295" s="87">
        <v>24.8</v>
      </c>
      <c r="L295" s="87">
        <v>17.5</v>
      </c>
      <c r="M295" s="54">
        <f t="shared" si="37"/>
        <v>21.15</v>
      </c>
      <c r="N295" s="36">
        <v>32</v>
      </c>
      <c r="O295" s="55">
        <f t="shared" si="38"/>
        <v>36.292495493459263</v>
      </c>
      <c r="P295" s="56">
        <f t="shared" si="39"/>
        <v>21.194817368180214</v>
      </c>
      <c r="Q295" s="56">
        <v>15.689107699999997</v>
      </c>
      <c r="R295" s="11">
        <f t="shared" si="40"/>
        <v>3.5840472189264743</v>
      </c>
      <c r="S295" s="35">
        <f t="shared" si="41"/>
        <v>5.309103989944151</v>
      </c>
      <c r="AF295" s="34"/>
    </row>
    <row r="296" spans="7:32" ht="18.5" x14ac:dyDescent="0.45">
      <c r="G296" s="59">
        <v>2016</v>
      </c>
      <c r="H296" s="59">
        <v>10</v>
      </c>
      <c r="I296" s="46">
        <f t="shared" si="44"/>
        <v>20</v>
      </c>
      <c r="J296" s="46">
        <f t="shared" si="44"/>
        <v>293</v>
      </c>
      <c r="K296" s="87">
        <v>23.4</v>
      </c>
      <c r="L296" s="87">
        <v>17.600000000000001</v>
      </c>
      <c r="M296" s="54">
        <f t="shared" si="37"/>
        <v>20.5</v>
      </c>
      <c r="N296" s="36">
        <v>43.5</v>
      </c>
      <c r="O296" s="55">
        <f t="shared" si="38"/>
        <v>42.198041114913778</v>
      </c>
      <c r="P296" s="56">
        <f t="shared" si="39"/>
        <v>19.579891077319985</v>
      </c>
      <c r="Q296" s="56">
        <v>16.2602145</v>
      </c>
      <c r="R296" s="11">
        <f t="shared" si="40"/>
        <v>3.6525238530277497</v>
      </c>
      <c r="S296" s="35">
        <f t="shared" si="41"/>
        <v>4.2394286001698962</v>
      </c>
      <c r="AF296" s="34"/>
    </row>
    <row r="297" spans="7:32" ht="18.5" x14ac:dyDescent="0.45">
      <c r="G297" s="59">
        <v>2016</v>
      </c>
      <c r="H297" s="59">
        <v>10</v>
      </c>
      <c r="I297" s="46">
        <f t="shared" si="44"/>
        <v>21</v>
      </c>
      <c r="J297" s="46">
        <f t="shared" si="44"/>
        <v>294</v>
      </c>
      <c r="K297" s="87">
        <v>22.9</v>
      </c>
      <c r="L297" s="87">
        <v>15.9</v>
      </c>
      <c r="M297" s="54">
        <f t="shared" si="37"/>
        <v>19.399999999999999</v>
      </c>
      <c r="N297" s="36">
        <v>43</v>
      </c>
      <c r="O297" s="55">
        <f t="shared" si="38"/>
        <v>40.137100964818359</v>
      </c>
      <c r="P297" s="56">
        <f t="shared" si="39"/>
        <v>22.476776540298275</v>
      </c>
      <c r="Q297" s="56">
        <v>16.990846000000001</v>
      </c>
      <c r="R297" s="11">
        <f t="shared" si="40"/>
        <v>3.7070287985880004</v>
      </c>
      <c r="S297" s="35">
        <f t="shared" si="41"/>
        <v>4.724391090833989</v>
      </c>
      <c r="AF297" s="34"/>
    </row>
    <row r="298" spans="7:32" ht="18.5" x14ac:dyDescent="0.45">
      <c r="G298" s="59">
        <v>2016</v>
      </c>
      <c r="H298" s="59">
        <v>10</v>
      </c>
      <c r="I298" s="46">
        <f t="shared" si="44"/>
        <v>22</v>
      </c>
      <c r="J298" s="46">
        <f t="shared" si="44"/>
        <v>295</v>
      </c>
      <c r="K298" s="87">
        <v>23.3</v>
      </c>
      <c r="L298" s="87">
        <v>16.600000000000001</v>
      </c>
      <c r="M298" s="54">
        <f t="shared" si="37"/>
        <v>19.950000000000003</v>
      </c>
      <c r="N298" s="36">
        <v>41.5</v>
      </c>
      <c r="O298" s="55">
        <f t="shared" si="38"/>
        <v>39.675174351435892</v>
      </c>
      <c r="P298" s="56">
        <f t="shared" si="39"/>
        <v>21.265893452369635</v>
      </c>
      <c r="Q298" s="56">
        <v>16.431462799999998</v>
      </c>
      <c r="R298" s="11">
        <f t="shared" si="40"/>
        <v>3.6379874819054998</v>
      </c>
      <c r="S298" s="35">
        <f t="shared" si="41"/>
        <v>4.6347414918905088</v>
      </c>
      <c r="AF298" s="34"/>
    </row>
    <row r="299" spans="7:32" ht="18.5" x14ac:dyDescent="0.45">
      <c r="G299" s="59">
        <v>2016</v>
      </c>
      <c r="H299" s="59">
        <v>10</v>
      </c>
      <c r="I299" s="46">
        <f t="shared" si="44"/>
        <v>23</v>
      </c>
      <c r="J299" s="46">
        <f t="shared" si="44"/>
        <v>296</v>
      </c>
      <c r="K299" s="87">
        <v>25</v>
      </c>
      <c r="L299" s="87">
        <v>16.8</v>
      </c>
      <c r="M299" s="54">
        <f t="shared" si="37"/>
        <v>20.9</v>
      </c>
      <c r="N299" s="36">
        <v>35.5</v>
      </c>
      <c r="O299" s="55">
        <f t="shared" si="38"/>
        <v>36.222367187226375</v>
      </c>
      <c r="P299" s="56">
        <f t="shared" si="39"/>
        <v>23.761872874820497</v>
      </c>
      <c r="Q299" s="56">
        <v>16.596011900000001</v>
      </c>
      <c r="R299" s="11">
        <f t="shared" si="40"/>
        <v>3.7668880990084501</v>
      </c>
      <c r="S299" s="35">
        <f t="shared" si="41"/>
        <v>5.6320203056421754</v>
      </c>
      <c r="AF299" s="34"/>
    </row>
    <row r="300" spans="7:32" ht="18.5" x14ac:dyDescent="0.45">
      <c r="G300" s="59">
        <v>2016</v>
      </c>
      <c r="H300" s="59">
        <v>10</v>
      </c>
      <c r="I300" s="46">
        <f t="shared" si="44"/>
        <v>24</v>
      </c>
      <c r="J300" s="46">
        <f t="shared" si="44"/>
        <v>297</v>
      </c>
      <c r="K300" s="87">
        <v>25.1</v>
      </c>
      <c r="L300" s="87">
        <v>18.3</v>
      </c>
      <c r="M300" s="54">
        <f t="shared" si="37"/>
        <v>21.700000000000003</v>
      </c>
      <c r="N300" s="36">
        <v>31</v>
      </c>
      <c r="O300" s="55">
        <f t="shared" si="38"/>
        <v>36.402896675382941</v>
      </c>
      <c r="P300" s="56">
        <f t="shared" si="39"/>
        <v>19.803175791408322</v>
      </c>
      <c r="Q300" s="56">
        <v>15.188342499999999</v>
      </c>
      <c r="R300" s="11">
        <f t="shared" si="40"/>
        <v>3.5186453361187495</v>
      </c>
      <c r="S300" s="35">
        <f t="shared" si="41"/>
        <v>5.1021837391372271</v>
      </c>
      <c r="AF300" s="34"/>
    </row>
    <row r="301" spans="7:32" ht="18.5" x14ac:dyDescent="0.45">
      <c r="G301" s="59">
        <v>2016</v>
      </c>
      <c r="H301" s="59">
        <v>10</v>
      </c>
      <c r="I301" s="46">
        <f t="shared" si="44"/>
        <v>25</v>
      </c>
      <c r="J301" s="46">
        <f t="shared" si="44"/>
        <v>298</v>
      </c>
      <c r="K301" s="87">
        <v>24.4</v>
      </c>
      <c r="L301" s="87">
        <v>18.100000000000001</v>
      </c>
      <c r="M301" s="54">
        <f t="shared" si="37"/>
        <v>21.25</v>
      </c>
      <c r="N301" s="36">
        <v>29.5</v>
      </c>
      <c r="O301" s="55">
        <f t="shared" si="38"/>
        <v>34.716093748365182</v>
      </c>
      <c r="P301" s="56">
        <f t="shared" si="39"/>
        <v>17.496911249176044</v>
      </c>
      <c r="Q301" s="56">
        <v>13.9418726</v>
      </c>
      <c r="R301" s="11">
        <f t="shared" si="40"/>
        <v>3.1930826833009491</v>
      </c>
      <c r="S301" s="35">
        <f t="shared" si="41"/>
        <v>4.6018145402097419</v>
      </c>
      <c r="AF301" s="34"/>
    </row>
    <row r="302" spans="7:32" ht="18.5" x14ac:dyDescent="0.45">
      <c r="G302" s="59">
        <v>2016</v>
      </c>
      <c r="H302" s="59">
        <v>10</v>
      </c>
      <c r="I302" s="46">
        <f t="shared" si="44"/>
        <v>26</v>
      </c>
      <c r="J302" s="46">
        <f t="shared" si="44"/>
        <v>299</v>
      </c>
      <c r="K302" s="87">
        <v>20</v>
      </c>
      <c r="L302" s="87">
        <v>15.3</v>
      </c>
      <c r="M302" s="54">
        <f t="shared" si="37"/>
        <v>17.649999999999999</v>
      </c>
      <c r="N302" s="36">
        <v>30.5</v>
      </c>
      <c r="O302" s="55">
        <f t="shared" si="38"/>
        <v>28.441087660879742</v>
      </c>
      <c r="P302" s="56">
        <f t="shared" si="39"/>
        <v>10.693848960490781</v>
      </c>
      <c r="Q302" s="56">
        <v>9.865409399999999</v>
      </c>
      <c r="R302" s="11">
        <f t="shared" si="40"/>
        <v>2.0511591963439502</v>
      </c>
      <c r="S302" s="35">
        <f t="shared" si="41"/>
        <v>2.7391123378103757</v>
      </c>
      <c r="AF302" s="34"/>
    </row>
    <row r="303" spans="7:32" ht="18.5" x14ac:dyDescent="0.45">
      <c r="G303" s="59">
        <v>2016</v>
      </c>
      <c r="H303" s="59">
        <v>10</v>
      </c>
      <c r="I303" s="46">
        <f t="shared" si="44"/>
        <v>27</v>
      </c>
      <c r="J303" s="46">
        <f t="shared" si="44"/>
        <v>300</v>
      </c>
      <c r="K303" s="87">
        <v>22.7</v>
      </c>
      <c r="L303" s="87">
        <v>13</v>
      </c>
      <c r="M303" s="54">
        <f t="shared" si="37"/>
        <v>17.850000000000001</v>
      </c>
      <c r="N303" s="36">
        <v>29</v>
      </c>
      <c r="O303" s="55">
        <f t="shared" si="38"/>
        <v>29.82304996104817</v>
      </c>
      <c r="P303" s="56">
        <f t="shared" si="39"/>
        <v>23.142686769773377</v>
      </c>
      <c r="Q303" s="56">
        <v>14.861337799999999</v>
      </c>
      <c r="R303" s="11">
        <f t="shared" si="40"/>
        <v>3.1073162519230499</v>
      </c>
      <c r="S303" s="35">
        <f t="shared" si="41"/>
        <v>5.5254975315891413</v>
      </c>
      <c r="AF303" s="34"/>
    </row>
    <row r="304" spans="7:32" ht="18.5" x14ac:dyDescent="0.45">
      <c r="G304" s="59">
        <v>2016</v>
      </c>
      <c r="H304" s="59">
        <v>10</v>
      </c>
      <c r="I304" s="46">
        <f t="shared" si="44"/>
        <v>28</v>
      </c>
      <c r="J304" s="46">
        <f t="shared" si="44"/>
        <v>301</v>
      </c>
      <c r="K304" s="87">
        <v>23.5</v>
      </c>
      <c r="L304" s="87">
        <v>14.3</v>
      </c>
      <c r="M304" s="54">
        <f t="shared" si="37"/>
        <v>18.899999999999999</v>
      </c>
      <c r="N304" s="36">
        <v>32</v>
      </c>
      <c r="O304" s="55">
        <f t="shared" si="38"/>
        <v>28.191484922476949</v>
      </c>
      <c r="P304" s="56">
        <f t="shared" si="39"/>
        <v>20.748932902943036</v>
      </c>
      <c r="Q304" s="56">
        <v>13.681441199999998</v>
      </c>
      <c r="R304" s="11">
        <f t="shared" si="40"/>
        <v>2.9448686518145997</v>
      </c>
      <c r="S304" s="35">
        <f t="shared" si="41"/>
        <v>4.9623139879031619</v>
      </c>
      <c r="AF304" s="34"/>
    </row>
    <row r="305" spans="7:32" ht="18.5" x14ac:dyDescent="0.45">
      <c r="G305" s="59">
        <v>2016</v>
      </c>
      <c r="H305" s="59">
        <v>10</v>
      </c>
      <c r="I305" s="46">
        <f t="shared" si="44"/>
        <v>29</v>
      </c>
      <c r="J305" s="46">
        <f t="shared" si="44"/>
        <v>302</v>
      </c>
      <c r="K305" s="87">
        <v>21.1</v>
      </c>
      <c r="L305" s="87">
        <v>13.8</v>
      </c>
      <c r="M305" s="54">
        <f t="shared" si="37"/>
        <v>17.450000000000003</v>
      </c>
      <c r="N305" s="36">
        <v>32</v>
      </c>
      <c r="O305" s="55">
        <f t="shared" si="38"/>
        <v>6.1260717353721512</v>
      </c>
      <c r="P305" s="56">
        <f t="shared" si="39"/>
        <v>3.5776258934573368</v>
      </c>
      <c r="Q305" s="56">
        <v>2.6482774999999998</v>
      </c>
      <c r="R305" s="11">
        <f t="shared" si="40"/>
        <v>0.54750820069687489</v>
      </c>
      <c r="S305" s="35">
        <f t="shared" si="41"/>
        <v>1.1877587320351559</v>
      </c>
      <c r="AF305" s="34"/>
    </row>
    <row r="306" spans="7:32" ht="18.5" x14ac:dyDescent="0.45">
      <c r="G306" s="59">
        <v>2016</v>
      </c>
      <c r="H306" s="59">
        <v>10</v>
      </c>
      <c r="I306" s="46">
        <f t="shared" si="44"/>
        <v>30</v>
      </c>
      <c r="J306" s="46">
        <f t="shared" si="44"/>
        <v>303</v>
      </c>
      <c r="K306" s="87">
        <v>19.8</v>
      </c>
      <c r="L306" s="87">
        <v>11.8</v>
      </c>
      <c r="M306" s="54">
        <f t="shared" si="37"/>
        <v>15.8</v>
      </c>
      <c r="N306" s="36">
        <v>34.5</v>
      </c>
      <c r="O306" s="55">
        <f t="shared" si="38"/>
        <v>32.642158628458525</v>
      </c>
      <c r="P306" s="56">
        <f t="shared" si="39"/>
        <v>20.890981522213455</v>
      </c>
      <c r="Q306" s="56">
        <v>14.7721547</v>
      </c>
      <c r="R306" s="11">
        <f t="shared" si="40"/>
        <v>2.9110598938007994</v>
      </c>
      <c r="S306" s="35">
        <f t="shared" si="41"/>
        <v>4.4637998427138355</v>
      </c>
      <c r="AF306" s="34"/>
    </row>
    <row r="307" spans="7:32" ht="18.5" x14ac:dyDescent="0.45">
      <c r="G307" s="59">
        <v>2016</v>
      </c>
      <c r="H307" s="61">
        <v>10</v>
      </c>
      <c r="I307" s="60">
        <f t="shared" si="44"/>
        <v>31</v>
      </c>
      <c r="J307" s="46">
        <f t="shared" si="44"/>
        <v>304</v>
      </c>
      <c r="K307" s="87">
        <v>19.3</v>
      </c>
      <c r="L307" s="87">
        <v>12.9</v>
      </c>
      <c r="M307" s="54">
        <f t="shared" si="37"/>
        <v>16.100000000000001</v>
      </c>
      <c r="N307" s="36">
        <v>30</v>
      </c>
      <c r="O307" s="55">
        <f t="shared" si="38"/>
        <v>25.718552463201323</v>
      </c>
      <c r="P307" s="56">
        <f t="shared" si="39"/>
        <v>13.167898861159077</v>
      </c>
      <c r="Q307" s="56">
        <v>10.410138099999999</v>
      </c>
      <c r="R307" s="49">
        <f t="shared" si="40"/>
        <v>2.0697800925253498</v>
      </c>
      <c r="S307" s="48">
        <f t="shared" si="41"/>
        <v>3.14822948527517</v>
      </c>
      <c r="AF307" s="34"/>
    </row>
    <row r="308" spans="7:32" ht="18.5" x14ac:dyDescent="0.45">
      <c r="G308" s="59">
        <v>2016</v>
      </c>
      <c r="H308" s="59">
        <v>11</v>
      </c>
      <c r="I308" s="46">
        <v>1</v>
      </c>
      <c r="J308" s="46">
        <f t="shared" si="44"/>
        <v>305</v>
      </c>
      <c r="K308" s="87">
        <v>16.100000000000001</v>
      </c>
      <c r="L308" s="87">
        <v>11.7</v>
      </c>
      <c r="M308" s="54">
        <f t="shared" si="37"/>
        <v>13.9</v>
      </c>
      <c r="N308" s="36">
        <v>62</v>
      </c>
      <c r="O308" s="55">
        <f t="shared" si="38"/>
        <v>18.331443960015932</v>
      </c>
      <c r="P308" s="56">
        <f t="shared" si="39"/>
        <v>6.452668273925612</v>
      </c>
      <c r="Q308" s="56">
        <v>6.1523777999999991</v>
      </c>
      <c r="R308" s="11">
        <f t="shared" si="40"/>
        <v>1.1438531567649</v>
      </c>
      <c r="S308" s="35">
        <f t="shared" si="41"/>
        <v>1.273714795582888</v>
      </c>
      <c r="AF308" s="34"/>
    </row>
    <row r="309" spans="7:32" ht="18.5" x14ac:dyDescent="0.45">
      <c r="G309" s="59">
        <v>2016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87">
        <v>13.7</v>
      </c>
      <c r="L309" s="87">
        <v>7.1</v>
      </c>
      <c r="M309" s="54">
        <f t="shared" si="37"/>
        <v>10.399999999999999</v>
      </c>
      <c r="N309" s="36">
        <v>79.5</v>
      </c>
      <c r="O309" s="55">
        <f t="shared" si="38"/>
        <v>4.1070645997974138</v>
      </c>
      <c r="P309" s="56">
        <f t="shared" si="39"/>
        <v>2.1685301086930346</v>
      </c>
      <c r="Q309" s="56">
        <v>1.6881983999999999</v>
      </c>
      <c r="R309" s="11">
        <f t="shared" si="40"/>
        <v>0.27921619797120001</v>
      </c>
      <c r="S309" s="35">
        <f t="shared" si="41"/>
        <v>0.5405315382057615</v>
      </c>
      <c r="AF309" s="34"/>
    </row>
    <row r="310" spans="7:32" ht="18.5" x14ac:dyDescent="0.45">
      <c r="G310" s="59">
        <v>2016</v>
      </c>
      <c r="H310" s="59">
        <v>11</v>
      </c>
      <c r="I310" s="46">
        <f t="shared" si="45"/>
        <v>3</v>
      </c>
      <c r="J310" s="46">
        <f t="shared" si="45"/>
        <v>307</v>
      </c>
      <c r="K310" s="87">
        <v>10.9</v>
      </c>
      <c r="L310" s="87">
        <v>5.4</v>
      </c>
      <c r="M310" s="54">
        <f t="shared" si="37"/>
        <v>8.15</v>
      </c>
      <c r="N310" s="36">
        <v>74</v>
      </c>
      <c r="O310" s="55">
        <f t="shared" si="38"/>
        <v>43.065815823884257</v>
      </c>
      <c r="P310" s="56">
        <f t="shared" si="39"/>
        <v>18.948958962509074</v>
      </c>
      <c r="Q310" s="56">
        <v>16.159726499999998</v>
      </c>
      <c r="R310" s="11">
        <f t="shared" si="40"/>
        <v>2.4594578541888743</v>
      </c>
      <c r="S310" s="35">
        <f t="shared" si="41"/>
        <v>2.2961092794289062</v>
      </c>
      <c r="AF310" s="34"/>
    </row>
    <row r="311" spans="7:32" ht="18.5" x14ac:dyDescent="0.45">
      <c r="G311" s="59">
        <v>2016</v>
      </c>
      <c r="H311" s="59">
        <v>11</v>
      </c>
      <c r="I311" s="46">
        <f t="shared" si="45"/>
        <v>4</v>
      </c>
      <c r="J311" s="46">
        <f t="shared" si="45"/>
        <v>308</v>
      </c>
      <c r="K311" s="87">
        <v>15.1</v>
      </c>
      <c r="L311" s="87">
        <v>5.4</v>
      </c>
      <c r="M311" s="54">
        <f t="shared" si="37"/>
        <v>10.25</v>
      </c>
      <c r="N311" s="36">
        <v>76</v>
      </c>
      <c r="O311" s="55">
        <f t="shared" si="38"/>
        <v>31.606853845290729</v>
      </c>
      <c r="P311" s="56">
        <f t="shared" si="39"/>
        <v>24.526918583945601</v>
      </c>
      <c r="Q311" s="56">
        <v>15.7502379</v>
      </c>
      <c r="R311" s="11">
        <f t="shared" si="40"/>
        <v>2.591122825202175</v>
      </c>
      <c r="S311" s="35">
        <f t="shared" si="41"/>
        <v>3.3495152000192929</v>
      </c>
      <c r="AF311" s="34"/>
    </row>
    <row r="312" spans="7:32" ht="18.5" x14ac:dyDescent="0.45">
      <c r="G312" s="59">
        <v>2016</v>
      </c>
      <c r="H312" s="59">
        <v>11</v>
      </c>
      <c r="I312" s="46">
        <f t="shared" si="45"/>
        <v>5</v>
      </c>
      <c r="J312" s="46">
        <f t="shared" si="45"/>
        <v>309</v>
      </c>
      <c r="K312" s="87">
        <v>17.3</v>
      </c>
      <c r="L312" s="87">
        <v>8.5</v>
      </c>
      <c r="M312" s="54">
        <f t="shared" si="37"/>
        <v>12.9</v>
      </c>
      <c r="N312" s="36">
        <v>75</v>
      </c>
      <c r="O312" s="55">
        <f t="shared" si="38"/>
        <v>32.651840231400271</v>
      </c>
      <c r="P312" s="56">
        <f t="shared" si="39"/>
        <v>22.986895522905794</v>
      </c>
      <c r="Q312" s="56">
        <v>15.497761799999999</v>
      </c>
      <c r="R312" s="11">
        <f t="shared" si="40"/>
        <v>2.7904572497799003</v>
      </c>
      <c r="S312" s="35">
        <f t="shared" si="41"/>
        <v>3.5943550249498308</v>
      </c>
      <c r="AF312" s="34"/>
    </row>
    <row r="313" spans="7:32" ht="18.5" x14ac:dyDescent="0.45">
      <c r="G313" s="59">
        <v>2016</v>
      </c>
      <c r="H313" s="59">
        <v>11</v>
      </c>
      <c r="I313" s="46">
        <f t="shared" si="45"/>
        <v>6</v>
      </c>
      <c r="J313" s="46">
        <f t="shared" si="45"/>
        <v>310</v>
      </c>
      <c r="K313" s="87">
        <v>16.2</v>
      </c>
      <c r="L313" s="87">
        <v>9.4</v>
      </c>
      <c r="M313" s="54">
        <f t="shared" si="37"/>
        <v>12.8</v>
      </c>
      <c r="N313" s="36">
        <v>75</v>
      </c>
      <c r="O313" s="55">
        <f t="shared" si="38"/>
        <v>37.066227197848221</v>
      </c>
      <c r="P313" s="56">
        <f t="shared" si="39"/>
        <v>20.164027595629431</v>
      </c>
      <c r="Q313" s="56">
        <v>15.4651032</v>
      </c>
      <c r="R313" s="11">
        <f t="shared" si="40"/>
        <v>2.7755066062007994</v>
      </c>
      <c r="S313" s="35">
        <f t="shared" si="41"/>
        <v>3.1764022122107045</v>
      </c>
      <c r="AF313" s="34"/>
    </row>
    <row r="314" spans="7:32" ht="18.5" x14ac:dyDescent="0.45">
      <c r="G314" s="59">
        <v>2016</v>
      </c>
      <c r="H314" s="59">
        <v>11</v>
      </c>
      <c r="I314" s="46">
        <f t="shared" si="45"/>
        <v>7</v>
      </c>
      <c r="J314" s="46">
        <f t="shared" si="45"/>
        <v>311</v>
      </c>
      <c r="K314" s="87">
        <v>16.100000000000001</v>
      </c>
      <c r="L314" s="87">
        <v>9.4</v>
      </c>
      <c r="M314" s="54">
        <f t="shared" si="37"/>
        <v>12.75</v>
      </c>
      <c r="N314" s="36">
        <v>66.5</v>
      </c>
      <c r="O314" s="55">
        <f t="shared" si="38"/>
        <v>37.331706454518439</v>
      </c>
      <c r="P314" s="56">
        <f t="shared" si="39"/>
        <v>20.009794659621889</v>
      </c>
      <c r="Q314" s="56">
        <v>15.460916199999998</v>
      </c>
      <c r="R314" s="11">
        <f t="shared" si="40"/>
        <v>2.77022125582215</v>
      </c>
      <c r="S314" s="35">
        <f t="shared" si="41"/>
        <v>3.1477275096272259</v>
      </c>
      <c r="AF314" s="34"/>
    </row>
    <row r="315" spans="7:32" ht="18.5" x14ac:dyDescent="0.45">
      <c r="G315" s="59">
        <v>2016</v>
      </c>
      <c r="H315" s="59">
        <v>11</v>
      </c>
      <c r="I315" s="46">
        <f t="shared" si="45"/>
        <v>8</v>
      </c>
      <c r="J315" s="46">
        <f t="shared" si="45"/>
        <v>312</v>
      </c>
      <c r="K315" s="87">
        <v>19.2</v>
      </c>
      <c r="L315" s="87">
        <v>10.199999999999999</v>
      </c>
      <c r="M315" s="54">
        <f t="shared" si="37"/>
        <v>14.7</v>
      </c>
      <c r="N315" s="36">
        <v>61</v>
      </c>
      <c r="O315" s="55">
        <f t="shared" si="38"/>
        <v>26.586577708333333</v>
      </c>
      <c r="P315" s="56">
        <f t="shared" si="39"/>
        <v>19.14233595</v>
      </c>
      <c r="Q315" s="56">
        <v>12.7615573</v>
      </c>
      <c r="R315" s="11">
        <f t="shared" si="40"/>
        <v>2.4325123408462499</v>
      </c>
      <c r="S315" s="35">
        <f t="shared" si="41"/>
        <v>3.2577695260656565</v>
      </c>
      <c r="AF315" s="34"/>
    </row>
    <row r="316" spans="7:32" ht="18.5" x14ac:dyDescent="0.45">
      <c r="G316" s="59">
        <v>2016</v>
      </c>
      <c r="H316" s="59">
        <v>11</v>
      </c>
      <c r="I316" s="46">
        <f t="shared" si="45"/>
        <v>9</v>
      </c>
      <c r="J316" s="46">
        <f t="shared" si="45"/>
        <v>313</v>
      </c>
      <c r="K316" s="87">
        <v>19.3</v>
      </c>
      <c r="L316" s="87">
        <v>13.3</v>
      </c>
      <c r="M316" s="54">
        <f t="shared" si="37"/>
        <v>16.3</v>
      </c>
      <c r="N316" s="36">
        <v>66.5</v>
      </c>
      <c r="O316" s="55">
        <f t="shared" si="38"/>
        <v>34.330937034033425</v>
      </c>
      <c r="P316" s="56">
        <f t="shared" si="39"/>
        <v>16.478849776336045</v>
      </c>
      <c r="Q316" s="56">
        <v>13.454924500000001</v>
      </c>
      <c r="R316" s="11">
        <f t="shared" si="40"/>
        <v>2.6909378077642505</v>
      </c>
      <c r="S316" s="35">
        <f t="shared" si="41"/>
        <v>2.9977123936046657</v>
      </c>
      <c r="AF316" s="34"/>
    </row>
    <row r="317" spans="7:32" ht="18.5" x14ac:dyDescent="0.45">
      <c r="G317" s="59">
        <v>2016</v>
      </c>
      <c r="H317" s="59">
        <v>11</v>
      </c>
      <c r="I317" s="46">
        <f t="shared" si="45"/>
        <v>10</v>
      </c>
      <c r="J317" s="46">
        <f t="shared" si="45"/>
        <v>314</v>
      </c>
      <c r="K317" s="87">
        <v>20.100000000000001</v>
      </c>
      <c r="L317" s="87">
        <v>13.5</v>
      </c>
      <c r="M317" s="54">
        <f t="shared" si="37"/>
        <v>16.8</v>
      </c>
      <c r="N317" s="36">
        <v>69</v>
      </c>
      <c r="O317" s="55">
        <f t="shared" si="38"/>
        <v>0</v>
      </c>
      <c r="P317" s="56">
        <f t="shared" si="39"/>
        <v>0</v>
      </c>
      <c r="Q317" s="56">
        <v>0</v>
      </c>
      <c r="R317" s="11">
        <f t="shared" si="40"/>
        <v>0</v>
      </c>
      <c r="S317" s="35">
        <f t="shared" si="41"/>
        <v>0.34228679245283017</v>
      </c>
      <c r="AF317" s="34"/>
    </row>
    <row r="318" spans="7:32" ht="18.5" x14ac:dyDescent="0.45">
      <c r="G318" s="59">
        <v>2016</v>
      </c>
      <c r="H318" s="59">
        <v>11</v>
      </c>
      <c r="I318" s="46">
        <f t="shared" si="45"/>
        <v>11</v>
      </c>
      <c r="J318" s="46">
        <f t="shared" si="45"/>
        <v>315</v>
      </c>
      <c r="K318" s="87">
        <v>19.5</v>
      </c>
      <c r="L318" s="87">
        <v>13.2</v>
      </c>
      <c r="M318" s="54">
        <f t="shared" si="37"/>
        <v>16.350000000000001</v>
      </c>
      <c r="N318" s="36">
        <v>62</v>
      </c>
      <c r="O318" s="55">
        <f t="shared" si="38"/>
        <v>0</v>
      </c>
      <c r="P318" s="56">
        <f t="shared" si="39"/>
        <v>0</v>
      </c>
      <c r="Q318" s="56">
        <v>0</v>
      </c>
      <c r="R318" s="11">
        <f t="shared" si="40"/>
        <v>0</v>
      </c>
      <c r="S318" s="35">
        <f t="shared" si="41"/>
        <v>0.33789999999999998</v>
      </c>
      <c r="AF318" s="34"/>
    </row>
    <row r="319" spans="7:32" ht="18.5" x14ac:dyDescent="0.45">
      <c r="G319" s="59">
        <v>2016</v>
      </c>
      <c r="H319" s="59">
        <v>11</v>
      </c>
      <c r="I319" s="46">
        <f t="shared" si="45"/>
        <v>12</v>
      </c>
      <c r="J319" s="46">
        <f t="shared" si="45"/>
        <v>316</v>
      </c>
      <c r="K319" s="87">
        <v>21</v>
      </c>
      <c r="L319" s="87">
        <v>13.2</v>
      </c>
      <c r="M319" s="54">
        <f t="shared" si="37"/>
        <v>17.100000000000001</v>
      </c>
      <c r="N319" s="36">
        <v>54.5</v>
      </c>
      <c r="O319" s="55">
        <f t="shared" si="38"/>
        <v>29.655782731605711</v>
      </c>
      <c r="P319" s="56">
        <f t="shared" si="39"/>
        <v>18.505208424521967</v>
      </c>
      <c r="Q319" s="56">
        <v>13.251854999999999</v>
      </c>
      <c r="R319" s="11">
        <f t="shared" si="40"/>
        <v>2.7125023221675</v>
      </c>
      <c r="S319" s="35">
        <f t="shared" si="41"/>
        <v>3.4010965687972261</v>
      </c>
      <c r="AF319" s="34"/>
    </row>
    <row r="320" spans="7:32" ht="18.5" x14ac:dyDescent="0.45">
      <c r="G320" s="59">
        <v>2016</v>
      </c>
      <c r="H320" s="59">
        <v>11</v>
      </c>
      <c r="I320" s="46">
        <f t="shared" si="45"/>
        <v>13</v>
      </c>
      <c r="J320" s="46">
        <f t="shared" si="45"/>
        <v>317</v>
      </c>
      <c r="K320" s="87">
        <v>20.3</v>
      </c>
      <c r="L320" s="87">
        <v>13.7</v>
      </c>
      <c r="M320" s="54">
        <f t="shared" si="37"/>
        <v>17</v>
      </c>
      <c r="N320" s="36">
        <v>52.5</v>
      </c>
      <c r="O320" s="55">
        <f t="shared" si="38"/>
        <v>32.617141753500235</v>
      </c>
      <c r="P320" s="56">
        <f t="shared" si="39"/>
        <v>17.221850845848127</v>
      </c>
      <c r="Q320" s="56">
        <v>13.407192699999998</v>
      </c>
      <c r="R320" s="11">
        <f t="shared" si="40"/>
        <v>2.7364348444553994</v>
      </c>
      <c r="S320" s="35">
        <f t="shared" si="41"/>
        <v>3.1804204361756132</v>
      </c>
      <c r="AF320" s="34"/>
    </row>
    <row r="321" spans="7:32" ht="18.5" x14ac:dyDescent="0.45">
      <c r="G321" s="59">
        <v>2016</v>
      </c>
      <c r="H321" s="59">
        <v>11</v>
      </c>
      <c r="I321" s="46">
        <f t="shared" si="45"/>
        <v>14</v>
      </c>
      <c r="J321" s="46">
        <f t="shared" si="45"/>
        <v>318</v>
      </c>
      <c r="K321" s="87">
        <v>20.9</v>
      </c>
      <c r="L321" s="87">
        <v>13.9</v>
      </c>
      <c r="M321" s="54">
        <f t="shared" si="37"/>
        <v>17.399999999999999</v>
      </c>
      <c r="N321" s="36">
        <v>73</v>
      </c>
      <c r="O321" s="55">
        <f t="shared" si="38"/>
        <v>26.211762263889874</v>
      </c>
      <c r="P321" s="56">
        <f t="shared" si="39"/>
        <v>14.678586867778325</v>
      </c>
      <c r="Q321" s="56">
        <v>11.095968699999998</v>
      </c>
      <c r="R321" s="11">
        <f t="shared" si="40"/>
        <v>2.2907405461775996</v>
      </c>
      <c r="S321" s="35">
        <f t="shared" si="41"/>
        <v>2.7916591840986507</v>
      </c>
      <c r="AF321" s="34"/>
    </row>
    <row r="322" spans="7:32" ht="18.5" x14ac:dyDescent="0.45">
      <c r="G322" s="59">
        <v>2016</v>
      </c>
      <c r="H322" s="59">
        <v>11</v>
      </c>
      <c r="I322" s="46">
        <f t="shared" si="45"/>
        <v>15</v>
      </c>
      <c r="J322" s="46">
        <f t="shared" si="45"/>
        <v>319</v>
      </c>
      <c r="K322" s="87">
        <v>20.5</v>
      </c>
      <c r="L322" s="87">
        <v>14.9</v>
      </c>
      <c r="M322" s="54">
        <f t="shared" si="37"/>
        <v>17.7</v>
      </c>
      <c r="N322" s="36">
        <v>67.5</v>
      </c>
      <c r="O322" s="55">
        <f t="shared" si="38"/>
        <v>24.728604454071579</v>
      </c>
      <c r="P322" s="56">
        <f t="shared" si="39"/>
        <v>11.078414795424067</v>
      </c>
      <c r="Q322" s="56">
        <v>9.362969399999999</v>
      </c>
      <c r="R322" s="11">
        <f t="shared" si="40"/>
        <v>1.9494404513504997</v>
      </c>
      <c r="S322" s="35">
        <f t="shared" si="41"/>
        <v>2.2096358404431755</v>
      </c>
      <c r="AF322" s="34"/>
    </row>
    <row r="323" spans="7:32" ht="18.5" x14ac:dyDescent="0.45">
      <c r="G323" s="59">
        <v>2016</v>
      </c>
      <c r="H323" s="59">
        <v>11</v>
      </c>
      <c r="I323" s="46">
        <f t="shared" si="45"/>
        <v>16</v>
      </c>
      <c r="J323" s="46">
        <f t="shared" si="45"/>
        <v>320</v>
      </c>
      <c r="K323" s="87">
        <v>19.5</v>
      </c>
      <c r="L323" s="87">
        <v>13.7</v>
      </c>
      <c r="M323" s="54">
        <f t="shared" si="37"/>
        <v>16.600000000000001</v>
      </c>
      <c r="N323" s="36">
        <v>58</v>
      </c>
      <c r="O323" s="55">
        <f t="shared" si="38"/>
        <v>18.461303425837126</v>
      </c>
      <c r="P323" s="56">
        <f t="shared" si="39"/>
        <v>8.5660447895884282</v>
      </c>
      <c r="Q323" s="56">
        <v>7.1137129999999997</v>
      </c>
      <c r="R323" s="11">
        <f t="shared" si="40"/>
        <v>1.435234280028</v>
      </c>
      <c r="S323" s="35">
        <f t="shared" si="41"/>
        <v>1.7353166609880397</v>
      </c>
      <c r="AF323" s="34"/>
    </row>
    <row r="324" spans="7:32" ht="18.5" x14ac:dyDescent="0.45">
      <c r="G324" s="59">
        <v>2016</v>
      </c>
      <c r="H324" s="59">
        <v>11</v>
      </c>
      <c r="I324" s="46">
        <f t="shared" si="45"/>
        <v>17</v>
      </c>
      <c r="J324" s="46">
        <f t="shared" si="45"/>
        <v>321</v>
      </c>
      <c r="K324" s="87">
        <v>15.7</v>
      </c>
      <c r="L324" s="87">
        <v>11.2</v>
      </c>
      <c r="M324" s="54">
        <f t="shared" si="37"/>
        <v>13.45</v>
      </c>
      <c r="N324" s="36">
        <v>55.5</v>
      </c>
      <c r="O324" s="55">
        <f t="shared" si="38"/>
        <v>23.98994959884482</v>
      </c>
      <c r="P324" s="56">
        <f t="shared" si="39"/>
        <v>8.6363818555841352</v>
      </c>
      <c r="Q324" s="56">
        <v>8.1424588999999994</v>
      </c>
      <c r="R324" s="11">
        <f t="shared" si="40"/>
        <v>1.4923600452656249</v>
      </c>
      <c r="S324" s="35">
        <f t="shared" si="41"/>
        <v>1.5720087573588066</v>
      </c>
      <c r="AF324" s="34"/>
    </row>
    <row r="325" spans="7:32" ht="18.5" x14ac:dyDescent="0.45">
      <c r="G325" s="59">
        <v>2016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87">
        <v>12.8</v>
      </c>
      <c r="L325" s="87">
        <v>5.7</v>
      </c>
      <c r="M325" s="54">
        <f t="shared" ref="M325:M368" si="47">(K325+L325)/2</f>
        <v>9.25</v>
      </c>
      <c r="N325" s="36">
        <v>71.5</v>
      </c>
      <c r="O325" s="55">
        <f t="shared" ref="O325:O368" si="48">((Q325)/(0.16*(K325-(L325))^0.5))</f>
        <v>32.462190844769083</v>
      </c>
      <c r="P325" s="56">
        <f t="shared" ref="P325:P368" si="49">0.16*((K325-L325)^1/2)*O325</f>
        <v>18.43852439982884</v>
      </c>
      <c r="Q325" s="56">
        <v>13.8397098</v>
      </c>
      <c r="R325" s="11">
        <f t="shared" ref="R325:R368" si="50">0.0023*0.408*O325*(K325-L325)^0.5*(M325+17.8)</f>
        <v>2.1956457402778495</v>
      </c>
      <c r="S325" s="35">
        <f t="shared" ref="S325:S368" si="51">0.31*(IF(N325&gt;50,1,(1+(50-N325)/70)))*(P325+2.09)*((M325/(M325+15)))</f>
        <v>2.4274451017117191</v>
      </c>
      <c r="AF325" s="34"/>
    </row>
    <row r="326" spans="7:32" ht="18.5" x14ac:dyDescent="0.45">
      <c r="G326" s="59">
        <v>2016</v>
      </c>
      <c r="H326" s="59">
        <v>11</v>
      </c>
      <c r="I326" s="46">
        <f t="shared" si="46"/>
        <v>19</v>
      </c>
      <c r="J326" s="46">
        <f t="shared" si="46"/>
        <v>323</v>
      </c>
      <c r="K326" s="87">
        <v>10.6</v>
      </c>
      <c r="L326" s="87">
        <v>3</v>
      </c>
      <c r="M326" s="54">
        <f t="shared" si="47"/>
        <v>6.8</v>
      </c>
      <c r="N326" s="36">
        <v>67.5</v>
      </c>
      <c r="O326" s="55">
        <f t="shared" si="48"/>
        <v>32.228607718224659</v>
      </c>
      <c r="P326" s="56">
        <f t="shared" si="49"/>
        <v>19.59499349268059</v>
      </c>
      <c r="Q326" s="56">
        <v>14.215702399999998</v>
      </c>
      <c r="R326" s="11">
        <f t="shared" si="50"/>
        <v>2.0510273265695993</v>
      </c>
      <c r="S326" s="35">
        <f t="shared" si="51"/>
        <v>2.0968791872738843</v>
      </c>
      <c r="AF326" s="34"/>
    </row>
    <row r="327" spans="7:32" ht="18.5" x14ac:dyDescent="0.45">
      <c r="G327" s="59">
        <v>2016</v>
      </c>
      <c r="H327" s="59">
        <v>11</v>
      </c>
      <c r="I327" s="46">
        <f t="shared" si="46"/>
        <v>20</v>
      </c>
      <c r="J327" s="46">
        <f t="shared" si="46"/>
        <v>324</v>
      </c>
      <c r="K327" s="87">
        <v>12.4</v>
      </c>
      <c r="L327" s="87">
        <v>5.6</v>
      </c>
      <c r="M327" s="54">
        <f t="shared" si="47"/>
        <v>9</v>
      </c>
      <c r="N327" s="36">
        <v>73.5</v>
      </c>
      <c r="O327" s="55">
        <f t="shared" si="48"/>
        <v>34.376778180893673</v>
      </c>
      <c r="P327" s="56">
        <f t="shared" si="49"/>
        <v>18.700967330406158</v>
      </c>
      <c r="Q327" s="56">
        <v>14.3429872</v>
      </c>
      <c r="R327" s="11">
        <f t="shared" si="50"/>
        <v>2.2544594140703995</v>
      </c>
      <c r="S327" s="35">
        <f t="shared" si="51"/>
        <v>2.4169499521597158</v>
      </c>
      <c r="AF327" s="34"/>
    </row>
    <row r="328" spans="7:32" ht="18.5" x14ac:dyDescent="0.45">
      <c r="G328" s="59">
        <v>2016</v>
      </c>
      <c r="H328" s="59">
        <v>11</v>
      </c>
      <c r="I328" s="46">
        <f t="shared" si="46"/>
        <v>21</v>
      </c>
      <c r="J328" s="46">
        <f t="shared" si="46"/>
        <v>325</v>
      </c>
      <c r="K328" s="87">
        <v>13.8</v>
      </c>
      <c r="L328" s="87">
        <v>7.3</v>
      </c>
      <c r="M328" s="54">
        <f t="shared" si="47"/>
        <v>10.55</v>
      </c>
      <c r="N328" s="36">
        <v>79.5</v>
      </c>
      <c r="O328" s="55">
        <f t="shared" si="48"/>
        <v>34.372847472494904</v>
      </c>
      <c r="P328" s="56">
        <f t="shared" si="49"/>
        <v>17.873880685697355</v>
      </c>
      <c r="Q328" s="56">
        <v>14.021425599999999</v>
      </c>
      <c r="R328" s="11">
        <f t="shared" si="50"/>
        <v>2.3313809934323997</v>
      </c>
      <c r="S328" s="35">
        <f t="shared" si="51"/>
        <v>2.5554548642885795</v>
      </c>
      <c r="AF328" s="34"/>
    </row>
    <row r="329" spans="7:32" ht="18.5" x14ac:dyDescent="0.45">
      <c r="G329" s="59">
        <v>2016</v>
      </c>
      <c r="H329" s="59">
        <v>11</v>
      </c>
      <c r="I329" s="46">
        <f t="shared" si="46"/>
        <v>22</v>
      </c>
      <c r="J329" s="46">
        <f t="shared" si="46"/>
        <v>326</v>
      </c>
      <c r="K329" s="87">
        <v>12.8</v>
      </c>
      <c r="L329" s="87">
        <v>7</v>
      </c>
      <c r="M329" s="54">
        <f t="shared" si="47"/>
        <v>9.9</v>
      </c>
      <c r="N329" s="36">
        <v>85</v>
      </c>
      <c r="O329" s="55">
        <f t="shared" si="48"/>
        <v>35.664326135540094</v>
      </c>
      <c r="P329" s="56">
        <f t="shared" si="49"/>
        <v>16.548247326890607</v>
      </c>
      <c r="Q329" s="56">
        <v>13.742571400000001</v>
      </c>
      <c r="R329" s="11">
        <f t="shared" si="50"/>
        <v>2.2326250209296998</v>
      </c>
      <c r="S329" s="35">
        <f t="shared" si="51"/>
        <v>2.297220122338445</v>
      </c>
      <c r="AF329" s="34"/>
    </row>
    <row r="330" spans="7:32" ht="18.5" x14ac:dyDescent="0.45">
      <c r="G330" s="59">
        <v>2016</v>
      </c>
      <c r="H330" s="59">
        <v>11</v>
      </c>
      <c r="I330" s="46">
        <f t="shared" si="46"/>
        <v>23</v>
      </c>
      <c r="J330" s="46">
        <f t="shared" si="46"/>
        <v>327</v>
      </c>
      <c r="K330" s="87">
        <v>11.5</v>
      </c>
      <c r="L330" s="87">
        <v>3.2</v>
      </c>
      <c r="M330" s="54">
        <f t="shared" si="47"/>
        <v>7.35</v>
      </c>
      <c r="N330" s="36">
        <v>68.5</v>
      </c>
      <c r="O330" s="55">
        <f t="shared" si="48"/>
        <v>30.596207016238441</v>
      </c>
      <c r="P330" s="56">
        <f t="shared" si="49"/>
        <v>20.315881458782325</v>
      </c>
      <c r="Q330" s="56">
        <v>14.103490799999998</v>
      </c>
      <c r="R330" s="11">
        <f t="shared" si="50"/>
        <v>2.080331884581299</v>
      </c>
      <c r="S330" s="35">
        <f t="shared" si="51"/>
        <v>2.2841969084490166</v>
      </c>
      <c r="AF330" s="34"/>
    </row>
    <row r="331" spans="7:32" ht="18.5" x14ac:dyDescent="0.45">
      <c r="G331" s="59">
        <v>2016</v>
      </c>
      <c r="H331" s="59">
        <v>11</v>
      </c>
      <c r="I331" s="46">
        <f t="shared" si="46"/>
        <v>24</v>
      </c>
      <c r="J331" s="46">
        <f t="shared" si="46"/>
        <v>328</v>
      </c>
      <c r="K331" s="87">
        <v>12.6</v>
      </c>
      <c r="L331" s="87">
        <v>6.9</v>
      </c>
      <c r="M331" s="54">
        <f t="shared" si="47"/>
        <v>9.75</v>
      </c>
      <c r="N331" s="36">
        <v>70</v>
      </c>
      <c r="O331" s="55">
        <f t="shared" si="48"/>
        <v>35.034271012459932</v>
      </c>
      <c r="P331" s="56">
        <f t="shared" si="49"/>
        <v>15.975627581681728</v>
      </c>
      <c r="Q331" s="56">
        <v>13.3829081</v>
      </c>
      <c r="R331" s="11">
        <f t="shared" si="50"/>
        <v>2.1624203279790746</v>
      </c>
      <c r="S331" s="35">
        <f t="shared" si="51"/>
        <v>2.2061963380053746</v>
      </c>
      <c r="AF331" s="34"/>
    </row>
    <row r="332" spans="7:32" ht="18.5" x14ac:dyDescent="0.45">
      <c r="G332" s="59">
        <v>2016</v>
      </c>
      <c r="H332" s="59">
        <v>11</v>
      </c>
      <c r="I332" s="46">
        <f t="shared" si="46"/>
        <v>25</v>
      </c>
      <c r="J332" s="46">
        <f t="shared" si="46"/>
        <v>329</v>
      </c>
      <c r="K332" s="87">
        <v>12.9</v>
      </c>
      <c r="L332" s="87">
        <v>6.2</v>
      </c>
      <c r="M332" s="54">
        <f t="shared" si="47"/>
        <v>9.5500000000000007</v>
      </c>
      <c r="N332" s="36">
        <v>64</v>
      </c>
      <c r="O332" s="55">
        <f t="shared" si="48"/>
        <v>31.617607855132153</v>
      </c>
      <c r="P332" s="56">
        <f t="shared" si="49"/>
        <v>16.947037810350835</v>
      </c>
      <c r="Q332" s="56">
        <v>13.0944238</v>
      </c>
      <c r="R332" s="11">
        <f t="shared" si="50"/>
        <v>2.1004470593044497</v>
      </c>
      <c r="S332" s="35">
        <f t="shared" si="51"/>
        <v>2.2956884088612486</v>
      </c>
      <c r="AF332" s="34"/>
    </row>
    <row r="333" spans="7:32" ht="18.5" x14ac:dyDescent="0.45">
      <c r="G333" s="59">
        <v>2016</v>
      </c>
      <c r="H333" s="59">
        <v>11</v>
      </c>
      <c r="I333" s="46">
        <f t="shared" si="46"/>
        <v>26</v>
      </c>
      <c r="J333" s="46">
        <f t="shared" si="46"/>
        <v>330</v>
      </c>
      <c r="K333" s="87">
        <v>13.5</v>
      </c>
      <c r="L333" s="87">
        <v>7.3</v>
      </c>
      <c r="M333" s="54">
        <f t="shared" si="47"/>
        <v>10.4</v>
      </c>
      <c r="N333" s="36">
        <v>68.5</v>
      </c>
      <c r="O333" s="55">
        <f t="shared" si="48"/>
        <v>31.917724767370419</v>
      </c>
      <c r="P333" s="56">
        <f t="shared" si="49"/>
        <v>15.831191484615729</v>
      </c>
      <c r="Q333" s="56">
        <v>12.715919</v>
      </c>
      <c r="R333" s="11">
        <f t="shared" si="50"/>
        <v>2.1031239911670001</v>
      </c>
      <c r="S333" s="35">
        <f t="shared" si="51"/>
        <v>2.274721312850438</v>
      </c>
    </row>
    <row r="334" spans="7:32" ht="18.5" x14ac:dyDescent="0.45">
      <c r="G334" s="59">
        <v>2016</v>
      </c>
      <c r="H334" s="59">
        <v>11</v>
      </c>
      <c r="I334" s="46">
        <f t="shared" si="46"/>
        <v>27</v>
      </c>
      <c r="J334" s="46">
        <f t="shared" si="46"/>
        <v>331</v>
      </c>
      <c r="K334" s="87">
        <v>13.2</v>
      </c>
      <c r="L334" s="87">
        <v>7.5</v>
      </c>
      <c r="M334" s="54">
        <f t="shared" si="47"/>
        <v>10.35</v>
      </c>
      <c r="N334" s="36">
        <v>50</v>
      </c>
      <c r="O334" s="55">
        <f t="shared" si="48"/>
        <v>32.946222760458042</v>
      </c>
      <c r="P334" s="56">
        <f t="shared" si="49"/>
        <v>15.023477578768865</v>
      </c>
      <c r="Q334" s="56">
        <v>12.585284599999998</v>
      </c>
      <c r="R334" s="11">
        <f t="shared" si="50"/>
        <v>2.0778273411388493</v>
      </c>
      <c r="S334" s="35">
        <f t="shared" si="51"/>
        <v>2.1660194402950652</v>
      </c>
    </row>
    <row r="335" spans="7:32" ht="18.5" x14ac:dyDescent="0.45">
      <c r="G335" s="59">
        <v>2016</v>
      </c>
      <c r="H335" s="59">
        <v>11</v>
      </c>
      <c r="I335" s="46">
        <f t="shared" si="46"/>
        <v>28</v>
      </c>
      <c r="J335" s="46">
        <f t="shared" si="46"/>
        <v>332</v>
      </c>
      <c r="K335" s="87">
        <v>13.3</v>
      </c>
      <c r="L335" s="87">
        <v>6.2</v>
      </c>
      <c r="M335" s="54">
        <f t="shared" si="47"/>
        <v>9.75</v>
      </c>
      <c r="N335" s="36">
        <v>65</v>
      </c>
      <c r="O335" s="55">
        <f t="shared" si="48"/>
        <v>28.322657523213394</v>
      </c>
      <c r="P335" s="56">
        <f t="shared" si="49"/>
        <v>16.087269473185209</v>
      </c>
      <c r="Q335" s="56">
        <v>12.074889299999999</v>
      </c>
      <c r="R335" s="11">
        <f t="shared" si="50"/>
        <v>1.9510696692609748</v>
      </c>
      <c r="S335" s="35">
        <f t="shared" si="51"/>
        <v>2.2198301811192844</v>
      </c>
    </row>
    <row r="336" spans="7:32" ht="18.5" x14ac:dyDescent="0.45">
      <c r="G336" s="59">
        <v>2016</v>
      </c>
      <c r="H336" s="59">
        <v>11</v>
      </c>
      <c r="I336" s="46">
        <f t="shared" si="46"/>
        <v>29</v>
      </c>
      <c r="J336" s="46">
        <f t="shared" si="46"/>
        <v>333</v>
      </c>
      <c r="K336" s="87">
        <v>12.7</v>
      </c>
      <c r="L336" s="87">
        <v>7</v>
      </c>
      <c r="M336" s="54">
        <f t="shared" si="47"/>
        <v>9.85</v>
      </c>
      <c r="N336" s="36">
        <v>93.5</v>
      </c>
      <c r="O336" s="55">
        <f t="shared" si="48"/>
        <v>31.647358099763967</v>
      </c>
      <c r="P336" s="56">
        <f t="shared" si="49"/>
        <v>14.431195293492367</v>
      </c>
      <c r="Q336" s="56">
        <v>12.0891251</v>
      </c>
      <c r="R336" s="51">
        <f t="shared" si="50"/>
        <v>1.9604601723729749</v>
      </c>
      <c r="S336" s="50">
        <f t="shared" si="51"/>
        <v>2.030079268759716</v>
      </c>
    </row>
    <row r="337" spans="7:19" ht="18.5" x14ac:dyDescent="0.45">
      <c r="G337" s="59">
        <v>2016</v>
      </c>
      <c r="H337" s="60">
        <v>11</v>
      </c>
      <c r="I337" s="60">
        <f t="shared" si="46"/>
        <v>30</v>
      </c>
      <c r="J337" s="46">
        <f t="shared" si="46"/>
        <v>334</v>
      </c>
      <c r="K337" s="87">
        <v>12.5</v>
      </c>
      <c r="L337" s="87">
        <v>5.8</v>
      </c>
      <c r="M337" s="54">
        <f t="shared" si="47"/>
        <v>9.15</v>
      </c>
      <c r="N337" s="36">
        <v>79</v>
      </c>
      <c r="O337" s="55">
        <f t="shared" si="48"/>
        <v>28.085219230529233</v>
      </c>
      <c r="P337" s="56">
        <f t="shared" si="49"/>
        <v>15.05367750756367</v>
      </c>
      <c r="Q337" s="56">
        <v>11.631486000000001</v>
      </c>
      <c r="R337" s="49">
        <f t="shared" si="50"/>
        <v>1.8384930322605002</v>
      </c>
      <c r="S337" s="48">
        <f t="shared" si="51"/>
        <v>2.0135834886212982</v>
      </c>
    </row>
    <row r="338" spans="7:19" ht="18.5" x14ac:dyDescent="0.45">
      <c r="G338" s="59">
        <v>2016</v>
      </c>
      <c r="H338" s="59">
        <v>12</v>
      </c>
      <c r="I338" s="46">
        <v>1</v>
      </c>
      <c r="J338" s="46">
        <f t="shared" si="46"/>
        <v>335</v>
      </c>
      <c r="K338" s="87">
        <v>8.9</v>
      </c>
      <c r="L338" s="87">
        <v>2.2000000000000002</v>
      </c>
      <c r="M338" s="54">
        <f t="shared" si="47"/>
        <v>5.5500000000000007</v>
      </c>
      <c r="N338" s="36">
        <v>83</v>
      </c>
      <c r="O338" s="55">
        <f t="shared" si="48"/>
        <v>1.321360026432747</v>
      </c>
      <c r="P338" s="56">
        <f t="shared" si="49"/>
        <v>0.70824897416795241</v>
      </c>
      <c r="Q338" s="56">
        <v>0.54724090000000003</v>
      </c>
      <c r="R338" s="11">
        <f t="shared" si="50"/>
        <v>7.4943409962975008E-2</v>
      </c>
      <c r="S338" s="35">
        <f t="shared" si="51"/>
        <v>0.23427675718033875</v>
      </c>
    </row>
    <row r="339" spans="7:19" ht="18.5" x14ac:dyDescent="0.45">
      <c r="G339" s="59">
        <v>2016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87">
        <v>8.6999999999999993</v>
      </c>
      <c r="L339" s="87">
        <v>3.6</v>
      </c>
      <c r="M339" s="54">
        <f t="shared" si="47"/>
        <v>6.1499999999999995</v>
      </c>
      <c r="N339" s="36">
        <v>59</v>
      </c>
      <c r="O339" s="55">
        <f t="shared" si="48"/>
        <v>13.690887952128632</v>
      </c>
      <c r="P339" s="56">
        <f t="shared" si="49"/>
        <v>5.5858822844684815</v>
      </c>
      <c r="Q339" s="56">
        <v>4.9469405000000002</v>
      </c>
      <c r="R339" s="11">
        <f t="shared" si="50"/>
        <v>0.69488065447837499</v>
      </c>
      <c r="S339" s="35">
        <f t="shared" si="51"/>
        <v>0.69191818323116594</v>
      </c>
    </row>
    <row r="340" spans="7:19" ht="18.5" x14ac:dyDescent="0.45">
      <c r="G340" s="59">
        <v>2016</v>
      </c>
      <c r="H340" s="59">
        <v>12</v>
      </c>
      <c r="I340" s="46">
        <f t="shared" si="52"/>
        <v>3</v>
      </c>
      <c r="J340" s="46">
        <f t="shared" si="46"/>
        <v>337</v>
      </c>
      <c r="K340" s="87">
        <v>8.9</v>
      </c>
      <c r="L340" s="87">
        <v>4.5999999999999996</v>
      </c>
      <c r="M340" s="54">
        <f t="shared" si="47"/>
        <v>6.75</v>
      </c>
      <c r="N340" s="36">
        <v>46</v>
      </c>
      <c r="O340" s="55">
        <f t="shared" si="48"/>
        <v>4.5178496832565651</v>
      </c>
      <c r="P340" s="56">
        <f t="shared" si="49"/>
        <v>1.5541402910402589</v>
      </c>
      <c r="Q340" s="56">
        <v>1.4989459999999999</v>
      </c>
      <c r="R340" s="11">
        <f t="shared" si="50"/>
        <v>0.21582686401949999</v>
      </c>
      <c r="S340" s="35">
        <f t="shared" si="51"/>
        <v>0.37062522388579894</v>
      </c>
    </row>
    <row r="341" spans="7:19" ht="18.5" x14ac:dyDescent="0.45">
      <c r="G341" s="59">
        <v>2016</v>
      </c>
      <c r="H341" s="59">
        <v>12</v>
      </c>
      <c r="I341" s="46">
        <f t="shared" si="52"/>
        <v>4</v>
      </c>
      <c r="J341" s="46">
        <f t="shared" si="52"/>
        <v>338</v>
      </c>
      <c r="K341" s="87">
        <v>6</v>
      </c>
      <c r="L341" s="87">
        <v>4</v>
      </c>
      <c r="M341" s="54">
        <f t="shared" si="47"/>
        <v>5</v>
      </c>
      <c r="N341" s="36">
        <v>74</v>
      </c>
      <c r="O341" s="55">
        <f t="shared" si="48"/>
        <v>22.436221953462749</v>
      </c>
      <c r="P341" s="56">
        <f t="shared" si="49"/>
        <v>3.5897955125540397</v>
      </c>
      <c r="Q341" s="56">
        <v>5.0767375000000001</v>
      </c>
      <c r="R341" s="11">
        <f t="shared" si="50"/>
        <v>0.67887149197499985</v>
      </c>
      <c r="S341" s="35">
        <f t="shared" si="51"/>
        <v>0.44018415222293805</v>
      </c>
    </row>
    <row r="342" spans="7:19" ht="18.5" x14ac:dyDescent="0.45">
      <c r="G342" s="59">
        <v>2016</v>
      </c>
      <c r="H342" s="59">
        <v>12</v>
      </c>
      <c r="I342" s="46">
        <f t="shared" si="52"/>
        <v>5</v>
      </c>
      <c r="J342" s="46">
        <f t="shared" si="52"/>
        <v>339</v>
      </c>
      <c r="K342" s="87">
        <v>10.4</v>
      </c>
      <c r="L342" s="87">
        <v>4.5</v>
      </c>
      <c r="M342" s="54">
        <f t="shared" si="47"/>
        <v>7.45</v>
      </c>
      <c r="N342" s="36">
        <v>96.5</v>
      </c>
      <c r="O342" s="55">
        <f t="shared" si="48"/>
        <v>16.402659657701047</v>
      </c>
      <c r="P342" s="56">
        <f t="shared" si="49"/>
        <v>7.7420553584348948</v>
      </c>
      <c r="Q342" s="56">
        <v>6.3747074999999995</v>
      </c>
      <c r="R342" s="11">
        <f t="shared" si="50"/>
        <v>0.94403840205937484</v>
      </c>
      <c r="S342" s="35">
        <f t="shared" si="51"/>
        <v>1.0114535345347613</v>
      </c>
    </row>
    <row r="343" spans="7:19" ht="18.5" x14ac:dyDescent="0.45">
      <c r="G343" s="59">
        <v>2016</v>
      </c>
      <c r="H343" s="59">
        <v>12</v>
      </c>
      <c r="I343" s="46">
        <f t="shared" si="52"/>
        <v>6</v>
      </c>
      <c r="J343" s="46">
        <f t="shared" si="52"/>
        <v>340</v>
      </c>
      <c r="K343" s="87">
        <v>9.8000000000000007</v>
      </c>
      <c r="L343" s="87">
        <v>5.2</v>
      </c>
      <c r="M343" s="54">
        <f t="shared" si="47"/>
        <v>7.5</v>
      </c>
      <c r="N343" s="36">
        <v>90</v>
      </c>
      <c r="O343" s="55">
        <f t="shared" si="48"/>
        <v>31.274225033138567</v>
      </c>
      <c r="P343" s="56">
        <f t="shared" si="49"/>
        <v>11.508914812194995</v>
      </c>
      <c r="Q343" s="56">
        <v>10.732118399999999</v>
      </c>
      <c r="R343" s="11">
        <f t="shared" si="50"/>
        <v>1.5924800227247995</v>
      </c>
      <c r="S343" s="35">
        <f t="shared" si="51"/>
        <v>1.4052211972601492</v>
      </c>
    </row>
    <row r="344" spans="7:19" ht="18.5" x14ac:dyDescent="0.45">
      <c r="G344" s="59">
        <v>2016</v>
      </c>
      <c r="H344" s="59">
        <v>12</v>
      </c>
      <c r="I344" s="46">
        <f t="shared" si="52"/>
        <v>7</v>
      </c>
      <c r="J344" s="46">
        <f t="shared" si="52"/>
        <v>341</v>
      </c>
      <c r="K344" s="87">
        <v>6.4</v>
      </c>
      <c r="L344" s="87">
        <v>-1.3</v>
      </c>
      <c r="M344" s="54">
        <f t="shared" si="47"/>
        <v>2.5500000000000003</v>
      </c>
      <c r="N344" s="36">
        <v>89.5</v>
      </c>
      <c r="O344" s="55">
        <f t="shared" si="48"/>
        <v>28.533111082300891</v>
      </c>
      <c r="P344" s="56">
        <f t="shared" si="49"/>
        <v>17.57639642669735</v>
      </c>
      <c r="Q344" s="56">
        <v>12.6681872</v>
      </c>
      <c r="R344" s="11">
        <f t="shared" si="50"/>
        <v>1.5119829798347999</v>
      </c>
      <c r="S344" s="35">
        <f t="shared" si="51"/>
        <v>0.88582828349312004</v>
      </c>
    </row>
    <row r="345" spans="7:19" ht="18.5" x14ac:dyDescent="0.45">
      <c r="G345" s="59">
        <v>2016</v>
      </c>
      <c r="H345" s="59">
        <v>12</v>
      </c>
      <c r="I345" s="46">
        <f t="shared" si="52"/>
        <v>8</v>
      </c>
      <c r="J345" s="46">
        <f t="shared" si="52"/>
        <v>342</v>
      </c>
      <c r="K345" s="87">
        <v>9.3000000000000007</v>
      </c>
      <c r="L345" s="87">
        <v>1.7</v>
      </c>
      <c r="M345" s="54">
        <f t="shared" si="47"/>
        <v>5.5</v>
      </c>
      <c r="N345" s="36">
        <v>85</v>
      </c>
      <c r="O345" s="55">
        <f t="shared" si="48"/>
        <v>27.955127748047722</v>
      </c>
      <c r="P345" s="56">
        <f t="shared" si="49"/>
        <v>16.99671767081302</v>
      </c>
      <c r="Q345" s="56">
        <v>12.330715</v>
      </c>
      <c r="R345" s="11">
        <f t="shared" si="50"/>
        <v>1.6850476929675</v>
      </c>
      <c r="S345" s="35">
        <f t="shared" si="51"/>
        <v>1.5874562745724976</v>
      </c>
    </row>
    <row r="346" spans="7:19" ht="18.5" x14ac:dyDescent="0.45">
      <c r="G346" s="59">
        <v>2016</v>
      </c>
      <c r="H346" s="59">
        <v>12</v>
      </c>
      <c r="I346" s="46">
        <f t="shared" si="52"/>
        <v>9</v>
      </c>
      <c r="J346" s="46">
        <f t="shared" si="52"/>
        <v>343</v>
      </c>
      <c r="K346" s="87">
        <v>3.5</v>
      </c>
      <c r="L346" s="87">
        <v>-0.2</v>
      </c>
      <c r="M346" s="54">
        <f t="shared" si="47"/>
        <v>1.65</v>
      </c>
      <c r="N346" s="36">
        <v>83.5</v>
      </c>
      <c r="O346" s="55">
        <f t="shared" si="48"/>
        <v>39.301997627195426</v>
      </c>
      <c r="P346" s="56">
        <f t="shared" si="49"/>
        <v>11.633391297649847</v>
      </c>
      <c r="Q346" s="56">
        <v>12.095824299999999</v>
      </c>
      <c r="R346" s="11">
        <f t="shared" si="50"/>
        <v>1.3798220851542746</v>
      </c>
      <c r="S346" s="35">
        <f t="shared" si="51"/>
        <v>0.42159247139627004</v>
      </c>
    </row>
    <row r="347" spans="7:19" ht="18.5" x14ac:dyDescent="0.45">
      <c r="G347" s="59">
        <v>2016</v>
      </c>
      <c r="H347" s="59">
        <v>12</v>
      </c>
      <c r="I347" s="46">
        <f t="shared" si="52"/>
        <v>10</v>
      </c>
      <c r="J347" s="46">
        <f t="shared" si="52"/>
        <v>344</v>
      </c>
      <c r="K347" s="87">
        <v>5</v>
      </c>
      <c r="L347" s="87">
        <v>-2.2999999999999998</v>
      </c>
      <c r="M347" s="54">
        <f t="shared" si="47"/>
        <v>1.35</v>
      </c>
      <c r="N347" s="36">
        <v>94.5</v>
      </c>
      <c r="O347" s="55">
        <f t="shared" si="48"/>
        <v>28.535387425697127</v>
      </c>
      <c r="P347" s="56">
        <f t="shared" si="49"/>
        <v>16.66466625660712</v>
      </c>
      <c r="Q347" s="56">
        <v>12.3357394</v>
      </c>
      <c r="R347" s="11">
        <f t="shared" si="50"/>
        <v>1.3854854867761499</v>
      </c>
      <c r="S347" s="35">
        <f t="shared" si="51"/>
        <v>0.4800506317058153</v>
      </c>
    </row>
    <row r="348" spans="7:19" ht="18.5" x14ac:dyDescent="0.45">
      <c r="G348" s="59">
        <v>2016</v>
      </c>
      <c r="H348" s="59">
        <v>12</v>
      </c>
      <c r="I348" s="46">
        <f t="shared" si="52"/>
        <v>11</v>
      </c>
      <c r="J348" s="46">
        <f t="shared" si="52"/>
        <v>345</v>
      </c>
      <c r="K348" s="87">
        <v>8.1999999999999993</v>
      </c>
      <c r="L348" s="87">
        <v>1.5</v>
      </c>
      <c r="M348" s="54">
        <f t="shared" si="47"/>
        <v>4.8499999999999996</v>
      </c>
      <c r="N348" s="36">
        <v>94</v>
      </c>
      <c r="O348" s="55">
        <f t="shared" si="48"/>
        <v>26.363508346814641</v>
      </c>
      <c r="P348" s="56">
        <f t="shared" si="49"/>
        <v>14.130840473892645</v>
      </c>
      <c r="Q348" s="56">
        <v>10.918439899999999</v>
      </c>
      <c r="R348" s="11">
        <f t="shared" si="50"/>
        <v>1.4504301228057748</v>
      </c>
      <c r="S348" s="35">
        <f t="shared" si="51"/>
        <v>1.2286163049117171</v>
      </c>
    </row>
    <row r="349" spans="7:19" ht="18.5" x14ac:dyDescent="0.45">
      <c r="G349" s="59">
        <v>2016</v>
      </c>
      <c r="H349" s="59">
        <v>12</v>
      </c>
      <c r="I349" s="46">
        <f t="shared" si="52"/>
        <v>12</v>
      </c>
      <c r="J349" s="46">
        <f t="shared" si="52"/>
        <v>346</v>
      </c>
      <c r="K349" s="87">
        <v>7.4</v>
      </c>
      <c r="L349" s="87">
        <v>1.3</v>
      </c>
      <c r="M349" s="54">
        <f t="shared" si="47"/>
        <v>4.3500000000000005</v>
      </c>
      <c r="N349" s="36">
        <v>79.5</v>
      </c>
      <c r="O349" s="55">
        <f t="shared" si="48"/>
        <v>25.751101890417029</v>
      </c>
      <c r="P349" s="56">
        <f t="shared" si="49"/>
        <v>12.566537722523512</v>
      </c>
      <c r="Q349" s="56">
        <v>10.1760848</v>
      </c>
      <c r="R349" s="11">
        <f t="shared" si="50"/>
        <v>1.3219726323468002</v>
      </c>
      <c r="S349" s="35">
        <f t="shared" si="51"/>
        <v>1.0214129777169487</v>
      </c>
    </row>
    <row r="350" spans="7:19" ht="18.5" x14ac:dyDescent="0.45">
      <c r="G350" s="59">
        <v>2016</v>
      </c>
      <c r="H350" s="59">
        <v>12</v>
      </c>
      <c r="I350" s="46">
        <f t="shared" si="52"/>
        <v>13</v>
      </c>
      <c r="J350" s="46">
        <f t="shared" si="52"/>
        <v>347</v>
      </c>
      <c r="K350" s="87">
        <v>7.9</v>
      </c>
      <c r="L350" s="87">
        <v>2.6</v>
      </c>
      <c r="M350" s="54">
        <f t="shared" si="47"/>
        <v>5.25</v>
      </c>
      <c r="N350" s="36">
        <v>78</v>
      </c>
      <c r="O350" s="55">
        <f t="shared" si="48"/>
        <v>20.163883387865184</v>
      </c>
      <c r="P350" s="56">
        <f t="shared" si="49"/>
        <v>8.5494865564548395</v>
      </c>
      <c r="Q350" s="56">
        <v>7.4273192999999988</v>
      </c>
      <c r="R350" s="11">
        <f t="shared" si="50"/>
        <v>1.0040862983582246</v>
      </c>
      <c r="S350" s="35">
        <f t="shared" si="51"/>
        <v>0.85509947509285178</v>
      </c>
    </row>
    <row r="351" spans="7:19" ht="18.5" x14ac:dyDescent="0.45">
      <c r="G351" s="59">
        <v>2016</v>
      </c>
      <c r="H351" s="59">
        <v>12</v>
      </c>
      <c r="I351" s="46">
        <f t="shared" si="52"/>
        <v>14</v>
      </c>
      <c r="J351" s="46">
        <f t="shared" si="52"/>
        <v>348</v>
      </c>
      <c r="K351" s="87">
        <v>5.8</v>
      </c>
      <c r="L351" s="87">
        <v>2.7</v>
      </c>
      <c r="M351" s="54">
        <f t="shared" si="47"/>
        <v>4.25</v>
      </c>
      <c r="N351" s="36">
        <v>75.5</v>
      </c>
      <c r="O351" s="55">
        <f t="shared" si="48"/>
        <v>2.5192532868670128</v>
      </c>
      <c r="P351" s="56">
        <f t="shared" si="49"/>
        <v>0.62477481514301914</v>
      </c>
      <c r="Q351" s="56">
        <v>0.70969649999999995</v>
      </c>
      <c r="R351" s="11">
        <f t="shared" si="50"/>
        <v>9.1780257893624997E-2</v>
      </c>
      <c r="S351" s="35">
        <f t="shared" si="51"/>
        <v>0.18580341916628196</v>
      </c>
    </row>
    <row r="352" spans="7:19" ht="18.5" x14ac:dyDescent="0.45">
      <c r="G352" s="59">
        <v>2016</v>
      </c>
      <c r="H352" s="59">
        <v>12</v>
      </c>
      <c r="I352" s="46">
        <f t="shared" si="52"/>
        <v>15</v>
      </c>
      <c r="J352" s="46">
        <f t="shared" si="52"/>
        <v>349</v>
      </c>
      <c r="K352" s="87">
        <v>4.8</v>
      </c>
      <c r="L352" s="87">
        <v>0.6</v>
      </c>
      <c r="M352" s="54">
        <f t="shared" si="47"/>
        <v>2.6999999999999997</v>
      </c>
      <c r="N352" s="36">
        <v>65</v>
      </c>
      <c r="O352" s="55">
        <f t="shared" si="48"/>
        <v>0.68825139166554328</v>
      </c>
      <c r="P352" s="56">
        <f t="shared" si="49"/>
        <v>0.23125246759962256</v>
      </c>
      <c r="Q352" s="56">
        <v>0.22567929999999997</v>
      </c>
      <c r="R352" s="11">
        <f t="shared" si="50"/>
        <v>2.7133986437249995E-2</v>
      </c>
      <c r="S352" s="35">
        <f t="shared" si="51"/>
        <v>0.10976770143394823</v>
      </c>
    </row>
    <row r="353" spans="7:19" ht="18.5" x14ac:dyDescent="0.45">
      <c r="G353" s="59">
        <v>2016</v>
      </c>
      <c r="H353" s="59">
        <v>12</v>
      </c>
      <c r="I353" s="46">
        <f t="shared" si="52"/>
        <v>16</v>
      </c>
      <c r="J353" s="46">
        <f t="shared" si="52"/>
        <v>350</v>
      </c>
      <c r="K353" s="87">
        <v>0.8</v>
      </c>
      <c r="L353" s="87">
        <v>-3.3</v>
      </c>
      <c r="M353" s="54">
        <f t="shared" si="47"/>
        <v>-1.25</v>
      </c>
      <c r="N353" s="36">
        <v>57.5</v>
      </c>
      <c r="O353" s="55">
        <f t="shared" si="48"/>
        <v>25.958793772517943</v>
      </c>
      <c r="P353" s="56">
        <f t="shared" si="49"/>
        <v>8.5144843573858839</v>
      </c>
      <c r="Q353" s="56">
        <v>8.4100082</v>
      </c>
      <c r="R353" s="11">
        <f t="shared" si="50"/>
        <v>0.81632375343914998</v>
      </c>
      <c r="S353" s="35">
        <f t="shared" si="51"/>
        <v>-0.29885365007178405</v>
      </c>
    </row>
    <row r="354" spans="7:19" ht="18.5" x14ac:dyDescent="0.45">
      <c r="G354" s="59">
        <v>2016</v>
      </c>
      <c r="H354" s="59">
        <v>12</v>
      </c>
      <c r="I354" s="46">
        <f t="shared" si="52"/>
        <v>17</v>
      </c>
      <c r="J354" s="46">
        <f t="shared" si="52"/>
        <v>351</v>
      </c>
      <c r="K354" s="87">
        <v>0.3</v>
      </c>
      <c r="L354" s="87">
        <v>-1.1000000000000001</v>
      </c>
      <c r="M354" s="54">
        <f t="shared" si="47"/>
        <v>-0.4</v>
      </c>
      <c r="N354" s="36">
        <v>62</v>
      </c>
      <c r="O354" s="55">
        <f t="shared" si="48"/>
        <v>9.9082504207352358</v>
      </c>
      <c r="P354" s="56">
        <f t="shared" si="49"/>
        <v>1.1097240471223466</v>
      </c>
      <c r="Q354" s="56">
        <v>1.8757759999999997</v>
      </c>
      <c r="R354" s="11">
        <f t="shared" si="50"/>
        <v>0.191424816576</v>
      </c>
      <c r="S354" s="35">
        <f t="shared" si="51"/>
        <v>-2.7175738482408975E-2</v>
      </c>
    </row>
    <row r="355" spans="7:19" ht="18.5" x14ac:dyDescent="0.45">
      <c r="G355" s="59">
        <v>2016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87">
        <v>0.5</v>
      </c>
      <c r="L355" s="87">
        <v>-2.5</v>
      </c>
      <c r="M355" s="54">
        <f t="shared" si="47"/>
        <v>-1</v>
      </c>
      <c r="N355" s="36">
        <v>63.5</v>
      </c>
      <c r="O355" s="55">
        <f t="shared" si="48"/>
        <v>29.38761115007064</v>
      </c>
      <c r="P355" s="56">
        <f t="shared" si="49"/>
        <v>7.0530266760169535</v>
      </c>
      <c r="Q355" s="56">
        <v>8.1441336999999994</v>
      </c>
      <c r="R355" s="11">
        <f t="shared" si="50"/>
        <v>0.80245778172839988</v>
      </c>
      <c r="S355" s="35">
        <f t="shared" si="51"/>
        <v>-0.20245273354037541</v>
      </c>
    </row>
    <row r="356" spans="7:19" ht="18.5" x14ac:dyDescent="0.45">
      <c r="G356" s="59">
        <v>2016</v>
      </c>
      <c r="H356" s="59">
        <v>12</v>
      </c>
      <c r="I356" s="46">
        <f t="shared" si="53"/>
        <v>19</v>
      </c>
      <c r="J356" s="46">
        <f t="shared" si="53"/>
        <v>353</v>
      </c>
      <c r="K356" s="87">
        <v>-0.5</v>
      </c>
      <c r="L356" s="87">
        <v>-4</v>
      </c>
      <c r="M356" s="54">
        <f t="shared" si="47"/>
        <v>-2.25</v>
      </c>
      <c r="N356" s="36">
        <v>62</v>
      </c>
      <c r="O356" s="55">
        <f t="shared" si="48"/>
        <v>21.317384718853461</v>
      </c>
      <c r="P356" s="56">
        <f t="shared" si="49"/>
        <v>5.9688677212789694</v>
      </c>
      <c r="Q356" s="56">
        <v>6.3809879999999994</v>
      </c>
      <c r="R356" s="11">
        <f t="shared" si="50"/>
        <v>0.58195089134099987</v>
      </c>
      <c r="S356" s="35">
        <f t="shared" si="51"/>
        <v>-0.44086746945820238</v>
      </c>
    </row>
    <row r="357" spans="7:19" ht="18.5" x14ac:dyDescent="0.45">
      <c r="G357" s="59">
        <v>2016</v>
      </c>
      <c r="H357" s="59">
        <v>12</v>
      </c>
      <c r="I357" s="46">
        <f t="shared" si="53"/>
        <v>20</v>
      </c>
      <c r="J357" s="46">
        <f t="shared" si="53"/>
        <v>354</v>
      </c>
      <c r="K357" s="87">
        <v>-0.9</v>
      </c>
      <c r="L357" s="87">
        <v>-5.5</v>
      </c>
      <c r="M357" s="54">
        <f t="shared" si="47"/>
        <v>-3.2</v>
      </c>
      <c r="N357" s="36">
        <v>65.5</v>
      </c>
      <c r="O357" s="55">
        <f t="shared" si="48"/>
        <v>18.594693722886696</v>
      </c>
      <c r="P357" s="56">
        <f t="shared" si="49"/>
        <v>6.8428472900223039</v>
      </c>
      <c r="Q357" s="56">
        <v>6.3809879999999994</v>
      </c>
      <c r="R357" s="11">
        <f t="shared" si="50"/>
        <v>0.54639762145199988</v>
      </c>
      <c r="S357" s="35">
        <f t="shared" si="51"/>
        <v>-0.7509647891272988</v>
      </c>
    </row>
    <row r="358" spans="7:19" ht="18.5" x14ac:dyDescent="0.45">
      <c r="G358" s="59">
        <v>2016</v>
      </c>
      <c r="H358" s="59">
        <v>12</v>
      </c>
      <c r="I358" s="46">
        <f t="shared" si="53"/>
        <v>21</v>
      </c>
      <c r="J358" s="46">
        <f t="shared" si="53"/>
        <v>355</v>
      </c>
      <c r="K358" s="87">
        <v>0</v>
      </c>
      <c r="L358" s="87">
        <v>-5</v>
      </c>
      <c r="M358" s="54">
        <f t="shared" si="47"/>
        <v>-2.5</v>
      </c>
      <c r="N358" s="36">
        <v>63</v>
      </c>
      <c r="O358" s="55">
        <f t="shared" si="48"/>
        <v>33.807686421289539</v>
      </c>
      <c r="P358" s="56">
        <f t="shared" si="49"/>
        <v>13.523074568515817</v>
      </c>
      <c r="Q358" s="56">
        <v>12.095405599999999</v>
      </c>
      <c r="R358" s="11">
        <f t="shared" si="50"/>
        <v>1.0853751738132</v>
      </c>
      <c r="S358" s="35">
        <f t="shared" si="51"/>
        <v>-0.96801062324798071</v>
      </c>
    </row>
    <row r="359" spans="7:19" ht="18.5" x14ac:dyDescent="0.45">
      <c r="G359" s="59">
        <v>2016</v>
      </c>
      <c r="H359" s="59">
        <v>12</v>
      </c>
      <c r="I359" s="46">
        <f t="shared" si="53"/>
        <v>22</v>
      </c>
      <c r="J359" s="46">
        <f t="shared" si="53"/>
        <v>356</v>
      </c>
      <c r="K359" s="87">
        <v>1.4</v>
      </c>
      <c r="L359" s="87">
        <v>-3.9</v>
      </c>
      <c r="M359" s="54">
        <f t="shared" si="47"/>
        <v>-1.25</v>
      </c>
      <c r="N359" s="36">
        <v>54.5</v>
      </c>
      <c r="O359" s="55">
        <f t="shared" si="48"/>
        <v>14.45766011670654</v>
      </c>
      <c r="P359" s="56">
        <f t="shared" si="49"/>
        <v>6.1300478894835733</v>
      </c>
      <c r="Q359" s="56">
        <v>5.3254452999999993</v>
      </c>
      <c r="R359" s="11">
        <f t="shared" si="50"/>
        <v>0.51691834212847487</v>
      </c>
      <c r="S359" s="35">
        <f t="shared" si="51"/>
        <v>-0.23165589506726439</v>
      </c>
    </row>
    <row r="360" spans="7:19" ht="18.5" x14ac:dyDescent="0.45">
      <c r="G360" s="59">
        <v>2016</v>
      </c>
      <c r="H360" s="59">
        <v>12</v>
      </c>
      <c r="I360" s="46">
        <f t="shared" si="53"/>
        <v>23</v>
      </c>
      <c r="J360" s="46">
        <f t="shared" si="53"/>
        <v>357</v>
      </c>
      <c r="K360" s="87">
        <v>7.7</v>
      </c>
      <c r="L360" s="87">
        <v>-0.3</v>
      </c>
      <c r="M360" s="54">
        <f t="shared" si="47"/>
        <v>3.7</v>
      </c>
      <c r="N360" s="36">
        <v>63</v>
      </c>
      <c r="O360" s="55">
        <f t="shared" si="48"/>
        <v>21.307471818072045</v>
      </c>
      <c r="P360" s="56">
        <f t="shared" si="49"/>
        <v>13.63678196356611</v>
      </c>
      <c r="Q360" s="56">
        <v>9.6426610000000004</v>
      </c>
      <c r="R360" s="11">
        <f t="shared" si="50"/>
        <v>1.2159154454474999</v>
      </c>
      <c r="S360" s="35">
        <f t="shared" si="51"/>
        <v>0.96463202739092668</v>
      </c>
    </row>
    <row r="361" spans="7:19" ht="18.5" x14ac:dyDescent="0.45">
      <c r="G361" s="59">
        <v>2016</v>
      </c>
      <c r="H361" s="59">
        <v>12</v>
      </c>
      <c r="I361" s="46">
        <f t="shared" si="53"/>
        <v>24</v>
      </c>
      <c r="J361" s="46">
        <f t="shared" si="53"/>
        <v>358</v>
      </c>
      <c r="K361" s="87">
        <v>9.4</v>
      </c>
      <c r="L361" s="87">
        <v>3.3</v>
      </c>
      <c r="M361" s="54">
        <f t="shared" si="47"/>
        <v>6.35</v>
      </c>
      <c r="N361" s="36">
        <v>88.5</v>
      </c>
      <c r="O361" s="55">
        <f t="shared" si="48"/>
        <v>22.722931663178223</v>
      </c>
      <c r="P361" s="56">
        <f t="shared" si="49"/>
        <v>11.088790651630974</v>
      </c>
      <c r="Q361" s="56">
        <v>8.9794401999999991</v>
      </c>
      <c r="R361" s="11">
        <f t="shared" si="50"/>
        <v>1.2718456650679499</v>
      </c>
      <c r="S361" s="35">
        <f t="shared" si="51"/>
        <v>1.2151030162873802</v>
      </c>
    </row>
    <row r="362" spans="7:19" ht="18.5" x14ac:dyDescent="0.45">
      <c r="G362" s="59">
        <v>2016</v>
      </c>
      <c r="H362" s="59">
        <v>12</v>
      </c>
      <c r="I362" s="46">
        <f t="shared" si="53"/>
        <v>25</v>
      </c>
      <c r="J362" s="46">
        <f t="shared" si="53"/>
        <v>359</v>
      </c>
      <c r="K362" s="87">
        <v>9.6999999999999993</v>
      </c>
      <c r="L362" s="87">
        <v>4.5</v>
      </c>
      <c r="M362" s="54">
        <f t="shared" si="47"/>
        <v>7.1</v>
      </c>
      <c r="N362" s="36">
        <v>63.5</v>
      </c>
      <c r="O362" s="55">
        <f t="shared" si="48"/>
        <v>1.8785812606983363</v>
      </c>
      <c r="P362" s="56">
        <f t="shared" si="49"/>
        <v>0.78148980445050775</v>
      </c>
      <c r="Q362" s="56">
        <v>0.68541189999999996</v>
      </c>
      <c r="R362" s="11">
        <f t="shared" si="50"/>
        <v>0.10009652575814997</v>
      </c>
      <c r="S362" s="35">
        <f t="shared" si="51"/>
        <v>0.28597959545681295</v>
      </c>
    </row>
    <row r="363" spans="7:19" ht="18.5" x14ac:dyDescent="0.45">
      <c r="G363" s="59">
        <v>2016</v>
      </c>
      <c r="H363" s="59">
        <v>12</v>
      </c>
      <c r="I363" s="46">
        <f t="shared" si="53"/>
        <v>26</v>
      </c>
      <c r="J363" s="46">
        <f t="shared" si="53"/>
        <v>360</v>
      </c>
      <c r="K363" s="87">
        <v>5.7</v>
      </c>
      <c r="L363" s="87">
        <v>4</v>
      </c>
      <c r="M363" s="54">
        <f t="shared" si="47"/>
        <v>4.8499999999999996</v>
      </c>
      <c r="N363" s="36">
        <v>62</v>
      </c>
      <c r="O363" s="55">
        <f t="shared" si="48"/>
        <v>5.9167878373000082</v>
      </c>
      <c r="P363" s="56">
        <f t="shared" si="49"/>
        <v>0.80468314587280121</v>
      </c>
      <c r="Q363" s="56">
        <v>1.2343275999999999</v>
      </c>
      <c r="R363" s="11">
        <f t="shared" si="50"/>
        <v>0.16397085562109992</v>
      </c>
      <c r="S363" s="35">
        <f t="shared" si="51"/>
        <v>0.21925219696824966</v>
      </c>
    </row>
    <row r="364" spans="7:19" ht="18.5" x14ac:dyDescent="0.45">
      <c r="G364" s="59">
        <v>2016</v>
      </c>
      <c r="H364" s="59">
        <v>12</v>
      </c>
      <c r="I364" s="46">
        <f t="shared" si="53"/>
        <v>27</v>
      </c>
      <c r="J364" s="46">
        <f t="shared" si="53"/>
        <v>361</v>
      </c>
      <c r="K364" s="87">
        <v>4.5999999999999996</v>
      </c>
      <c r="L364" s="87">
        <v>2.7</v>
      </c>
      <c r="M364" s="54">
        <f t="shared" si="47"/>
        <v>3.65</v>
      </c>
      <c r="N364" s="36">
        <v>65.5</v>
      </c>
      <c r="O364" s="55">
        <f t="shared" si="48"/>
        <v>4.8942831466531107</v>
      </c>
      <c r="P364" s="56">
        <f t="shared" si="49"/>
        <v>0.74393103829127272</v>
      </c>
      <c r="Q364" s="56">
        <v>1.0794086000000001</v>
      </c>
      <c r="R364" s="11">
        <f t="shared" si="50"/>
        <v>0.13579418936654999</v>
      </c>
      <c r="S364" s="35">
        <f t="shared" si="51"/>
        <v>0.17193527988346247</v>
      </c>
    </row>
    <row r="365" spans="7:19" ht="18.5" x14ac:dyDescent="0.45">
      <c r="G365" s="59">
        <v>2016</v>
      </c>
      <c r="H365" s="59">
        <v>12</v>
      </c>
      <c r="I365" s="46">
        <f t="shared" si="53"/>
        <v>28</v>
      </c>
      <c r="J365" s="46">
        <f t="shared" si="53"/>
        <v>362</v>
      </c>
      <c r="K365" s="87">
        <v>7.5</v>
      </c>
      <c r="L365" s="87">
        <v>3.4</v>
      </c>
      <c r="M365" s="54">
        <f t="shared" si="47"/>
        <v>5.45</v>
      </c>
      <c r="N365" s="36">
        <v>63</v>
      </c>
      <c r="O365" s="55">
        <f t="shared" si="48"/>
        <v>16.238785410320023</v>
      </c>
      <c r="P365" s="56">
        <f t="shared" si="49"/>
        <v>5.326321614584967</v>
      </c>
      <c r="Q365" s="56">
        <v>5.2609655000000002</v>
      </c>
      <c r="R365" s="11">
        <f t="shared" si="50"/>
        <v>0.71739183178687493</v>
      </c>
      <c r="S365" s="35">
        <f t="shared" si="51"/>
        <v>0.61270784194822991</v>
      </c>
    </row>
    <row r="366" spans="7:19" ht="18.5" x14ac:dyDescent="0.45">
      <c r="G366" s="59">
        <v>2016</v>
      </c>
      <c r="H366" s="59">
        <v>12</v>
      </c>
      <c r="I366" s="46">
        <f t="shared" si="53"/>
        <v>29</v>
      </c>
      <c r="J366" s="46">
        <f t="shared" si="53"/>
        <v>363</v>
      </c>
      <c r="K366" s="87">
        <v>8.1999999999999993</v>
      </c>
      <c r="L366" s="87">
        <v>3.2</v>
      </c>
      <c r="M366" s="54">
        <f t="shared" si="47"/>
        <v>5.6999999999999993</v>
      </c>
      <c r="N366" s="36">
        <v>54.5</v>
      </c>
      <c r="O366" s="55">
        <f t="shared" si="48"/>
        <v>27.644875679995206</v>
      </c>
      <c r="P366" s="56">
        <f t="shared" si="49"/>
        <v>11.057950271998079</v>
      </c>
      <c r="Q366" s="56">
        <v>9.8905313999999986</v>
      </c>
      <c r="R366" s="11">
        <f t="shared" si="50"/>
        <v>1.3631872165334997</v>
      </c>
      <c r="S366" s="35">
        <f t="shared" si="51"/>
        <v>1.1223395232183868</v>
      </c>
    </row>
    <row r="367" spans="7:19" ht="18.5" x14ac:dyDescent="0.45">
      <c r="G367" s="59">
        <v>2016</v>
      </c>
      <c r="H367" s="59">
        <v>12</v>
      </c>
      <c r="I367" s="46">
        <f t="shared" si="53"/>
        <v>30</v>
      </c>
      <c r="J367" s="46">
        <f t="shared" si="53"/>
        <v>364</v>
      </c>
      <c r="K367" s="87">
        <v>5.7</v>
      </c>
      <c r="L367" s="87">
        <v>3.2</v>
      </c>
      <c r="M367" s="54">
        <f t="shared" si="47"/>
        <v>4.45</v>
      </c>
      <c r="N367" s="36">
        <v>63</v>
      </c>
      <c r="O367" s="55">
        <f t="shared" si="48"/>
        <v>23.736828503542345</v>
      </c>
      <c r="P367" s="56">
        <f t="shared" si="49"/>
        <v>4.7473657007084693</v>
      </c>
      <c r="Q367" s="56">
        <v>6.0049953999999994</v>
      </c>
      <c r="R367" s="11">
        <f t="shared" si="50"/>
        <v>0.78362938096724977</v>
      </c>
      <c r="S367" s="35">
        <f t="shared" si="51"/>
        <v>0.48494323825847474</v>
      </c>
    </row>
    <row r="368" spans="7:19" ht="18.5" x14ac:dyDescent="0.45">
      <c r="G368" s="59">
        <v>2016</v>
      </c>
      <c r="H368" s="59">
        <v>12</v>
      </c>
      <c r="I368" s="46">
        <f t="shared" si="53"/>
        <v>31</v>
      </c>
      <c r="J368" s="46">
        <f t="shared" si="53"/>
        <v>365</v>
      </c>
      <c r="K368" s="87">
        <v>9.6999999999999993</v>
      </c>
      <c r="L368" s="87">
        <v>3</v>
      </c>
      <c r="M368" s="54">
        <f t="shared" si="47"/>
        <v>6.35</v>
      </c>
      <c r="N368" s="36">
        <v>88.5</v>
      </c>
      <c r="O368" s="55">
        <f t="shared" si="48"/>
        <v>27.096473931484681</v>
      </c>
      <c r="P368" s="56">
        <f t="shared" si="49"/>
        <v>14.523710027275786</v>
      </c>
      <c r="Q368" s="56">
        <v>11.221997399999999</v>
      </c>
      <c r="R368" s="49">
        <f t="shared" si="50"/>
        <v>1.5894809062366497</v>
      </c>
      <c r="S368" s="48">
        <f t="shared" si="51"/>
        <v>1.5318074093064347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7">
        <v>10.6</v>
      </c>
      <c r="L369" s="87">
        <v>4.4000000000000004</v>
      </c>
      <c r="M369" s="37"/>
      <c r="N369" s="37"/>
      <c r="O369" s="39"/>
      <c r="P369" s="40"/>
      <c r="Q369" s="56">
        <v>11.208180299999999</v>
      </c>
      <c r="R369" s="36"/>
      <c r="S369" s="38"/>
      <c r="T369" s="2"/>
    </row>
    <row r="370" spans="1:20" x14ac:dyDescent="0.35">
      <c r="R370" s="41">
        <f>SUM(R59:R369)</f>
        <v>1436.450739896705</v>
      </c>
      <c r="S370" s="42">
        <f>SUM(S59:S369)</f>
        <v>2130.7272677116025</v>
      </c>
    </row>
    <row r="372" spans="1:20" ht="15" customHeight="1" x14ac:dyDescent="0.35">
      <c r="R372" s="135" t="s">
        <v>8</v>
      </c>
      <c r="S372" s="137" t="s">
        <v>34</v>
      </c>
    </row>
    <row r="373" spans="1:20" ht="15" customHeight="1" x14ac:dyDescent="0.35">
      <c r="R373" s="136"/>
      <c r="S373" s="138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12</vt:i4>
      </vt:variant>
    </vt:vector>
  </HeadingPairs>
  <TitlesOfParts>
    <vt:vector size="12" baseType="lpstr"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Monthly average</vt:lpstr>
      <vt:lpstr>Calc. Rs.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2021-04-02T08:19:03Z</dcterms:modified>
</cp:coreProperties>
</file>